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tables/table2.xml" ContentType="application/vnd.openxmlformats-officedocument.spreadsheetml.tab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tables/table3.xml" ContentType="application/vnd.openxmlformats-officedocument.spreadsheetml.tab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4"/>
  <workbookPr filterPrivacy="1" defaultThemeVersion="124226"/>
  <xr:revisionPtr revIDLastSave="0" documentId="8_{16E770BA-E204-442D-97EF-99ED18256D3C}" xr6:coauthVersionLast="47" xr6:coauthVersionMax="47" xr10:uidLastSave="{00000000-0000-0000-0000-000000000000}"/>
  <bookViews>
    <workbookView xWindow="-110" yWindow="-110" windowWidth="25820" windowHeight="13900" tabRatio="840" xr2:uid="{00000000-000D-0000-FFFF-FFFF00000000}"/>
  </bookViews>
  <sheets>
    <sheet name="Public Sector Value" sheetId="44" r:id="rId1"/>
    <sheet name="Private Sector Value" sheetId="46" r:id="rId2"/>
    <sheet name="Firm Size" sheetId="52" r:id="rId3"/>
    <sheet name="No. of Firms - Turnover" sheetId="61" r:id="rId4"/>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E17" i="52" l="1"/>
  <c r="AF17" i="52"/>
  <c r="AH17" i="52"/>
  <c r="AI17" i="52"/>
  <c r="AG7" i="52"/>
  <c r="AG9" i="52"/>
  <c r="AG11" i="52"/>
  <c r="AG12" i="52"/>
  <c r="AG13" i="52"/>
  <c r="AG14" i="52"/>
  <c r="AG15" i="52"/>
  <c r="AG16" i="52"/>
  <c r="AE5" i="52"/>
  <c r="AF5" i="52"/>
  <c r="AH5" i="52"/>
  <c r="AI5" i="52"/>
  <c r="AE6" i="52"/>
  <c r="AF6" i="52"/>
  <c r="AH6" i="52"/>
  <c r="AI6" i="52"/>
  <c r="AE7" i="52"/>
  <c r="AF7" i="52"/>
  <c r="AH7" i="52"/>
  <c r="AI7" i="52"/>
  <c r="AE8" i="52"/>
  <c r="AF8" i="52"/>
  <c r="AH8" i="52"/>
  <c r="AI8" i="52"/>
  <c r="AE9" i="52"/>
  <c r="AF9" i="52"/>
  <c r="AH9" i="52"/>
  <c r="AI9" i="52"/>
  <c r="AE10" i="52"/>
  <c r="AF10" i="52"/>
  <c r="AH10" i="52"/>
  <c r="AI10" i="52"/>
  <c r="AE11" i="52"/>
  <c r="AF11" i="52"/>
  <c r="AH11" i="52"/>
  <c r="AI11" i="52"/>
  <c r="AE12" i="52"/>
  <c r="AF12" i="52"/>
  <c r="AH12" i="52"/>
  <c r="AI12" i="52"/>
  <c r="AE13" i="52"/>
  <c r="AF13" i="52"/>
  <c r="AH13" i="52"/>
  <c r="AI13" i="52"/>
  <c r="AE14" i="52"/>
  <c r="AF14" i="52"/>
  <c r="AH14" i="52"/>
  <c r="AI14" i="52"/>
  <c r="AE15" i="52"/>
  <c r="AF15" i="52"/>
  <c r="AH15" i="52"/>
  <c r="AI15" i="52"/>
  <c r="AE16" i="52"/>
  <c r="AF16" i="52"/>
  <c r="AH16" i="52"/>
  <c r="AI16" i="52"/>
  <c r="AI4" i="52"/>
  <c r="AH4" i="52"/>
  <c r="AF4" i="52"/>
  <c r="AE4" i="52"/>
  <c r="V5" i="61"/>
  <c r="W5" i="61"/>
  <c r="X5" i="61"/>
  <c r="V6" i="61"/>
  <c r="W6" i="61"/>
  <c r="X6" i="61"/>
  <c r="V7" i="61"/>
  <c r="W7" i="61"/>
  <c r="X7" i="61"/>
  <c r="V8" i="61"/>
  <c r="W8" i="61"/>
  <c r="X8" i="61"/>
  <c r="V9" i="61"/>
  <c r="W9" i="61"/>
  <c r="X9" i="61"/>
  <c r="V10" i="61"/>
  <c r="W10" i="61"/>
  <c r="X10" i="61"/>
  <c r="V11" i="61"/>
  <c r="W11" i="61"/>
  <c r="X11" i="61"/>
  <c r="V12" i="61"/>
  <c r="W12" i="61"/>
  <c r="X12" i="61"/>
  <c r="V13" i="61"/>
  <c r="W13" i="61"/>
  <c r="X13" i="61"/>
  <c r="V14" i="61"/>
  <c r="W14" i="61"/>
  <c r="X14" i="61"/>
  <c r="V15" i="61"/>
  <c r="W15" i="61"/>
  <c r="X15" i="61"/>
  <c r="X4" i="61"/>
  <c r="W4" i="61"/>
  <c r="V4" i="61"/>
  <c r="U5" i="61"/>
  <c r="U6" i="61"/>
  <c r="U7" i="61"/>
  <c r="U8" i="61"/>
  <c r="U9" i="61"/>
  <c r="U10" i="61"/>
  <c r="U11" i="61"/>
  <c r="U12" i="61"/>
  <c r="U13" i="61"/>
  <c r="U14" i="61"/>
  <c r="U15" i="61"/>
  <c r="U4" i="61"/>
</calcChain>
</file>

<file path=xl/sharedStrings.xml><?xml version="1.0" encoding="utf-8"?>
<sst xmlns="http://schemas.openxmlformats.org/spreadsheetml/2006/main" count="166" uniqueCount="134">
  <si>
    <t>All Public Sector</t>
  </si>
  <si>
    <t>All Private Sector</t>
  </si>
  <si>
    <t>All firms</t>
  </si>
  <si>
    <t xml:space="preserve">Size of Firm </t>
  </si>
  <si>
    <t>1</t>
  </si>
  <si>
    <t>2-3</t>
  </si>
  <si>
    <t>4-7</t>
  </si>
  <si>
    <t>8-13</t>
  </si>
  <si>
    <t>14-24</t>
  </si>
  <si>
    <t>25-34</t>
  </si>
  <si>
    <t>35-59</t>
  </si>
  <si>
    <t>60-79</t>
  </si>
  <si>
    <t>80-114</t>
  </si>
  <si>
    <t>115-299</t>
  </si>
  <si>
    <t>300-599</t>
  </si>
  <si>
    <t>600-1,199</t>
  </si>
  <si>
    <t>1,200 and over</t>
  </si>
  <si>
    <t>£0 - &lt;£500k</t>
  </si>
  <si>
    <t>£500k - &lt;£1m</t>
  </si>
  <si>
    <t>£1m - &lt;£5m</t>
  </si>
  <si>
    <t>£5m - &lt;£10m</t>
  </si>
  <si>
    <t>£10m - &lt;£20m</t>
  </si>
  <si>
    <t>£20m - &lt;£30m</t>
  </si>
  <si>
    <t>£30m - &lt;£40m</t>
  </si>
  <si>
    <t>£40m - &lt;£50m</t>
  </si>
  <si>
    <t>£50m - &lt;£100m</t>
  </si>
  <si>
    <t>£100m - &lt;£500m</t>
  </si>
  <si>
    <t>£500m - &lt;£1000m</t>
  </si>
  <si>
    <t>£1000m +</t>
  </si>
  <si>
    <t>£ million</t>
  </si>
  <si>
    <t>Time period</t>
  </si>
  <si>
    <t>Public other new work: factories</t>
  </si>
  <si>
    <t>Public other new work: warehouses</t>
  </si>
  <si>
    <t>Public other new work: oil, steel &amp; coal</t>
  </si>
  <si>
    <t>Public other new work: schools &amp; colleges</t>
  </si>
  <si>
    <t>Public other new work: universities</t>
  </si>
  <si>
    <t>Public other new work: health</t>
  </si>
  <si>
    <t>Public other new work: offices</t>
  </si>
  <si>
    <t>Public other new work: entertainment</t>
  </si>
  <si>
    <t>Public other new work: garages &amp; shops</t>
  </si>
  <si>
    <t>Public other new work: agriculture &amp; miscellaneous</t>
  </si>
  <si>
    <t>Total other new work</t>
  </si>
  <si>
    <t>Private industrial: factories</t>
  </si>
  <si>
    <t>Private industrial: warehouses</t>
  </si>
  <si>
    <t>Private industrial: oil, steel &amp; coal</t>
  </si>
  <si>
    <t>All private industrial</t>
  </si>
  <si>
    <t>Total public new housing</t>
  </si>
  <si>
    <t>Total public infrastructure</t>
  </si>
  <si>
    <t>Total private new housing</t>
  </si>
  <si>
    <t>Total private Infrastructure</t>
  </si>
  <si>
    <t>All private commercial</t>
  </si>
  <si>
    <t xml:space="preserve">2009 </t>
  </si>
  <si>
    <t xml:space="preserve">2010 </t>
  </si>
  <si>
    <t xml:space="preserve">2011 </t>
  </si>
  <si>
    <t xml:space="preserve">2012 </t>
  </si>
  <si>
    <t>2013</t>
  </si>
  <si>
    <t>2014</t>
  </si>
  <si>
    <t xml:space="preserve">2015 </t>
  </si>
  <si>
    <t xml:space="preserve">2016 </t>
  </si>
  <si>
    <t xml:space="preserve">2017 </t>
  </si>
  <si>
    <t xml:space="preserve">2018 </t>
  </si>
  <si>
    <t xml:space="preserve">2019 </t>
  </si>
  <si>
    <t xml:space="preserve">2020 </t>
  </si>
  <si>
    <t>2021</t>
  </si>
  <si>
    <t>2022</t>
  </si>
  <si>
    <t>1997</t>
  </si>
  <si>
    <t>1998</t>
  </si>
  <si>
    <t>1999</t>
  </si>
  <si>
    <t>2000</t>
  </si>
  <si>
    <t>2001</t>
  </si>
  <si>
    <t>2002</t>
  </si>
  <si>
    <t>2003</t>
  </si>
  <si>
    <t>2004</t>
  </si>
  <si>
    <t>2005</t>
  </si>
  <si>
    <t>2006</t>
  </si>
  <si>
    <t>2007</t>
  </si>
  <si>
    <t>2008</t>
  </si>
  <si>
    <t>2009</t>
  </si>
  <si>
    <t>2010</t>
  </si>
  <si>
    <t>2011</t>
  </si>
  <si>
    <t>2012</t>
  </si>
  <si>
    <t>2015</t>
  </si>
  <si>
    <t>2016</t>
  </si>
  <si>
    <t>2017</t>
  </si>
  <si>
    <t>2018</t>
  </si>
  <si>
    <t>2019</t>
  </si>
  <si>
    <t>2020</t>
  </si>
  <si>
    <t xml:space="preserve">2013 </t>
  </si>
  <si>
    <t xml:space="preserve">2014 </t>
  </si>
  <si>
    <t>Size of firm (by turnover size band)</t>
  </si>
  <si>
    <t>2023</t>
  </si>
  <si>
    <t xml:space="preserve">2021 </t>
  </si>
  <si>
    <t xml:space="preserve">2022 </t>
  </si>
  <si>
    <t xml:space="preserve">                                                                                                                                                                                                                                                                                                                                                                                                                                                                                                                                                                                                                                                                                                                                                                                                                                                                                                                                                                                                                                                                                                                                                                                                                                                                                                                                                                                                                                                                                                                                                                                                                                                                                                                                                                                                                                                                                                                                                                                                                                                                                                                                                                                                                                                                                                                                                                                                                                      </t>
  </si>
  <si>
    <t xml:space="preserve">Construction firms:  Number of Firms, By turnover size band, Great Britain       </t>
  </si>
  <si>
    <t xml:space="preserve"> Construction firms:  Number of Firms, by size of Firm, Great Britain    </t>
  </si>
  <si>
    <t>Value of construction output by type of work: New Work for Private Sector, Great Britain, Current Prices</t>
  </si>
  <si>
    <t>Value of construction output by type of work: New Work for Public Sector, Great Britain, Current Prices</t>
  </si>
  <si>
    <t>Mean</t>
    <phoneticPr fontId="33" type="noConversion"/>
  </si>
  <si>
    <t>median</t>
    <phoneticPr fontId="33" type="noConversion"/>
  </si>
  <si>
    <t>mode</t>
    <phoneticPr fontId="33" type="noConversion"/>
  </si>
  <si>
    <t>Standard Deviation</t>
    <phoneticPr fontId="33" type="noConversion"/>
  </si>
  <si>
    <t>Range</t>
    <phoneticPr fontId="33" type="noConversion"/>
  </si>
  <si>
    <t>This line chart shows a comparison between public and private infrastructure output. Both infrastructure investment and public spending rise over time, but public spending accelerates sharply after 2020 and overtakes private investment from 2021 onward.</t>
    <phoneticPr fontId="36" type="noConversion"/>
  </si>
  <si>
    <t>/</t>
    <phoneticPr fontId="33" type="noConversion"/>
  </si>
  <si>
    <t>£0 - &lt; £500k</t>
    <phoneticPr fontId="33" type="noConversion"/>
  </si>
  <si>
    <t>£500k - &lt; £1m</t>
    <phoneticPr fontId="33" type="noConversion"/>
  </si>
  <si>
    <t>£1m - &lt; £5m</t>
    <phoneticPr fontId="33" type="noConversion"/>
  </si>
  <si>
    <t>£5m - &lt; £10m</t>
    <phoneticPr fontId="33" type="noConversion"/>
  </si>
  <si>
    <t>£10m - &lt; £20m</t>
    <phoneticPr fontId="33" type="noConversion"/>
  </si>
  <si>
    <t>£20m - &lt; £30m</t>
    <phoneticPr fontId="33" type="noConversion"/>
  </si>
  <si>
    <t>£30m - &lt; £40m</t>
    <phoneticPr fontId="33" type="noConversion"/>
  </si>
  <si>
    <t>£40m - &lt; £50m</t>
    <phoneticPr fontId="33" type="noConversion"/>
  </si>
  <si>
    <t>£50m - &lt; £100m</t>
    <phoneticPr fontId="33" type="noConversion"/>
  </si>
  <si>
    <t>£100m - &lt; £500m</t>
    <phoneticPr fontId="33" type="noConversion"/>
  </si>
  <si>
    <t>£500m - &lt; £1000m</t>
    <phoneticPr fontId="33" type="noConversion"/>
  </si>
  <si>
    <t>All firms</t>
    <phoneticPr fontId="33" type="noConversion"/>
  </si>
  <si>
    <t>This stacked column chart tracks the number of construction firms by size from 1997 to 2023 in Great Britan. The number of construction firms has more than doubled since the late 1990s. The growth is driven mainly by micro firms, while medium and large firms remain a small proportion of the total.</t>
  </si>
  <si>
    <t>Private commercial: schools &amp; universities</t>
    <phoneticPr fontId="36" type="noConversion"/>
  </si>
  <si>
    <t>Private commercial: health</t>
    <phoneticPr fontId="36" type="noConversion"/>
  </si>
  <si>
    <t>Private commercial: offices</t>
    <phoneticPr fontId="36" type="noConversion"/>
  </si>
  <si>
    <t>Private commercial: entertainment</t>
    <phoneticPr fontId="36" type="noConversion"/>
  </si>
  <si>
    <t>Private commercial: garages</t>
    <phoneticPr fontId="36" type="noConversion"/>
  </si>
  <si>
    <t>Private commercial: shops</t>
    <phoneticPr fontId="36" type="noConversion"/>
  </si>
  <si>
    <t>Private commercial: agriculture &amp; miscellaneous</t>
    <phoneticPr fontId="36" type="noConversion"/>
  </si>
  <si>
    <t>Private Commercial</t>
    <phoneticPr fontId="36" type="noConversion"/>
  </si>
  <si>
    <t>Schools &amp; universities</t>
    <phoneticPr fontId="36" type="noConversion"/>
  </si>
  <si>
    <t>Health</t>
    <phoneticPr fontId="36" type="noConversion"/>
  </si>
  <si>
    <t>Offices</t>
    <phoneticPr fontId="36" type="noConversion"/>
  </si>
  <si>
    <t>Entertainment</t>
    <phoneticPr fontId="36" type="noConversion"/>
  </si>
  <si>
    <t>Garages</t>
    <phoneticPr fontId="36" type="noConversion"/>
  </si>
  <si>
    <t>Shops</t>
    <phoneticPr fontId="36" type="noConversion"/>
  </si>
  <si>
    <t>Agriculture &amp; miscellaneous</t>
    <phoneticPr fontId="36" type="noConversion"/>
  </si>
  <si>
    <t>Private commercial output in 2023 is dominated by Offices at 38% and Entertainment at 26%, Schools and Universities at 13% and the other categories collectively forming the remaining 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</si>
</sst>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 #,##0.00_-;_-* &quot;-&quot;??_-;_-@_-"/>
    <numFmt numFmtId="165" formatCode="General_)"/>
    <numFmt numFmtId="166" formatCode="0.0"/>
  </numFmts>
  <fonts count="45">
    <font>
      <sz val="11"/>
      <color theme="1"/>
      <name val="Calibri"/>
      <family val="2"/>
      <scheme val="minor"/>
    </font>
    <font>
      <sz val="10"/>
      <name val="Arial"/>
      <family val="2"/>
    </font>
    <font>
      <b/>
      <sz val="10"/>
      <name val="Arial"/>
      <family val="2"/>
    </font>
    <font>
      <u/>
      <sz val="10"/>
      <color indexed="12"/>
      <name val="Arial"/>
      <family val="2"/>
    </font>
    <font>
      <u/>
      <sz val="9"/>
      <color indexed="12"/>
      <name val="TimesNewRomanPS"/>
    </font>
    <font>
      <sz val="12"/>
      <name val="Arial MT"/>
    </font>
    <font>
      <sz val="8"/>
      <name val="Arial"/>
      <family val="2"/>
    </font>
    <font>
      <sz val="11"/>
      <name val="Arial"/>
      <family val="2"/>
    </font>
    <font>
      <b/>
      <sz val="11"/>
      <name val="Arial"/>
      <family val="2"/>
    </font>
    <font>
      <u/>
      <sz val="6"/>
      <color indexed="12"/>
      <name val="Courier"/>
      <family val="3"/>
    </font>
    <font>
      <sz val="11"/>
      <color theme="1"/>
      <name val="Calibri"/>
      <family val="2"/>
      <scheme val="minor"/>
    </font>
    <font>
      <sz val="11"/>
      <color rgb="FF9C0006"/>
      <name val="Calibri"/>
      <family val="2"/>
      <scheme val="minor"/>
    </font>
    <font>
      <sz val="11"/>
      <color theme="1"/>
      <name val="Arial"/>
      <family val="2"/>
    </font>
    <font>
      <b/>
      <sz val="11"/>
      <color rgb="FF000000"/>
      <name val="Arial"/>
      <family val="2"/>
    </font>
    <font>
      <sz val="18"/>
      <color theme="3"/>
      <name val="Cambria"/>
      <family val="2"/>
      <scheme val="major"/>
    </font>
    <font>
      <b/>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color rgb="FF000000"/>
      <name val="Arial"/>
      <family val="2"/>
    </font>
    <font>
      <b/>
      <sz val="15"/>
      <name val="Arial"/>
      <family val="2"/>
    </font>
    <font>
      <sz val="10"/>
      <color rgb="FF000000"/>
      <name val="Arial"/>
      <family val="2"/>
    </font>
    <font>
      <b/>
      <sz val="10"/>
      <color rgb="FF000000"/>
      <name val="Arial"/>
      <family val="2"/>
    </font>
    <font>
      <sz val="8"/>
      <name val="Calibri"/>
      <family val="2"/>
      <scheme val="minor"/>
    </font>
    <font>
      <b/>
      <sz val="11"/>
      <color theme="1"/>
      <name val="Arial"/>
      <family val="2"/>
    </font>
    <font>
      <b/>
      <sz val="15"/>
      <color theme="3"/>
      <name val="Arial"/>
      <family val="2"/>
    </font>
    <font>
      <sz val="9"/>
      <name val="Calibri"/>
      <family val="3"/>
      <charset val="136"/>
      <scheme val="minor"/>
    </font>
    <font>
      <sz val="11"/>
      <color theme="1"/>
      <name val="Calibri"/>
      <family val="2"/>
    </font>
    <font>
      <b/>
      <sz val="12"/>
      <color theme="1"/>
      <name val="Times New Roman"/>
      <family val="1"/>
    </font>
    <font>
      <sz val="11"/>
      <color theme="1"/>
      <name val="Times New Roman"/>
      <family val="1"/>
    </font>
    <font>
      <b/>
      <sz val="12"/>
      <name val="Times New Roman"/>
      <family val="1"/>
    </font>
    <font>
      <sz val="12"/>
      <color theme="1"/>
      <name val="Times New Roman"/>
      <family val="1"/>
    </font>
    <font>
      <sz val="12"/>
      <name val="Times New Roman"/>
      <family val="1"/>
    </font>
    <font>
      <sz val="12"/>
      <color theme="1"/>
      <name val="Calibri"/>
      <family val="2"/>
      <scheme val="minor"/>
    </font>
    <font>
      <sz val="11"/>
      <color rgb="FF000000"/>
      <name val="Times New Roman"/>
      <family val="1"/>
    </font>
  </fonts>
  <fills count="34">
    <fill>
      <patternFill patternType="none"/>
    </fill>
    <fill>
      <patternFill patternType="gray125"/>
    </fill>
    <fill>
      <patternFill patternType="solid">
        <fgColor rgb="FFFFC7CE"/>
      </patternFill>
    </fill>
    <fill>
      <patternFill patternType="solid">
        <fgColor rgb="FFC6EF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C85"/>
        <bgColor indexed="64"/>
      </patternFill>
    </fill>
  </fills>
  <borders count="21">
    <border>
      <left/>
      <right/>
      <top/>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66">
    <xf numFmtId="0" fontId="0" fillId="0" borderId="0"/>
    <xf numFmtId="0" fontId="11" fillId="2" borderId="0" applyNumberFormat="0" applyBorder="0" applyAlignment="0" applyProtection="0"/>
    <xf numFmtId="164" fontId="10" fillId="0" borderId="0" applyFont="0" applyFill="0" applyBorder="0" applyAlignment="0" applyProtection="0"/>
    <xf numFmtId="164" fontId="10"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0" fontId="6" fillId="0" borderId="0">
      <alignment vertical="top"/>
      <protection locked="0"/>
    </xf>
    <xf numFmtId="0" fontId="1" fillId="0" borderId="0"/>
    <xf numFmtId="0" fontId="6" fillId="0" borderId="0">
      <alignment vertical="top"/>
      <protection locked="0"/>
    </xf>
    <xf numFmtId="0" fontId="1" fillId="0" borderId="0"/>
    <xf numFmtId="165" fontId="5" fillId="0" borderId="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0" fontId="14" fillId="0" borderId="0" applyNumberFormat="0" applyFill="0" applyBorder="0" applyAlignment="0" applyProtection="0"/>
    <xf numFmtId="0" fontId="10" fillId="8" borderId="15" applyNumberFormat="0" applyFont="0" applyAlignment="0" applyProtection="0"/>
    <xf numFmtId="0" fontId="16" fillId="0" borderId="8" applyNumberFormat="0" applyFill="0" applyAlignment="0" applyProtection="0"/>
    <xf numFmtId="0" fontId="17" fillId="0" borderId="9" applyNumberFormat="0" applyFill="0" applyAlignment="0" applyProtection="0"/>
    <xf numFmtId="0" fontId="18" fillId="0" borderId="10" applyNumberFormat="0" applyFill="0" applyAlignment="0" applyProtection="0"/>
    <xf numFmtId="0" fontId="18" fillId="0" borderId="0" applyNumberFormat="0" applyFill="0" applyBorder="0" applyAlignment="0" applyProtection="0"/>
    <xf numFmtId="0" fontId="19" fillId="3" borderId="0" applyNumberFormat="0" applyBorder="0" applyAlignment="0" applyProtection="0"/>
    <xf numFmtId="0" fontId="20" fillId="4" borderId="0" applyNumberFormat="0" applyBorder="0" applyAlignment="0" applyProtection="0"/>
    <xf numFmtId="0" fontId="21" fillId="5" borderId="11" applyNumberFormat="0" applyAlignment="0" applyProtection="0"/>
    <xf numFmtId="0" fontId="22" fillId="6" borderId="12" applyNumberFormat="0" applyAlignment="0" applyProtection="0"/>
    <xf numFmtId="0" fontId="23" fillId="6" borderId="11" applyNumberFormat="0" applyAlignment="0" applyProtection="0"/>
    <xf numFmtId="0" fontId="24" fillId="0" borderId="13" applyNumberFormat="0" applyFill="0" applyAlignment="0" applyProtection="0"/>
    <xf numFmtId="0" fontId="25" fillId="7" borderId="14"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15" fillId="0" borderId="16" applyNumberFormat="0" applyFill="0" applyAlignment="0" applyProtection="0"/>
    <xf numFmtId="0" fontId="28"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28"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28"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28"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28"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28"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164" fontId="10" fillId="0" borderId="0" applyFont="0" applyFill="0" applyBorder="0" applyAlignment="0" applyProtection="0"/>
    <xf numFmtId="0" fontId="1" fillId="0" borderId="0"/>
    <xf numFmtId="0" fontId="29" fillId="0" borderId="0"/>
    <xf numFmtId="0" fontId="31" fillId="0" borderId="0"/>
    <xf numFmtId="164" fontId="29" fillId="0" borderId="0" applyFont="0" applyFill="0" applyBorder="0" applyAlignment="0" applyProtection="0"/>
    <xf numFmtId="164" fontId="31" fillId="0" borderId="0" applyFont="0" applyFill="0" applyBorder="0" applyAlignment="0" applyProtection="0"/>
    <xf numFmtId="164" fontId="10" fillId="0" borderId="0" applyFont="0" applyFill="0" applyBorder="0" applyAlignment="0" applyProtection="0"/>
    <xf numFmtId="0" fontId="35" fillId="0" borderId="8" applyNumberFormat="0" applyFill="0" applyAlignment="0" applyProtection="0"/>
    <xf numFmtId="9" fontId="10" fillId="0" borderId="0" applyFont="0" applyFill="0" applyBorder="0" applyAlignment="0" applyProtection="0"/>
  </cellStyleXfs>
  <cellXfs count="63">
    <xf numFmtId="0" fontId="0" fillId="0" borderId="0" xfId="0"/>
    <xf numFmtId="165" fontId="1" fillId="0" borderId="0" xfId="0" applyNumberFormat="1" applyFont="1" applyAlignment="1">
      <alignment horizontal="left" vertical="center" wrapText="1"/>
    </xf>
    <xf numFmtId="165" fontId="1" fillId="0" borderId="2" xfId="0" applyNumberFormat="1" applyFont="1" applyBorder="1" applyAlignment="1">
      <alignment horizontal="left" vertical="center" wrapText="1"/>
    </xf>
    <xf numFmtId="0" fontId="30" fillId="0" borderId="0" xfId="19" applyFont="1" applyBorder="1"/>
    <xf numFmtId="0" fontId="30" fillId="0" borderId="0" xfId="64" applyFont="1" applyBorder="1" applyAlignment="1">
      <alignment horizontal="left"/>
    </xf>
    <xf numFmtId="0" fontId="13" fillId="0" borderId="0" xfId="0" applyFont="1" applyAlignment="1">
      <alignment horizontal="left"/>
    </xf>
    <xf numFmtId="0" fontId="12" fillId="0" borderId="2" xfId="0" applyFont="1" applyBorder="1" applyAlignment="1">
      <alignment horizontal="left"/>
    </xf>
    <xf numFmtId="0" fontId="30" fillId="0" borderId="0" xfId="19" applyFont="1" applyBorder="1" applyAlignment="1">
      <alignment horizontal="left"/>
    </xf>
    <xf numFmtId="0" fontId="34" fillId="0" borderId="6" xfId="0" applyFont="1" applyBorder="1" applyAlignment="1">
      <alignment horizontal="right"/>
    </xf>
    <xf numFmtId="0" fontId="32" fillId="0" borderId="6" xfId="0" applyFont="1" applyBorder="1" applyAlignment="1">
      <alignment horizontal="left"/>
    </xf>
    <xf numFmtId="0" fontId="32" fillId="0" borderId="7" xfId="0" applyFont="1" applyBorder="1" applyAlignment="1">
      <alignment horizontal="right" wrapText="1"/>
    </xf>
    <xf numFmtId="0" fontId="32" fillId="0" borderId="1" xfId="0" applyFont="1" applyBorder="1" applyAlignment="1">
      <alignment horizontal="right" wrapText="1"/>
    </xf>
    <xf numFmtId="0" fontId="32" fillId="0" borderId="6" xfId="0" applyFont="1" applyBorder="1" applyAlignment="1">
      <alignment horizontal="right" wrapText="1"/>
    </xf>
    <xf numFmtId="37" fontId="2" fillId="0" borderId="7" xfId="0" applyNumberFormat="1" applyFont="1" applyBorder="1" applyAlignment="1">
      <alignment horizontal="right" wrapText="1"/>
    </xf>
    <xf numFmtId="37" fontId="2" fillId="0" borderId="18" xfId="0" applyNumberFormat="1" applyFont="1" applyBorder="1" applyAlignment="1">
      <alignment horizontal="right" wrapText="1"/>
    </xf>
    <xf numFmtId="0" fontId="34" fillId="0" borderId="1" xfId="0" applyFont="1" applyBorder="1" applyAlignment="1">
      <alignment horizontal="right"/>
    </xf>
    <xf numFmtId="37" fontId="2" fillId="0" borderId="4" xfId="11" applyNumberFormat="1" applyFont="1" applyBorder="1" applyAlignment="1">
      <alignment horizontal="left" wrapText="1"/>
    </xf>
    <xf numFmtId="3" fontId="12" fillId="0" borderId="5" xfId="0" applyNumberFormat="1" applyFont="1" applyBorder="1" applyAlignment="1">
      <alignment horizontal="right"/>
    </xf>
    <xf numFmtId="3" fontId="12" fillId="0" borderId="0" xfId="0" applyNumberFormat="1" applyFont="1" applyAlignment="1">
      <alignment horizontal="right"/>
    </xf>
    <xf numFmtId="3" fontId="12" fillId="0" borderId="2" xfId="0" applyNumberFormat="1" applyFont="1" applyBorder="1" applyAlignment="1">
      <alignment horizontal="right"/>
    </xf>
    <xf numFmtId="3" fontId="12" fillId="0" borderId="17" xfId="0" applyNumberFormat="1" applyFont="1" applyBorder="1" applyAlignment="1">
      <alignment horizontal="right"/>
    </xf>
    <xf numFmtId="3" fontId="34" fillId="0" borderId="19" xfId="0" applyNumberFormat="1" applyFont="1" applyBorder="1" applyAlignment="1">
      <alignment horizontal="right"/>
    </xf>
    <xf numFmtId="3" fontId="34" fillId="0" borderId="4" xfId="0" applyNumberFormat="1" applyFont="1" applyBorder="1" applyAlignment="1">
      <alignment horizontal="right"/>
    </xf>
    <xf numFmtId="3" fontId="34" fillId="0" borderId="3" xfId="0" applyNumberFormat="1" applyFont="1" applyBorder="1" applyAlignment="1">
      <alignment horizontal="right"/>
    </xf>
    <xf numFmtId="37" fontId="7" fillId="0" borderId="2" xfId="11" applyNumberFormat="1" applyFont="1" applyBorder="1" applyAlignment="1">
      <alignment horizontal="left" wrapText="1"/>
    </xf>
    <xf numFmtId="165" fontId="8" fillId="0" borderId="6" xfId="11" applyFont="1" applyBorder="1" applyAlignment="1">
      <alignment horizontal="left" wrapText="1"/>
    </xf>
    <xf numFmtId="165" fontId="8" fillId="0" borderId="1" xfId="11" applyFont="1" applyBorder="1" applyAlignment="1">
      <alignment horizontal="right"/>
    </xf>
    <xf numFmtId="37" fontId="7" fillId="0" borderId="2" xfId="11" quotePrefix="1" applyNumberFormat="1" applyFont="1" applyBorder="1" applyAlignment="1">
      <alignment horizontal="left" wrapText="1"/>
    </xf>
    <xf numFmtId="37" fontId="8" fillId="0" borderId="4" xfId="11" applyNumberFormat="1" applyFont="1" applyBorder="1" applyAlignment="1">
      <alignment horizontal="left" vertical="center" wrapText="1"/>
    </xf>
    <xf numFmtId="0" fontId="8" fillId="0" borderId="1" xfId="11" applyNumberFormat="1" applyFont="1" applyBorder="1" applyAlignment="1">
      <alignment horizontal="right"/>
    </xf>
    <xf numFmtId="1" fontId="8" fillId="0" borderId="1" xfId="11" applyNumberFormat="1" applyFont="1" applyBorder="1" applyAlignment="1">
      <alignment horizontal="right"/>
    </xf>
    <xf numFmtId="3" fontId="0" fillId="0" borderId="0" xfId="0" applyNumberFormat="1"/>
    <xf numFmtId="0" fontId="37" fillId="0" borderId="0" xfId="0" applyFont="1"/>
    <xf numFmtId="0" fontId="0" fillId="0" borderId="0" xfId="0" applyBorder="1"/>
    <xf numFmtId="3" fontId="12" fillId="0" borderId="0" xfId="0" applyNumberFormat="1" applyFont="1" applyBorder="1" applyAlignment="1">
      <alignment horizontal="right"/>
    </xf>
    <xf numFmtId="0" fontId="38" fillId="0" borderId="20" xfId="0" applyFont="1" applyFill="1" applyBorder="1" applyAlignment="1">
      <alignment horizontal="center"/>
    </xf>
    <xf numFmtId="165" fontId="40" fillId="0" borderId="20" xfId="11" applyFont="1" applyBorder="1" applyAlignment="1">
      <alignment horizontal="left" wrapText="1"/>
    </xf>
    <xf numFmtId="0" fontId="41" fillId="0" borderId="20" xfId="0" applyFont="1" applyBorder="1" applyAlignment="1">
      <alignment horizontal="left"/>
    </xf>
    <xf numFmtId="1" fontId="41" fillId="0" borderId="20" xfId="0" applyNumberFormat="1" applyFont="1" applyBorder="1"/>
    <xf numFmtId="166" fontId="41" fillId="0" borderId="20" xfId="0" applyNumberFormat="1" applyFont="1" applyBorder="1" applyAlignment="1">
      <alignment horizontal="center"/>
    </xf>
    <xf numFmtId="166" fontId="41" fillId="0" borderId="20" xfId="0" applyNumberFormat="1" applyFont="1" applyBorder="1"/>
    <xf numFmtId="37" fontId="42" fillId="0" borderId="20" xfId="11" quotePrefix="1" applyNumberFormat="1" applyFont="1" applyBorder="1" applyAlignment="1">
      <alignment horizontal="left" wrapText="1"/>
    </xf>
    <xf numFmtId="166" fontId="41" fillId="0" borderId="20" xfId="0" applyNumberFormat="1" applyFont="1" applyFill="1" applyBorder="1" applyAlignment="1">
      <alignment horizontal="right"/>
    </xf>
    <xf numFmtId="0" fontId="41" fillId="0" borderId="20" xfId="0" applyFont="1" applyFill="1" applyBorder="1" applyAlignment="1">
      <alignment horizontal="right"/>
    </xf>
    <xf numFmtId="37" fontId="42" fillId="0" borderId="20" xfId="11" applyNumberFormat="1" applyFont="1" applyBorder="1" applyAlignment="1">
      <alignment horizontal="left" wrapText="1"/>
    </xf>
    <xf numFmtId="0" fontId="41" fillId="0" borderId="20" xfId="0" applyFont="1" applyFill="1" applyBorder="1" applyAlignment="1">
      <alignment horizontal="left"/>
    </xf>
    <xf numFmtId="1" fontId="41" fillId="0" borderId="20" xfId="0" applyNumberFormat="1" applyFont="1" applyBorder="1" applyAlignment="1">
      <alignment horizontal="center"/>
    </xf>
    <xf numFmtId="0" fontId="32" fillId="0" borderId="0" xfId="0" applyFont="1" applyBorder="1" applyAlignment="1">
      <alignment horizontal="left"/>
    </xf>
    <xf numFmtId="0" fontId="32" fillId="0" borderId="0" xfId="0" applyFont="1" applyBorder="1" applyAlignment="1">
      <alignment wrapText="1"/>
    </xf>
    <xf numFmtId="165" fontId="1" fillId="0" borderId="0" xfId="0" applyNumberFormat="1" applyFont="1" applyBorder="1" applyAlignment="1">
      <alignment horizontal="left" vertical="center" wrapText="1"/>
    </xf>
    <xf numFmtId="3" fontId="12" fillId="0" borderId="0" xfId="0" applyNumberFormat="1" applyFont="1" applyBorder="1" applyAlignment="1"/>
    <xf numFmtId="0" fontId="0" fillId="0" borderId="0" xfId="0" applyFill="1"/>
    <xf numFmtId="0" fontId="41" fillId="0" borderId="0" xfId="0" applyFont="1" applyFill="1" applyAlignment="1">
      <alignment vertical="center" wrapText="1"/>
    </xf>
    <xf numFmtId="0" fontId="39" fillId="0" borderId="0" xfId="0" applyFont="1" applyFill="1" applyAlignment="1">
      <alignment wrapText="1"/>
    </xf>
    <xf numFmtId="0" fontId="41" fillId="0" borderId="0" xfId="0" applyFont="1" applyBorder="1"/>
    <xf numFmtId="0" fontId="41" fillId="0" borderId="0" xfId="0" applyFont="1" applyBorder="1" applyAlignment="1"/>
    <xf numFmtId="3" fontId="41" fillId="0" borderId="0" xfId="0" applyNumberFormat="1" applyFont="1" applyBorder="1" applyAlignment="1"/>
    <xf numFmtId="3" fontId="41" fillId="0" borderId="0" xfId="0" applyNumberFormat="1" applyFont="1" applyBorder="1" applyAlignment="1">
      <alignment horizontal="right"/>
    </xf>
    <xf numFmtId="0" fontId="39" fillId="0" borderId="0" xfId="0" applyFont="1" applyBorder="1"/>
    <xf numFmtId="0" fontId="44" fillId="0" borderId="0" xfId="0" applyFont="1" applyAlignment="1">
      <alignment horizontal="left"/>
    </xf>
    <xf numFmtId="0" fontId="41" fillId="33" borderId="0" xfId="0" applyFont="1" applyFill="1" applyAlignment="1">
      <alignment horizontal="left" vertical="center" wrapText="1"/>
    </xf>
    <xf numFmtId="0" fontId="43" fillId="33" borderId="0" xfId="0" applyFont="1" applyFill="1" applyAlignment="1">
      <alignment horizontal="left" vertical="center" wrapText="1"/>
    </xf>
    <xf numFmtId="0" fontId="41" fillId="33" borderId="0" xfId="0" applyFont="1" applyFill="1" applyAlignment="1">
      <alignment horizontal="left" wrapText="1"/>
    </xf>
  </cellXfs>
  <cellStyles count="66">
    <cellStyle name="20% - Accent1 2" xfId="34" xr:uid="{6A0FA53E-A75B-4DDB-8EB4-1245E07F5BA6}"/>
    <cellStyle name="20% - Accent2 2" xfId="38" xr:uid="{B59C6DE0-7F07-4402-BA1A-7AD55CB267DF}"/>
    <cellStyle name="20% - Accent3 2" xfId="42" xr:uid="{B19C9934-73A6-4779-9C0C-4B75DEFB00CC}"/>
    <cellStyle name="20% - Accent4 2" xfId="46" xr:uid="{A2921CDD-DEE4-45ED-84DF-C1CEB9E944E6}"/>
    <cellStyle name="20% - Accent5 2" xfId="50" xr:uid="{178BDD06-A8E4-4CA0-980F-59F9A6AFD5DF}"/>
    <cellStyle name="20% - Accent6 2" xfId="54" xr:uid="{6AA309A1-83EE-4A9D-ACD9-E78225889829}"/>
    <cellStyle name="40% - Accent1 2" xfId="35" xr:uid="{D4D3177D-4CDD-4526-B3C2-4DBA952707E4}"/>
    <cellStyle name="40% - Accent2 2" xfId="39" xr:uid="{76A01E99-8838-45AF-ADC3-97A6726278D7}"/>
    <cellStyle name="40% - Accent3 2" xfId="43" xr:uid="{B510C3F0-5037-4B09-B2A5-3FA7514EA8DD}"/>
    <cellStyle name="40% - Accent4 2" xfId="47" xr:uid="{47AC20B8-A09E-4A77-A14D-3F8330EC9F87}"/>
    <cellStyle name="40% - Accent5 2" xfId="51" xr:uid="{7EF1A9DD-8632-45ED-955F-DC24717DED76}"/>
    <cellStyle name="40% - Accent6 2" xfId="55" xr:uid="{CD93B6F9-D1F5-4D6B-8C09-77023747FF82}"/>
    <cellStyle name="60% - Accent1 2" xfId="36" xr:uid="{4C011D84-2E07-4F2D-8287-C9C32F351899}"/>
    <cellStyle name="60% - Accent2 2" xfId="40" xr:uid="{52E65937-1CED-477B-A6E4-7A4E83E6319A}"/>
    <cellStyle name="60% - Accent3 2" xfId="44" xr:uid="{4B2C0D57-914D-4CA0-B62B-558EDE30A93F}"/>
    <cellStyle name="60% - Accent4 2" xfId="48" xr:uid="{423721A6-AC7F-4C9E-A32F-4592C19700AF}"/>
    <cellStyle name="60% - Accent5 2" xfId="52" xr:uid="{E5C16EF8-D8D0-4F97-8AED-D8D0ADBA8CEC}"/>
    <cellStyle name="60% - Accent6 2" xfId="56" xr:uid="{80F7A457-0DD9-4599-8DD5-B2DD29511DC2}"/>
    <cellStyle name="Accent1 2" xfId="33" xr:uid="{7440D995-195C-44C6-B4E4-1ECF5F13B278}"/>
    <cellStyle name="Accent2 2" xfId="37" xr:uid="{4417EAA6-9144-48D6-A794-31E81AC93920}"/>
    <cellStyle name="Accent3 2" xfId="41" xr:uid="{2912812E-51EE-4307-B7B4-672DE95857B3}"/>
    <cellStyle name="Accent4 2" xfId="45" xr:uid="{B9BF6E25-0BCF-430F-9B34-5C28396CA055}"/>
    <cellStyle name="Accent5 2" xfId="49" xr:uid="{89E41FA6-2888-4976-B74F-66586A21E0BD}"/>
    <cellStyle name="Accent6 2" xfId="53" xr:uid="{0C1F6548-1B63-4201-A665-147A21BAE03B}"/>
    <cellStyle name="Bad" xfId="1" builtinId="27" customBuiltin="1"/>
    <cellStyle name="Calculation 2" xfId="27" xr:uid="{F5ED0C04-1DC0-4347-A3CB-6004E82E28A1}"/>
    <cellStyle name="Check Cell 2" xfId="29" xr:uid="{4573FEA7-C533-4249-8E86-76E6A05A725F}"/>
    <cellStyle name="Comma 2" xfId="2" xr:uid="{00000000-0005-0000-0000-000002000000}"/>
    <cellStyle name="Comma 2 2" xfId="14" xr:uid="{8295C683-F6A9-4D1B-9C64-6C6BED479229}"/>
    <cellStyle name="Comma 2 3" xfId="63" xr:uid="{F32EA1F7-1048-4F2C-B1B6-F769136CC320}"/>
    <cellStyle name="Comma 3" xfId="3" xr:uid="{00000000-0005-0000-0000-000003000000}"/>
    <cellStyle name="Comma 3 2" xfId="15" xr:uid="{BA090188-554F-4275-B09E-0A88C769B405}"/>
    <cellStyle name="Comma 4" xfId="12" xr:uid="{196FE423-189C-4F22-B671-DDDC545472C4}"/>
    <cellStyle name="Comma 4 2" xfId="16" xr:uid="{EBBA3D30-275F-4524-8846-372FADAC1EB6}"/>
    <cellStyle name="Comma 5" xfId="13" xr:uid="{83B69BA2-F4BA-4250-9C87-E8659B0AFFA0}"/>
    <cellStyle name="Comma 6" xfId="57" xr:uid="{FAD20B9D-E74D-4B2C-BAA9-6EB073466E86}"/>
    <cellStyle name="Comma 7" xfId="61" xr:uid="{FF19938B-BF08-423D-9DD3-A1762BEF7DAB}"/>
    <cellStyle name="Comma 8" xfId="62" xr:uid="{2C22ACAE-3BE1-4267-99EB-EB89D822B564}"/>
    <cellStyle name="Explanatory Text 2" xfId="31" xr:uid="{8516F450-1648-4AC8-B454-124BCEFB4599}"/>
    <cellStyle name="Good 2" xfId="23" xr:uid="{BB8231CC-900D-4A33-992A-904C30B12A3C}"/>
    <cellStyle name="Heading 1" xfId="64" builtinId="16"/>
    <cellStyle name="Heading 1 2" xfId="19" xr:uid="{A6259304-BB6D-45A4-8D41-59DB3CFE2D7E}"/>
    <cellStyle name="Heading 2 2" xfId="20" xr:uid="{E31046E4-7A51-4330-A131-65B2DB4CDF93}"/>
    <cellStyle name="Heading 3 2" xfId="21" xr:uid="{856AB87F-5E5D-46CB-B8F5-EACFE469EF27}"/>
    <cellStyle name="Heading 4 2" xfId="22" xr:uid="{9F6DBFD6-C2F3-470F-B744-E8A0EC62CFA4}"/>
    <cellStyle name="Hyperlink 2" xfId="4" xr:uid="{00000000-0005-0000-0000-000005000000}"/>
    <cellStyle name="Hyperlink 3" xfId="5" xr:uid="{00000000-0005-0000-0000-000006000000}"/>
    <cellStyle name="Hyperlink 4" xfId="6" xr:uid="{00000000-0005-0000-0000-000007000000}"/>
    <cellStyle name="Input 2" xfId="25" xr:uid="{0428325F-C319-4993-AE16-0DC1DBEB196A}"/>
    <cellStyle name="Linked Cell 2" xfId="28" xr:uid="{443EA948-7C9F-419C-B310-1EC7FCCE53CA}"/>
    <cellStyle name="Neutral 2" xfId="24" xr:uid="{743BA522-1350-47D7-90FF-FB52BF7E48EA}"/>
    <cellStyle name="Normal" xfId="0" builtinId="0"/>
    <cellStyle name="Normal 2" xfId="7" xr:uid="{00000000-0005-0000-0000-000009000000}"/>
    <cellStyle name="Normal 2 2" xfId="8" xr:uid="{00000000-0005-0000-0000-00000A000000}"/>
    <cellStyle name="Normal 2 2 2" xfId="58" xr:uid="{34087F6E-5753-49AF-B74F-93908C1D4106}"/>
    <cellStyle name="Normal 2 3" xfId="60" xr:uid="{DA7A2EE2-D258-4E19-AE4B-D5B9388D5431}"/>
    <cellStyle name="Normal 3" xfId="9" xr:uid="{00000000-0005-0000-0000-00000B000000}"/>
    <cellStyle name="Normal 4" xfId="10" xr:uid="{00000000-0005-0000-0000-00000C000000}"/>
    <cellStyle name="Normal 5" xfId="59" xr:uid="{3BBC038F-49E1-452F-BEF2-2AB7CF89A5F0}"/>
    <cellStyle name="Normal_Structure" xfId="11" xr:uid="{00000000-0005-0000-0000-000016000000}"/>
    <cellStyle name="Note" xfId="18" builtinId="10" customBuiltin="1"/>
    <cellStyle name="Output 2" xfId="26" xr:uid="{4E62C583-98C4-45F2-A769-665E77EBF5E2}"/>
    <cellStyle name="Percent 2" xfId="65" xr:uid="{0EEF8D42-A83B-47F5-830F-1550E3FFDD94}"/>
    <cellStyle name="Title" xfId="17" builtinId="15" customBuiltin="1"/>
    <cellStyle name="Total 2" xfId="32" xr:uid="{A2344C1F-1289-4FAD-B39F-8C65A0A052D9}"/>
    <cellStyle name="Warning Text 2" xfId="30" xr:uid="{06E54EF0-712D-4DD0-9928-9A22A502DB28}"/>
  </cellStyles>
  <dxfs count="137">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outline="0">
        <left style="thin">
          <color indexed="64"/>
        </left>
      </border>
    </dxf>
    <dxf>
      <font>
        <b val="0"/>
        <i val="0"/>
        <strike val="0"/>
        <condense val="0"/>
        <extend val="0"/>
        <outline val="0"/>
        <shadow val="0"/>
        <u val="none"/>
        <vertAlign val="baseline"/>
        <sz val="11"/>
        <color auto="1"/>
        <name val="Arial"/>
        <family val="2"/>
        <scheme val="none"/>
      </font>
      <numFmt numFmtId="167" formatCode="#,##0;\-#,##0"/>
      <fill>
        <patternFill patternType="none">
          <fgColor indexed="64"/>
          <bgColor indexed="65"/>
        </patternFill>
      </fill>
      <alignment horizontal="left" vertical="bottom" textRotation="0" wrapText="1"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auto="1"/>
        <name val="Arial"/>
        <family val="2"/>
        <scheme val="none"/>
      </font>
      <numFmt numFmtId="167" formatCode="#,##0;\-#,##0"/>
      <alignment horizontal="left" vertical="bottom" textRotation="0" wrapText="1" indent="0" justifyLastLine="0" shrinkToFit="0" readingOrder="0"/>
      <border diagonalUp="0" diagonalDown="0" outline="0">
        <left/>
        <right style="thin">
          <color indexed="64"/>
        </right>
        <top/>
        <bottom/>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11"/>
        <color auto="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left/>
        <right style="thin">
          <color indexed="64"/>
        </right>
        <top/>
        <bottom/>
        <vertical/>
        <horizontal/>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0"/>
        <color auto="1"/>
        <name val="Arial"/>
        <family val="2"/>
        <scheme val="none"/>
      </font>
      <numFmt numFmtId="165" formatCode="General_)"/>
      <alignment horizontal="left" vertical="center" textRotation="0" wrapText="1" indent="0" justifyLastLine="0" shrinkToFit="0" readingOrder="0"/>
      <border diagonalUp="0" diagonalDown="0">
        <left/>
        <right style="thin">
          <color indexed="64"/>
        </right>
        <top/>
        <bottom/>
        <vertical/>
        <horizontal/>
      </border>
    </dxf>
    <dxf>
      <border outline="0">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rgb="FF000000"/>
        <name val="Arial"/>
        <family val="2"/>
        <scheme val="none"/>
      </font>
      <alignment horizontal="right" vertical="bottom" textRotation="0" wrapText="1"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0"/>
        <color auto="1"/>
        <name val="Arial"/>
        <family val="2"/>
        <scheme val="none"/>
      </font>
      <numFmt numFmtId="165" formatCode="General_)"/>
      <alignment horizontal="left" vertical="center" textRotation="0" wrapText="1" indent="0" justifyLastLine="0" shrinkToFit="0" readingOrder="0"/>
      <border diagonalUp="0" diagonalDown="0">
        <left/>
        <right style="thin">
          <color indexed="64"/>
        </right>
        <top/>
        <bottom/>
        <vertical/>
        <horizontal/>
      </border>
    </dxf>
    <dxf>
      <border outline="0">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rgb="FF000000"/>
        <name val="Arial"/>
        <family val="2"/>
        <scheme val="none"/>
      </font>
      <alignment horizontal="right" vertical="bottom" textRotation="0" wrapText="1" indent="0" justifyLastLine="0" shrinkToFit="0" readingOrder="0"/>
    </dxf>
  </dxfs>
  <tableStyles count="0" defaultTableStyle="TableStyleMedium9" defaultPivotStyle="PivotStyleLight16"/>
  <colors>
    <mruColors>
      <color rgb="FFFFFC85"/>
      <color rgb="FF85D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HK" sz="1600">
                <a:latin typeface="+mn-lt"/>
                <a:cs typeface="Times New Roman" panose="02020603050405020304" pitchFamily="18" charset="0"/>
              </a:rPr>
              <a:t>Trends in Total Public and Private Infrastructure Output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zh-HK"/>
        </a:p>
      </c:txPr>
    </c:title>
    <c:autoTitleDeleted val="0"/>
    <c:plotArea>
      <c:layout/>
      <c:lineChart>
        <c:grouping val="standard"/>
        <c:varyColors val="0"/>
        <c:ser>
          <c:idx val="0"/>
          <c:order val="0"/>
          <c:tx>
            <c:v>Total Public Insfrastructure</c:v>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'Public Sector Value'!$A$5:$A$30</c:f>
              <c:numCache>
                <c:formatCode>General_)</c:formatCode>
                <c:ptCount val="26"/>
                <c:pt idx="0">
                  <c:v>1998</c:v>
                </c:pt>
                <c:pt idx="1">
                  <c:v>1999</c:v>
                </c:pt>
                <c:pt idx="2">
                  <c:v>2000</c:v>
                </c:pt>
                <c:pt idx="3">
                  <c:v>2001</c:v>
                </c:pt>
                <c:pt idx="4">
                  <c:v>2002</c:v>
                </c:pt>
                <c:pt idx="5">
                  <c:v>2003</c:v>
                </c:pt>
                <c:pt idx="6">
                  <c:v>2004</c:v>
                </c:pt>
                <c:pt idx="7">
                  <c:v>2005</c:v>
                </c:pt>
                <c:pt idx="8">
                  <c:v>2006</c:v>
                </c:pt>
                <c:pt idx="9">
                  <c:v>2007</c:v>
                </c:pt>
                <c:pt idx="10">
                  <c:v>2008</c:v>
                </c:pt>
                <c:pt idx="11">
                  <c:v>2009</c:v>
                </c:pt>
                <c:pt idx="12">
                  <c:v>2010</c:v>
                </c:pt>
                <c:pt idx="13">
                  <c:v>2011</c:v>
                </c:pt>
                <c:pt idx="14">
                  <c:v>2012</c:v>
                </c:pt>
                <c:pt idx="15">
                  <c:v>2013</c:v>
                </c:pt>
                <c:pt idx="16">
                  <c:v>2014</c:v>
                </c:pt>
                <c:pt idx="17">
                  <c:v>2015</c:v>
                </c:pt>
                <c:pt idx="18">
                  <c:v>2016</c:v>
                </c:pt>
                <c:pt idx="19">
                  <c:v>2017</c:v>
                </c:pt>
                <c:pt idx="20">
                  <c:v>2018</c:v>
                </c:pt>
                <c:pt idx="21">
                  <c:v>2019</c:v>
                </c:pt>
                <c:pt idx="22">
                  <c:v>2020</c:v>
                </c:pt>
                <c:pt idx="23">
                  <c:v>2021</c:v>
                </c:pt>
                <c:pt idx="24">
                  <c:v>2022</c:v>
                </c:pt>
                <c:pt idx="25">
                  <c:v>2023</c:v>
                </c:pt>
              </c:numCache>
            </c:numRef>
          </c:cat>
          <c:val>
            <c:numRef>
              <c:f>'Public Sector Value'!$C$5:$C$30</c:f>
              <c:numCache>
                <c:formatCode>#,##0</c:formatCode>
                <c:ptCount val="26"/>
                <c:pt idx="0">
                  <c:v>2779</c:v>
                </c:pt>
                <c:pt idx="1">
                  <c:v>2803</c:v>
                </c:pt>
                <c:pt idx="2">
                  <c:v>2636</c:v>
                </c:pt>
                <c:pt idx="3">
                  <c:v>3031</c:v>
                </c:pt>
                <c:pt idx="4">
                  <c:v>3999</c:v>
                </c:pt>
                <c:pt idx="5">
                  <c:v>3939</c:v>
                </c:pt>
                <c:pt idx="6">
                  <c:v>3143</c:v>
                </c:pt>
                <c:pt idx="7">
                  <c:v>3081</c:v>
                </c:pt>
                <c:pt idx="8">
                  <c:v>2873</c:v>
                </c:pt>
                <c:pt idx="9">
                  <c:v>3061</c:v>
                </c:pt>
                <c:pt idx="10">
                  <c:v>3393</c:v>
                </c:pt>
                <c:pt idx="11">
                  <c:v>4291</c:v>
                </c:pt>
                <c:pt idx="12">
                  <c:v>5005</c:v>
                </c:pt>
                <c:pt idx="13">
                  <c:v>4907</c:v>
                </c:pt>
                <c:pt idx="14">
                  <c:v>4108</c:v>
                </c:pt>
                <c:pt idx="15">
                  <c:v>5566</c:v>
                </c:pt>
                <c:pt idx="16">
                  <c:v>5415</c:v>
                </c:pt>
                <c:pt idx="17">
                  <c:v>6792</c:v>
                </c:pt>
                <c:pt idx="18">
                  <c:v>7248</c:v>
                </c:pt>
                <c:pt idx="19">
                  <c:v>7776</c:v>
                </c:pt>
                <c:pt idx="20">
                  <c:v>10386</c:v>
                </c:pt>
                <c:pt idx="21">
                  <c:v>11325</c:v>
                </c:pt>
                <c:pt idx="22">
                  <c:v>11665</c:v>
                </c:pt>
                <c:pt idx="23">
                  <c:v>15873</c:v>
                </c:pt>
                <c:pt idx="24">
                  <c:v>18975</c:v>
                </c:pt>
                <c:pt idx="25">
                  <c:v>20053</c:v>
                </c:pt>
              </c:numCache>
            </c:numRef>
          </c:val>
          <c:smooth val="0"/>
          <c:extLst>
            <c:ext xmlns:c16="http://schemas.microsoft.com/office/drawing/2014/chart" uri="{C3380CC4-5D6E-409C-BE32-E72D297353CC}">
              <c16:uniqueId val="{00000000-68D0-4FE1-A6A2-3726447D75C9}"/>
            </c:ext>
          </c:extLst>
        </c:ser>
        <c:ser>
          <c:idx val="1"/>
          <c:order val="1"/>
          <c:tx>
            <c:v>Toal Private Infrastructure</c:v>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'Public Sector Value'!$A$5:$A$30</c:f>
              <c:numCache>
                <c:formatCode>General_)</c:formatCode>
                <c:ptCount val="26"/>
                <c:pt idx="0">
                  <c:v>1998</c:v>
                </c:pt>
                <c:pt idx="1">
                  <c:v>1999</c:v>
                </c:pt>
                <c:pt idx="2">
                  <c:v>2000</c:v>
                </c:pt>
                <c:pt idx="3">
                  <c:v>2001</c:v>
                </c:pt>
                <c:pt idx="4">
                  <c:v>2002</c:v>
                </c:pt>
                <c:pt idx="5">
                  <c:v>2003</c:v>
                </c:pt>
                <c:pt idx="6">
                  <c:v>2004</c:v>
                </c:pt>
                <c:pt idx="7">
                  <c:v>2005</c:v>
                </c:pt>
                <c:pt idx="8">
                  <c:v>2006</c:v>
                </c:pt>
                <c:pt idx="9">
                  <c:v>2007</c:v>
                </c:pt>
                <c:pt idx="10">
                  <c:v>2008</c:v>
                </c:pt>
                <c:pt idx="11">
                  <c:v>2009</c:v>
                </c:pt>
                <c:pt idx="12">
                  <c:v>2010</c:v>
                </c:pt>
                <c:pt idx="13">
                  <c:v>2011</c:v>
                </c:pt>
                <c:pt idx="14">
                  <c:v>2012</c:v>
                </c:pt>
                <c:pt idx="15">
                  <c:v>2013</c:v>
                </c:pt>
                <c:pt idx="16">
                  <c:v>2014</c:v>
                </c:pt>
                <c:pt idx="17">
                  <c:v>2015</c:v>
                </c:pt>
                <c:pt idx="18">
                  <c:v>2016</c:v>
                </c:pt>
                <c:pt idx="19">
                  <c:v>2017</c:v>
                </c:pt>
                <c:pt idx="20">
                  <c:v>2018</c:v>
                </c:pt>
                <c:pt idx="21">
                  <c:v>2019</c:v>
                </c:pt>
                <c:pt idx="22">
                  <c:v>2020</c:v>
                </c:pt>
                <c:pt idx="23">
                  <c:v>2021</c:v>
                </c:pt>
                <c:pt idx="24">
                  <c:v>2022</c:v>
                </c:pt>
                <c:pt idx="25">
                  <c:v>2023</c:v>
                </c:pt>
              </c:numCache>
            </c:numRef>
          </c:cat>
          <c:val>
            <c:numRef>
              <c:f>'Private Sector Value'!$C$5:$C$30</c:f>
              <c:numCache>
                <c:formatCode>#,##0</c:formatCode>
                <c:ptCount val="26"/>
                <c:pt idx="0">
                  <c:v>4924</c:v>
                </c:pt>
                <c:pt idx="1">
                  <c:v>4807</c:v>
                </c:pt>
                <c:pt idx="2">
                  <c:v>5305</c:v>
                </c:pt>
                <c:pt idx="3">
                  <c:v>5782</c:v>
                </c:pt>
                <c:pt idx="4">
                  <c:v>6034</c:v>
                </c:pt>
                <c:pt idx="5">
                  <c:v>5395</c:v>
                </c:pt>
                <c:pt idx="6">
                  <c:v>5099</c:v>
                </c:pt>
                <c:pt idx="7">
                  <c:v>5160</c:v>
                </c:pt>
                <c:pt idx="8">
                  <c:v>5305</c:v>
                </c:pt>
                <c:pt idx="9">
                  <c:v>5582</c:v>
                </c:pt>
                <c:pt idx="10">
                  <c:v>6322</c:v>
                </c:pt>
                <c:pt idx="11">
                  <c:v>6448</c:v>
                </c:pt>
                <c:pt idx="12">
                  <c:v>8535</c:v>
                </c:pt>
                <c:pt idx="13">
                  <c:v>9710</c:v>
                </c:pt>
                <c:pt idx="14">
                  <c:v>9567</c:v>
                </c:pt>
                <c:pt idx="15">
                  <c:v>8896</c:v>
                </c:pt>
                <c:pt idx="16">
                  <c:v>9377</c:v>
                </c:pt>
                <c:pt idx="17">
                  <c:v>10979</c:v>
                </c:pt>
                <c:pt idx="18">
                  <c:v>10517</c:v>
                </c:pt>
                <c:pt idx="19">
                  <c:v>12331</c:v>
                </c:pt>
                <c:pt idx="20">
                  <c:v>11139</c:v>
                </c:pt>
                <c:pt idx="21">
                  <c:v>11937</c:v>
                </c:pt>
                <c:pt idx="22">
                  <c:v>10839</c:v>
                </c:pt>
                <c:pt idx="23">
                  <c:v>13836</c:v>
                </c:pt>
                <c:pt idx="24">
                  <c:v>14072</c:v>
                </c:pt>
                <c:pt idx="25">
                  <c:v>16643</c:v>
                </c:pt>
              </c:numCache>
            </c:numRef>
          </c:val>
          <c:smooth val="0"/>
          <c:extLst>
            <c:ext xmlns:c16="http://schemas.microsoft.com/office/drawing/2014/chart" uri="{C3380CC4-5D6E-409C-BE32-E72D297353CC}">
              <c16:uniqueId val="{00000001-68D0-4FE1-A6A2-3726447D75C9}"/>
            </c:ext>
          </c:extLst>
        </c:ser>
        <c:dLbls>
          <c:showLegendKey val="0"/>
          <c:showVal val="0"/>
          <c:showCatName val="0"/>
          <c:showSerName val="0"/>
          <c:showPercent val="0"/>
          <c:showBubbleSize val="0"/>
        </c:dLbls>
        <c:marker val="1"/>
        <c:smooth val="0"/>
        <c:axId val="1843439472"/>
        <c:axId val="1843438512"/>
      </c:lineChart>
      <c:catAx>
        <c:axId val="184343947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HK" sz="1200"/>
                  <a:t>Time (year)</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zh-HK"/>
            </a:p>
          </c:txPr>
        </c:title>
        <c:numFmt formatCode="General_)"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50" b="0" i="0" u="none" strike="noStrike" kern="1200" baseline="0">
                <a:solidFill>
                  <a:schemeClr val="tx1">
                    <a:lumMod val="65000"/>
                    <a:lumOff val="35000"/>
                  </a:schemeClr>
                </a:solidFill>
                <a:latin typeface="+mn-lt"/>
                <a:ea typeface="+mn-ea"/>
                <a:cs typeface="+mn-cs"/>
              </a:defRPr>
            </a:pPr>
            <a:endParaRPr lang="zh-HK"/>
          </a:p>
        </c:txPr>
        <c:crossAx val="1843438512"/>
        <c:crosses val="autoZero"/>
        <c:auto val="1"/>
        <c:lblAlgn val="ctr"/>
        <c:lblOffset val="100"/>
        <c:noMultiLvlLbl val="0"/>
      </c:catAx>
      <c:valAx>
        <c:axId val="18434385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HK" sz="1200"/>
                  <a:t>Value (£ million)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zh-HK"/>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50" b="0" i="0" u="none" strike="noStrike" kern="1200" baseline="0">
                <a:solidFill>
                  <a:schemeClr val="tx1">
                    <a:lumMod val="65000"/>
                    <a:lumOff val="35000"/>
                  </a:schemeClr>
                </a:solidFill>
                <a:latin typeface="+mn-lt"/>
                <a:ea typeface="+mn-ea"/>
                <a:cs typeface="+mn-cs"/>
              </a:defRPr>
            </a:pPr>
            <a:endParaRPr lang="zh-HK"/>
          </a:p>
        </c:txPr>
        <c:crossAx val="1843439472"/>
        <c:crosses val="autoZero"/>
        <c:crossBetween val="between"/>
        <c:majorUnit val="2500"/>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zh-HK"/>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zh-HK"/>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altLang="zh-TW" sz="1600" baseline="0"/>
              <a:t>Private Commercial Output in 2023</a:t>
            </a:r>
          </a:p>
        </c:rich>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zh-HK"/>
        </a:p>
      </c:txPr>
    </c:title>
    <c:autoTitleDeleted val="0"/>
    <c:plotArea>
      <c:layout/>
      <c:pieChart>
        <c:varyColors val="1"/>
        <c:ser>
          <c:idx val="0"/>
          <c:order val="0"/>
          <c:tx>
            <c:strRef>
              <c:f>'Private Sector Value'!$E$39</c:f>
              <c:strCache>
                <c:ptCount val="1"/>
                <c:pt idx="0">
                  <c:v>£ million</c:v>
                </c:pt>
              </c:strCache>
            </c:strRef>
          </c:tx>
          <c:dPt>
            <c:idx val="0"/>
            <c:bubble3D val="0"/>
            <c:spPr>
              <a:solidFill>
                <a:schemeClr val="accent1"/>
              </a:solidFill>
              <a:ln w="19050">
                <a:solidFill>
                  <a:schemeClr val="lt1"/>
                </a:solidFill>
              </a:ln>
              <a:effectLst/>
            </c:spPr>
          </c:dPt>
          <c:dPt>
            <c:idx val="1"/>
            <c:bubble3D val="0"/>
            <c:spPr>
              <a:solidFill>
                <a:schemeClr val="accent2"/>
              </a:solidFill>
              <a:ln w="19050">
                <a:solidFill>
                  <a:schemeClr val="lt1"/>
                </a:solidFill>
              </a:ln>
              <a:effectLst/>
            </c:spPr>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D-80B7-4917-9C8B-84059BC0808E}"/>
              </c:ext>
            </c:extLst>
          </c:dPt>
          <c:dPt>
            <c:idx val="3"/>
            <c:bubble3D val="0"/>
            <c:spPr>
              <a:solidFill>
                <a:schemeClr val="accent4"/>
              </a:solidFill>
              <a:ln w="19050">
                <a:solidFill>
                  <a:schemeClr val="lt1"/>
                </a:solidFill>
              </a:ln>
              <a:effectLst/>
            </c:spPr>
          </c:dPt>
          <c:dPt>
            <c:idx val="4"/>
            <c:bubble3D val="0"/>
            <c:spPr>
              <a:solidFill>
                <a:schemeClr val="accent5"/>
              </a:solidFill>
              <a:ln w="19050">
                <a:solidFill>
                  <a:schemeClr val="lt1"/>
                </a:solidFill>
              </a:ln>
              <a:effectLst/>
            </c:spPr>
          </c:dPt>
          <c:dPt>
            <c:idx val="5"/>
            <c:bubble3D val="0"/>
            <c:spPr>
              <a:solidFill>
                <a:schemeClr val="accent6"/>
              </a:solidFill>
              <a:ln w="19050">
                <a:solidFill>
                  <a:schemeClr val="lt1"/>
                </a:solidFill>
              </a:ln>
              <a:effectLst/>
            </c:spPr>
          </c:dPt>
          <c:dPt>
            <c:idx val="6"/>
            <c:bubble3D val="0"/>
            <c:spPr>
              <a:solidFill>
                <a:schemeClr val="accent1">
                  <a:lumMod val="60000"/>
                </a:schemeClr>
              </a:solidFill>
              <a:ln w="19050">
                <a:solidFill>
                  <a:schemeClr val="lt1"/>
                </a:solidFill>
              </a:ln>
              <a:effectLst/>
            </c:spPr>
          </c:dPt>
          <c:dLbls>
            <c:spPr>
              <a:noFill/>
              <a:ln w="9525">
                <a:solidFill>
                  <a:sysClr val="windowText" lastClr="000000">
                    <a:lumMod val="25000"/>
                    <a:lumOff val="75000"/>
                    <a:alpha val="97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zh-HK"/>
              </a:p>
            </c:txPr>
            <c:dLblPos val="outEnd"/>
            <c:showLegendKey val="0"/>
            <c:showVal val="0"/>
            <c:showCatName val="1"/>
            <c:showSerName val="0"/>
            <c:showPercent val="1"/>
            <c:showBubbleSize val="0"/>
            <c:showLeaderLines val="0"/>
            <c:extLst>
              <c:ext xmlns:c15="http://schemas.microsoft.com/office/drawing/2012/chart" uri="{CE6537A1-D6FC-4f65-9D91-7224C49458BB}">
                <c15:spPr xmlns:c15="http://schemas.microsoft.com/office/drawing/2012/chart">
                  <a:prstGeom prst="wedgeRectCallout">
                    <a:avLst/>
                  </a:prstGeom>
                  <a:noFill/>
                  <a:ln>
                    <a:noFill/>
                  </a:ln>
                </c15:spPr>
              </c:ext>
            </c:extLst>
          </c:dLbls>
          <c:cat>
            <c:strRef>
              <c:f>'Private Sector Value'!$D$40:$D$46</c:f>
              <c:strCache>
                <c:ptCount val="7"/>
                <c:pt idx="0">
                  <c:v>Schools &amp; universities</c:v>
                </c:pt>
                <c:pt idx="1">
                  <c:v>Health</c:v>
                </c:pt>
                <c:pt idx="2">
                  <c:v>Offices</c:v>
                </c:pt>
                <c:pt idx="3">
                  <c:v>Entertainment</c:v>
                </c:pt>
                <c:pt idx="4">
                  <c:v>Garages</c:v>
                </c:pt>
                <c:pt idx="5">
                  <c:v>Shops</c:v>
                </c:pt>
                <c:pt idx="6">
                  <c:v>Agriculture &amp; miscellaneous</c:v>
                </c:pt>
              </c:strCache>
            </c:strRef>
          </c:cat>
          <c:val>
            <c:numRef>
              <c:f>'Private Sector Value'!$E$40:$E$46</c:f>
              <c:numCache>
                <c:formatCode>#,##0</c:formatCode>
                <c:ptCount val="7"/>
                <c:pt idx="0">
                  <c:v>3870</c:v>
                </c:pt>
                <c:pt idx="1">
                  <c:v>1505</c:v>
                </c:pt>
                <c:pt idx="2">
                  <c:v>10879</c:v>
                </c:pt>
                <c:pt idx="3">
                  <c:v>7631</c:v>
                </c:pt>
                <c:pt idx="4">
                  <c:v>477</c:v>
                </c:pt>
                <c:pt idx="5">
                  <c:v>2462</c:v>
                </c:pt>
                <c:pt idx="6">
                  <c:v>2187</c:v>
                </c:pt>
              </c:numCache>
            </c:numRef>
          </c:val>
          <c:extLst>
            <c:ext xmlns:c16="http://schemas.microsoft.com/office/drawing/2014/chart" uri="{C3380CC4-5D6E-409C-BE32-E72D297353CC}">
              <c16:uniqueId val="{00000000-80B7-4917-9C8B-84059BC0808E}"/>
            </c:ext>
          </c:extLst>
        </c:ser>
        <c:dLbls>
          <c:showLegendKey val="0"/>
          <c:showVal val="0"/>
          <c:showCatName val="0"/>
          <c:showSerName val="0"/>
          <c:showPercent val="0"/>
          <c:showBubbleSize val="0"/>
          <c:showLeaderLines val="0"/>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zh-HK"/>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zh-HK"/>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HK" altLang="zh-TW" sz="1600"/>
              <a:t>Number</a:t>
            </a:r>
            <a:r>
              <a:rPr lang="en-HK" altLang="zh-TW" sz="1600" baseline="0"/>
              <a:t> of Construction Frim by Firm Size</a:t>
            </a:r>
            <a:endParaRPr lang="en-HK" altLang="zh-TW" sz="1600"/>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HK" altLang="zh-TW"/>
        </a:p>
      </c:txPr>
    </c:title>
    <c:autoTitleDeleted val="0"/>
    <c:plotArea>
      <c:layout/>
      <c:barChart>
        <c:barDir val="col"/>
        <c:grouping val="stacked"/>
        <c:varyColors val="0"/>
        <c:ser>
          <c:idx val="0"/>
          <c:order val="0"/>
          <c:tx>
            <c:strRef>
              <c:f>'Firm Size'!$A$4</c:f>
              <c:strCache>
                <c:ptCount val="1"/>
                <c:pt idx="0">
                  <c:v>1</c:v>
                </c:pt>
              </c:strCache>
            </c:strRef>
          </c:tx>
          <c:spPr>
            <a:solidFill>
              <a:schemeClr val="accent1"/>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Size'!$B$4:$AB$4</c:f>
              <c:numCache>
                <c:formatCode>#,##0</c:formatCode>
                <c:ptCount val="27"/>
                <c:pt idx="0">
                  <c:v>86269</c:v>
                </c:pt>
                <c:pt idx="1">
                  <c:v>87837</c:v>
                </c:pt>
                <c:pt idx="2">
                  <c:v>88018</c:v>
                </c:pt>
                <c:pt idx="3">
                  <c:v>87712</c:v>
                </c:pt>
                <c:pt idx="4">
                  <c:v>77926</c:v>
                </c:pt>
                <c:pt idx="5">
                  <c:v>71431</c:v>
                </c:pt>
                <c:pt idx="6">
                  <c:v>70370</c:v>
                </c:pt>
                <c:pt idx="7">
                  <c:v>71620</c:v>
                </c:pt>
                <c:pt idx="8">
                  <c:v>73117</c:v>
                </c:pt>
                <c:pt idx="9">
                  <c:v>71960</c:v>
                </c:pt>
                <c:pt idx="10">
                  <c:v>74325</c:v>
                </c:pt>
                <c:pt idx="11">
                  <c:v>78826</c:v>
                </c:pt>
                <c:pt idx="12">
                  <c:v>75382</c:v>
                </c:pt>
                <c:pt idx="13">
                  <c:v>86274</c:v>
                </c:pt>
                <c:pt idx="14">
                  <c:v>89132</c:v>
                </c:pt>
                <c:pt idx="15">
                  <c:v>90647</c:v>
                </c:pt>
                <c:pt idx="16">
                  <c:v>92635</c:v>
                </c:pt>
                <c:pt idx="17">
                  <c:v>92926</c:v>
                </c:pt>
                <c:pt idx="18">
                  <c:v>108691</c:v>
                </c:pt>
                <c:pt idx="19">
                  <c:v>123489</c:v>
                </c:pt>
                <c:pt idx="20">
                  <c:v>133472</c:v>
                </c:pt>
                <c:pt idx="21">
                  <c:v>138069</c:v>
                </c:pt>
                <c:pt idx="22">
                  <c:v>144229</c:v>
                </c:pt>
                <c:pt idx="23">
                  <c:v>148584</c:v>
                </c:pt>
                <c:pt idx="24">
                  <c:v>153622</c:v>
                </c:pt>
                <c:pt idx="25">
                  <c:v>157012</c:v>
                </c:pt>
                <c:pt idx="26">
                  <c:v>156153</c:v>
                </c:pt>
              </c:numCache>
            </c:numRef>
          </c:val>
          <c:extLst>
            <c:ext xmlns:c16="http://schemas.microsoft.com/office/drawing/2014/chart" uri="{C3380CC4-5D6E-409C-BE32-E72D297353CC}">
              <c16:uniqueId val="{00000000-D5D5-44ED-BA8A-A7E8F1EC3761}"/>
            </c:ext>
          </c:extLst>
        </c:ser>
        <c:ser>
          <c:idx val="1"/>
          <c:order val="1"/>
          <c:tx>
            <c:strRef>
              <c:f>'Firm Size'!$A$5</c:f>
              <c:strCache>
                <c:ptCount val="1"/>
                <c:pt idx="0">
                  <c:v>2-3</c:v>
                </c:pt>
              </c:strCache>
            </c:strRef>
          </c:tx>
          <c:spPr>
            <a:solidFill>
              <a:schemeClr val="accent2"/>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Size'!$B$5:$AB$5</c:f>
              <c:numCache>
                <c:formatCode>#,##0</c:formatCode>
                <c:ptCount val="27"/>
                <c:pt idx="0">
                  <c:v>47644</c:v>
                </c:pt>
                <c:pt idx="1">
                  <c:v>47918</c:v>
                </c:pt>
                <c:pt idx="2">
                  <c:v>49350</c:v>
                </c:pt>
                <c:pt idx="3">
                  <c:v>48773</c:v>
                </c:pt>
                <c:pt idx="4">
                  <c:v>50653</c:v>
                </c:pt>
                <c:pt idx="5">
                  <c:v>50306</c:v>
                </c:pt>
                <c:pt idx="6">
                  <c:v>53022</c:v>
                </c:pt>
                <c:pt idx="7">
                  <c:v>55027</c:v>
                </c:pt>
                <c:pt idx="8">
                  <c:v>57320</c:v>
                </c:pt>
                <c:pt idx="9">
                  <c:v>58910</c:v>
                </c:pt>
                <c:pt idx="10">
                  <c:v>60313</c:v>
                </c:pt>
                <c:pt idx="11">
                  <c:v>62910</c:v>
                </c:pt>
                <c:pt idx="12">
                  <c:v>60625</c:v>
                </c:pt>
                <c:pt idx="13">
                  <c:v>65432</c:v>
                </c:pt>
                <c:pt idx="14">
                  <c:v>65689</c:v>
                </c:pt>
                <c:pt idx="15">
                  <c:v>62008</c:v>
                </c:pt>
                <c:pt idx="16">
                  <c:v>66054</c:v>
                </c:pt>
                <c:pt idx="17">
                  <c:v>66135</c:v>
                </c:pt>
                <c:pt idx="18">
                  <c:v>72128</c:v>
                </c:pt>
                <c:pt idx="19">
                  <c:v>76845</c:v>
                </c:pt>
                <c:pt idx="20">
                  <c:v>82783</c:v>
                </c:pt>
                <c:pt idx="21">
                  <c:v>88297</c:v>
                </c:pt>
                <c:pt idx="22">
                  <c:v>91843</c:v>
                </c:pt>
                <c:pt idx="23">
                  <c:v>94651</c:v>
                </c:pt>
                <c:pt idx="24">
                  <c:v>100218</c:v>
                </c:pt>
                <c:pt idx="25">
                  <c:v>103938</c:v>
                </c:pt>
                <c:pt idx="26">
                  <c:v>103337</c:v>
                </c:pt>
              </c:numCache>
            </c:numRef>
          </c:val>
          <c:extLst>
            <c:ext xmlns:c16="http://schemas.microsoft.com/office/drawing/2014/chart" uri="{C3380CC4-5D6E-409C-BE32-E72D297353CC}">
              <c16:uniqueId val="{00000001-D5D5-44ED-BA8A-A7E8F1EC3761}"/>
            </c:ext>
          </c:extLst>
        </c:ser>
        <c:ser>
          <c:idx val="2"/>
          <c:order val="2"/>
          <c:tx>
            <c:strRef>
              <c:f>'Firm Size'!$A$6</c:f>
              <c:strCache>
                <c:ptCount val="1"/>
                <c:pt idx="0">
                  <c:v>4-7</c:v>
                </c:pt>
              </c:strCache>
            </c:strRef>
          </c:tx>
          <c:spPr>
            <a:solidFill>
              <a:schemeClr val="accent3"/>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Size'!$B$6:$AB$6</c:f>
              <c:numCache>
                <c:formatCode>#,##0</c:formatCode>
                <c:ptCount val="27"/>
                <c:pt idx="0">
                  <c:v>15737</c:v>
                </c:pt>
                <c:pt idx="1">
                  <c:v>16391</c:v>
                </c:pt>
                <c:pt idx="2">
                  <c:v>16969</c:v>
                </c:pt>
                <c:pt idx="3">
                  <c:v>16584</c:v>
                </c:pt>
                <c:pt idx="4">
                  <c:v>22455</c:v>
                </c:pt>
                <c:pt idx="5">
                  <c:v>23963</c:v>
                </c:pt>
                <c:pt idx="6">
                  <c:v>25704</c:v>
                </c:pt>
                <c:pt idx="7">
                  <c:v>26865</c:v>
                </c:pt>
                <c:pt idx="8">
                  <c:v>28435</c:v>
                </c:pt>
                <c:pt idx="9">
                  <c:v>30375</c:v>
                </c:pt>
                <c:pt idx="10">
                  <c:v>31814</c:v>
                </c:pt>
                <c:pt idx="11">
                  <c:v>33594</c:v>
                </c:pt>
                <c:pt idx="12">
                  <c:v>33069</c:v>
                </c:pt>
                <c:pt idx="13">
                  <c:v>32119</c:v>
                </c:pt>
                <c:pt idx="14">
                  <c:v>30142</c:v>
                </c:pt>
                <c:pt idx="15">
                  <c:v>28875</c:v>
                </c:pt>
                <c:pt idx="16">
                  <c:v>29014</c:v>
                </c:pt>
                <c:pt idx="17">
                  <c:v>29142</c:v>
                </c:pt>
                <c:pt idx="18">
                  <c:v>30855</c:v>
                </c:pt>
                <c:pt idx="19">
                  <c:v>32339</c:v>
                </c:pt>
                <c:pt idx="20">
                  <c:v>33933</c:v>
                </c:pt>
                <c:pt idx="21">
                  <c:v>35434</c:v>
                </c:pt>
                <c:pt idx="22">
                  <c:v>36071</c:v>
                </c:pt>
                <c:pt idx="23">
                  <c:v>36725</c:v>
                </c:pt>
                <c:pt idx="24">
                  <c:v>38353</c:v>
                </c:pt>
                <c:pt idx="25">
                  <c:v>41044</c:v>
                </c:pt>
                <c:pt idx="26">
                  <c:v>40345</c:v>
                </c:pt>
              </c:numCache>
            </c:numRef>
          </c:val>
          <c:extLst>
            <c:ext xmlns:c16="http://schemas.microsoft.com/office/drawing/2014/chart" uri="{C3380CC4-5D6E-409C-BE32-E72D297353CC}">
              <c16:uniqueId val="{00000002-D5D5-44ED-BA8A-A7E8F1EC3761}"/>
            </c:ext>
          </c:extLst>
        </c:ser>
        <c:ser>
          <c:idx val="3"/>
          <c:order val="3"/>
          <c:tx>
            <c:strRef>
              <c:f>'Firm Size'!$A$7</c:f>
              <c:strCache>
                <c:ptCount val="1"/>
                <c:pt idx="0">
                  <c:v>8-13</c:v>
                </c:pt>
              </c:strCache>
            </c:strRef>
          </c:tx>
          <c:spPr>
            <a:solidFill>
              <a:schemeClr val="accent4"/>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Size'!$B$7:$AB$7</c:f>
              <c:numCache>
                <c:formatCode>#,##0</c:formatCode>
                <c:ptCount val="27"/>
                <c:pt idx="0">
                  <c:v>3787</c:v>
                </c:pt>
                <c:pt idx="1">
                  <c:v>3988</c:v>
                </c:pt>
                <c:pt idx="2">
                  <c:v>4148</c:v>
                </c:pt>
                <c:pt idx="3">
                  <c:v>3790</c:v>
                </c:pt>
                <c:pt idx="4">
                  <c:v>8044</c:v>
                </c:pt>
                <c:pt idx="5">
                  <c:v>9819</c:v>
                </c:pt>
                <c:pt idx="6">
                  <c:v>10508</c:v>
                </c:pt>
                <c:pt idx="7">
                  <c:v>10982</c:v>
                </c:pt>
                <c:pt idx="8">
                  <c:v>11599</c:v>
                </c:pt>
                <c:pt idx="9">
                  <c:v>12230</c:v>
                </c:pt>
                <c:pt idx="10">
                  <c:v>12669</c:v>
                </c:pt>
                <c:pt idx="11">
                  <c:v>13459</c:v>
                </c:pt>
                <c:pt idx="12">
                  <c:v>12390</c:v>
                </c:pt>
                <c:pt idx="13">
                  <c:v>11774</c:v>
                </c:pt>
                <c:pt idx="14">
                  <c:v>11234</c:v>
                </c:pt>
                <c:pt idx="15">
                  <c:v>11455</c:v>
                </c:pt>
                <c:pt idx="16">
                  <c:v>11425</c:v>
                </c:pt>
                <c:pt idx="17">
                  <c:v>11455</c:v>
                </c:pt>
                <c:pt idx="18">
                  <c:v>11923</c:v>
                </c:pt>
                <c:pt idx="19">
                  <c:v>12255</c:v>
                </c:pt>
                <c:pt idx="20">
                  <c:v>12665</c:v>
                </c:pt>
                <c:pt idx="21">
                  <c:v>12890</c:v>
                </c:pt>
                <c:pt idx="22">
                  <c:v>12908</c:v>
                </c:pt>
                <c:pt idx="23">
                  <c:v>13269</c:v>
                </c:pt>
                <c:pt idx="24">
                  <c:v>13509</c:v>
                </c:pt>
                <c:pt idx="25">
                  <c:v>14378</c:v>
                </c:pt>
                <c:pt idx="26">
                  <c:v>14283</c:v>
                </c:pt>
              </c:numCache>
            </c:numRef>
          </c:val>
          <c:extLst>
            <c:ext xmlns:c16="http://schemas.microsoft.com/office/drawing/2014/chart" uri="{C3380CC4-5D6E-409C-BE32-E72D297353CC}">
              <c16:uniqueId val="{00000003-D5D5-44ED-BA8A-A7E8F1EC3761}"/>
            </c:ext>
          </c:extLst>
        </c:ser>
        <c:ser>
          <c:idx val="4"/>
          <c:order val="4"/>
          <c:tx>
            <c:strRef>
              <c:f>'Firm Size'!$A$8</c:f>
              <c:strCache>
                <c:ptCount val="1"/>
                <c:pt idx="0">
                  <c:v>14-24</c:v>
                </c:pt>
              </c:strCache>
            </c:strRef>
          </c:tx>
          <c:spPr>
            <a:solidFill>
              <a:schemeClr val="accent5"/>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Size'!$B$8:$AB$8</c:f>
              <c:numCache>
                <c:formatCode>#,##0</c:formatCode>
                <c:ptCount val="27"/>
                <c:pt idx="0">
                  <c:v>3101</c:v>
                </c:pt>
                <c:pt idx="1">
                  <c:v>3274</c:v>
                </c:pt>
                <c:pt idx="2">
                  <c:v>3271</c:v>
                </c:pt>
                <c:pt idx="3">
                  <c:v>3104</c:v>
                </c:pt>
                <c:pt idx="4">
                  <c:v>4920</c:v>
                </c:pt>
                <c:pt idx="5">
                  <c:v>5427</c:v>
                </c:pt>
                <c:pt idx="6">
                  <c:v>5892</c:v>
                </c:pt>
                <c:pt idx="7">
                  <c:v>6161</c:v>
                </c:pt>
                <c:pt idx="8">
                  <c:v>6341</c:v>
                </c:pt>
                <c:pt idx="9">
                  <c:v>6656</c:v>
                </c:pt>
                <c:pt idx="10">
                  <c:v>6860</c:v>
                </c:pt>
                <c:pt idx="11">
                  <c:v>7102</c:v>
                </c:pt>
                <c:pt idx="12">
                  <c:v>6502</c:v>
                </c:pt>
                <c:pt idx="13">
                  <c:v>6029</c:v>
                </c:pt>
                <c:pt idx="14">
                  <c:v>5778</c:v>
                </c:pt>
                <c:pt idx="15">
                  <c:v>6078</c:v>
                </c:pt>
                <c:pt idx="16">
                  <c:v>5985</c:v>
                </c:pt>
                <c:pt idx="17">
                  <c:v>6016</c:v>
                </c:pt>
                <c:pt idx="18">
                  <c:v>6203</c:v>
                </c:pt>
                <c:pt idx="19">
                  <c:v>6230</c:v>
                </c:pt>
                <c:pt idx="20">
                  <c:v>6328</c:v>
                </c:pt>
                <c:pt idx="21">
                  <c:v>6444</c:v>
                </c:pt>
                <c:pt idx="22">
                  <c:v>6508</c:v>
                </c:pt>
                <c:pt idx="23">
                  <c:v>6633</c:v>
                </c:pt>
                <c:pt idx="24">
                  <c:v>6648</c:v>
                </c:pt>
                <c:pt idx="25">
                  <c:v>7089</c:v>
                </c:pt>
                <c:pt idx="26">
                  <c:v>7291</c:v>
                </c:pt>
              </c:numCache>
            </c:numRef>
          </c:val>
          <c:extLst>
            <c:ext xmlns:c16="http://schemas.microsoft.com/office/drawing/2014/chart" uri="{C3380CC4-5D6E-409C-BE32-E72D297353CC}">
              <c16:uniqueId val="{00000004-D5D5-44ED-BA8A-A7E8F1EC3761}"/>
            </c:ext>
          </c:extLst>
        </c:ser>
        <c:ser>
          <c:idx val="5"/>
          <c:order val="5"/>
          <c:tx>
            <c:strRef>
              <c:f>'Firm Size'!$A$9</c:f>
              <c:strCache>
                <c:ptCount val="1"/>
                <c:pt idx="0">
                  <c:v>25-34</c:v>
                </c:pt>
              </c:strCache>
            </c:strRef>
          </c:tx>
          <c:spPr>
            <a:solidFill>
              <a:schemeClr val="accent6"/>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Size'!$B$9:$AB$9</c:f>
              <c:numCache>
                <c:formatCode>#,##0</c:formatCode>
                <c:ptCount val="27"/>
                <c:pt idx="0">
                  <c:v>1176</c:v>
                </c:pt>
                <c:pt idx="1">
                  <c:v>1201</c:v>
                </c:pt>
                <c:pt idx="2">
                  <c:v>1332</c:v>
                </c:pt>
                <c:pt idx="3">
                  <c:v>1201</c:v>
                </c:pt>
                <c:pt idx="4">
                  <c:v>1782</c:v>
                </c:pt>
                <c:pt idx="5">
                  <c:v>1809</c:v>
                </c:pt>
                <c:pt idx="6">
                  <c:v>1932</c:v>
                </c:pt>
                <c:pt idx="7">
                  <c:v>1985</c:v>
                </c:pt>
                <c:pt idx="8">
                  <c:v>2037</c:v>
                </c:pt>
                <c:pt idx="9">
                  <c:v>2056</c:v>
                </c:pt>
                <c:pt idx="10">
                  <c:v>2128</c:v>
                </c:pt>
                <c:pt idx="11">
                  <c:v>2262</c:v>
                </c:pt>
                <c:pt idx="12">
                  <c:v>2104</c:v>
                </c:pt>
                <c:pt idx="13">
                  <c:v>1864</c:v>
                </c:pt>
                <c:pt idx="14">
                  <c:v>1713</c:v>
                </c:pt>
                <c:pt idx="15">
                  <c:v>1815</c:v>
                </c:pt>
                <c:pt idx="16">
                  <c:v>1757</c:v>
                </c:pt>
                <c:pt idx="17">
                  <c:v>1756</c:v>
                </c:pt>
                <c:pt idx="18">
                  <c:v>1722</c:v>
                </c:pt>
                <c:pt idx="19">
                  <c:v>1842</c:v>
                </c:pt>
                <c:pt idx="20">
                  <c:v>1885</c:v>
                </c:pt>
                <c:pt idx="21">
                  <c:v>1939</c:v>
                </c:pt>
                <c:pt idx="22">
                  <c:v>1905</c:v>
                </c:pt>
                <c:pt idx="23">
                  <c:v>1937</c:v>
                </c:pt>
                <c:pt idx="24">
                  <c:v>1993</c:v>
                </c:pt>
                <c:pt idx="25">
                  <c:v>2068</c:v>
                </c:pt>
                <c:pt idx="26">
                  <c:v>1952</c:v>
                </c:pt>
              </c:numCache>
            </c:numRef>
          </c:val>
          <c:extLst>
            <c:ext xmlns:c16="http://schemas.microsoft.com/office/drawing/2014/chart" uri="{C3380CC4-5D6E-409C-BE32-E72D297353CC}">
              <c16:uniqueId val="{00000005-D5D5-44ED-BA8A-A7E8F1EC3761}"/>
            </c:ext>
          </c:extLst>
        </c:ser>
        <c:ser>
          <c:idx val="6"/>
          <c:order val="6"/>
          <c:tx>
            <c:strRef>
              <c:f>'Firm Size'!$A$10</c:f>
              <c:strCache>
                <c:ptCount val="1"/>
                <c:pt idx="0">
                  <c:v>35-59</c:v>
                </c:pt>
              </c:strCache>
            </c:strRef>
          </c:tx>
          <c:spPr>
            <a:solidFill>
              <a:schemeClr val="accent1">
                <a:lumMod val="60000"/>
              </a:schemeClr>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Size'!$B$10:$AB$10</c:f>
              <c:numCache>
                <c:formatCode>#,##0</c:formatCode>
                <c:ptCount val="27"/>
                <c:pt idx="0">
                  <c:v>1156</c:v>
                </c:pt>
                <c:pt idx="1">
                  <c:v>1263</c:v>
                </c:pt>
                <c:pt idx="2">
                  <c:v>1188</c:v>
                </c:pt>
                <c:pt idx="3">
                  <c:v>1109</c:v>
                </c:pt>
                <c:pt idx="4">
                  <c:v>999</c:v>
                </c:pt>
                <c:pt idx="5">
                  <c:v>1782</c:v>
                </c:pt>
                <c:pt idx="6">
                  <c:v>1821</c:v>
                </c:pt>
                <c:pt idx="7">
                  <c:v>1906</c:v>
                </c:pt>
                <c:pt idx="8">
                  <c:v>1928</c:v>
                </c:pt>
                <c:pt idx="9">
                  <c:v>2034</c:v>
                </c:pt>
                <c:pt idx="10">
                  <c:v>2129</c:v>
                </c:pt>
                <c:pt idx="11">
                  <c:v>2211</c:v>
                </c:pt>
                <c:pt idx="12">
                  <c:v>2064</c:v>
                </c:pt>
                <c:pt idx="13">
                  <c:v>1896</c:v>
                </c:pt>
                <c:pt idx="14">
                  <c:v>1774</c:v>
                </c:pt>
                <c:pt idx="15">
                  <c:v>1796</c:v>
                </c:pt>
                <c:pt idx="16">
                  <c:v>1756</c:v>
                </c:pt>
                <c:pt idx="17">
                  <c:v>1752</c:v>
                </c:pt>
                <c:pt idx="18">
                  <c:v>1849</c:v>
                </c:pt>
                <c:pt idx="19">
                  <c:v>1848</c:v>
                </c:pt>
                <c:pt idx="20">
                  <c:v>1879</c:v>
                </c:pt>
                <c:pt idx="21">
                  <c:v>1932</c:v>
                </c:pt>
                <c:pt idx="22">
                  <c:v>1918</c:v>
                </c:pt>
                <c:pt idx="23">
                  <c:v>1913</c:v>
                </c:pt>
                <c:pt idx="24">
                  <c:v>1847</c:v>
                </c:pt>
                <c:pt idx="25">
                  <c:v>1860</c:v>
                </c:pt>
                <c:pt idx="26">
                  <c:v>1888</c:v>
                </c:pt>
              </c:numCache>
            </c:numRef>
          </c:val>
          <c:extLst>
            <c:ext xmlns:c16="http://schemas.microsoft.com/office/drawing/2014/chart" uri="{C3380CC4-5D6E-409C-BE32-E72D297353CC}">
              <c16:uniqueId val="{00000006-D5D5-44ED-BA8A-A7E8F1EC3761}"/>
            </c:ext>
          </c:extLst>
        </c:ser>
        <c:ser>
          <c:idx val="7"/>
          <c:order val="7"/>
          <c:tx>
            <c:strRef>
              <c:f>'Firm Size'!$A$11</c:f>
              <c:strCache>
                <c:ptCount val="1"/>
                <c:pt idx="0">
                  <c:v>60-79</c:v>
                </c:pt>
              </c:strCache>
            </c:strRef>
          </c:tx>
          <c:spPr>
            <a:solidFill>
              <a:schemeClr val="accent2">
                <a:lumMod val="60000"/>
              </a:schemeClr>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Size'!$B$11:$AB$11</c:f>
              <c:numCache>
                <c:formatCode>#,##0</c:formatCode>
                <c:ptCount val="27"/>
                <c:pt idx="0">
                  <c:v>396</c:v>
                </c:pt>
                <c:pt idx="1">
                  <c:v>419</c:v>
                </c:pt>
                <c:pt idx="2">
                  <c:v>397</c:v>
                </c:pt>
                <c:pt idx="3">
                  <c:v>364</c:v>
                </c:pt>
                <c:pt idx="4">
                  <c:v>354</c:v>
                </c:pt>
                <c:pt idx="5">
                  <c:v>457</c:v>
                </c:pt>
                <c:pt idx="6">
                  <c:v>583</c:v>
                </c:pt>
                <c:pt idx="7">
                  <c:v>550</c:v>
                </c:pt>
                <c:pt idx="8">
                  <c:v>573</c:v>
                </c:pt>
                <c:pt idx="9">
                  <c:v>583</c:v>
                </c:pt>
                <c:pt idx="10">
                  <c:v>597</c:v>
                </c:pt>
                <c:pt idx="11">
                  <c:v>647</c:v>
                </c:pt>
                <c:pt idx="12">
                  <c:v>596</c:v>
                </c:pt>
                <c:pt idx="13">
                  <c:v>593</c:v>
                </c:pt>
                <c:pt idx="14">
                  <c:v>547</c:v>
                </c:pt>
                <c:pt idx="15">
                  <c:v>530</c:v>
                </c:pt>
                <c:pt idx="16">
                  <c:v>523</c:v>
                </c:pt>
                <c:pt idx="17">
                  <c:v>521</c:v>
                </c:pt>
                <c:pt idx="18">
                  <c:v>511</c:v>
                </c:pt>
                <c:pt idx="19">
                  <c:v>534</c:v>
                </c:pt>
                <c:pt idx="20">
                  <c:v>542</c:v>
                </c:pt>
                <c:pt idx="21">
                  <c:v>556</c:v>
                </c:pt>
                <c:pt idx="22">
                  <c:v>549</c:v>
                </c:pt>
                <c:pt idx="23">
                  <c:v>584</c:v>
                </c:pt>
                <c:pt idx="24">
                  <c:v>602</c:v>
                </c:pt>
                <c:pt idx="25">
                  <c:v>617</c:v>
                </c:pt>
                <c:pt idx="26">
                  <c:v>591</c:v>
                </c:pt>
              </c:numCache>
            </c:numRef>
          </c:val>
          <c:extLst>
            <c:ext xmlns:c16="http://schemas.microsoft.com/office/drawing/2014/chart" uri="{C3380CC4-5D6E-409C-BE32-E72D297353CC}">
              <c16:uniqueId val="{00000007-D5D5-44ED-BA8A-A7E8F1EC3761}"/>
            </c:ext>
          </c:extLst>
        </c:ser>
        <c:ser>
          <c:idx val="8"/>
          <c:order val="8"/>
          <c:tx>
            <c:strRef>
              <c:f>'Firm Size'!$A$12</c:f>
              <c:strCache>
                <c:ptCount val="1"/>
                <c:pt idx="0">
                  <c:v>80-114</c:v>
                </c:pt>
              </c:strCache>
            </c:strRef>
          </c:tx>
          <c:spPr>
            <a:solidFill>
              <a:schemeClr val="accent3">
                <a:lumMod val="60000"/>
              </a:schemeClr>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Size'!$B$12:$AB$12</c:f>
              <c:numCache>
                <c:formatCode>#,##0</c:formatCode>
                <c:ptCount val="27"/>
                <c:pt idx="0">
                  <c:v>296</c:v>
                </c:pt>
                <c:pt idx="1">
                  <c:v>319</c:v>
                </c:pt>
                <c:pt idx="2">
                  <c:v>304</c:v>
                </c:pt>
                <c:pt idx="3">
                  <c:v>271</c:v>
                </c:pt>
                <c:pt idx="4">
                  <c:v>304</c:v>
                </c:pt>
                <c:pt idx="5">
                  <c:v>425</c:v>
                </c:pt>
                <c:pt idx="6">
                  <c:v>451</c:v>
                </c:pt>
                <c:pt idx="7">
                  <c:v>464</c:v>
                </c:pt>
                <c:pt idx="8">
                  <c:v>469</c:v>
                </c:pt>
                <c:pt idx="9">
                  <c:v>467</c:v>
                </c:pt>
                <c:pt idx="10">
                  <c:v>490</c:v>
                </c:pt>
                <c:pt idx="11">
                  <c:v>511</c:v>
                </c:pt>
                <c:pt idx="12">
                  <c:v>484</c:v>
                </c:pt>
                <c:pt idx="13">
                  <c:v>472</c:v>
                </c:pt>
                <c:pt idx="14">
                  <c:v>450</c:v>
                </c:pt>
                <c:pt idx="15">
                  <c:v>417</c:v>
                </c:pt>
                <c:pt idx="16">
                  <c:v>406</c:v>
                </c:pt>
                <c:pt idx="17">
                  <c:v>405</c:v>
                </c:pt>
                <c:pt idx="18">
                  <c:v>436</c:v>
                </c:pt>
                <c:pt idx="19">
                  <c:v>468</c:v>
                </c:pt>
                <c:pt idx="20">
                  <c:v>486</c:v>
                </c:pt>
                <c:pt idx="21">
                  <c:v>474</c:v>
                </c:pt>
                <c:pt idx="22">
                  <c:v>445</c:v>
                </c:pt>
                <c:pt idx="23">
                  <c:v>441</c:v>
                </c:pt>
                <c:pt idx="24">
                  <c:v>441</c:v>
                </c:pt>
                <c:pt idx="25">
                  <c:v>433</c:v>
                </c:pt>
                <c:pt idx="26">
                  <c:v>428</c:v>
                </c:pt>
              </c:numCache>
            </c:numRef>
          </c:val>
          <c:extLst>
            <c:ext xmlns:c16="http://schemas.microsoft.com/office/drawing/2014/chart" uri="{C3380CC4-5D6E-409C-BE32-E72D297353CC}">
              <c16:uniqueId val="{00000008-D5D5-44ED-BA8A-A7E8F1EC3761}"/>
            </c:ext>
          </c:extLst>
        </c:ser>
        <c:ser>
          <c:idx val="9"/>
          <c:order val="9"/>
          <c:tx>
            <c:strRef>
              <c:f>'Firm Size'!$A$13</c:f>
              <c:strCache>
                <c:ptCount val="1"/>
                <c:pt idx="0">
                  <c:v>115-299</c:v>
                </c:pt>
              </c:strCache>
            </c:strRef>
          </c:tx>
          <c:spPr>
            <a:solidFill>
              <a:schemeClr val="accent4">
                <a:lumMod val="60000"/>
              </a:schemeClr>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Size'!$B$13:$AB$13</c:f>
              <c:numCache>
                <c:formatCode>#,##0</c:formatCode>
                <c:ptCount val="27"/>
                <c:pt idx="0">
                  <c:v>381</c:v>
                </c:pt>
                <c:pt idx="1">
                  <c:v>405</c:v>
                </c:pt>
                <c:pt idx="2">
                  <c:v>379</c:v>
                </c:pt>
                <c:pt idx="3">
                  <c:v>341</c:v>
                </c:pt>
                <c:pt idx="4">
                  <c:v>433</c:v>
                </c:pt>
                <c:pt idx="5">
                  <c:v>520</c:v>
                </c:pt>
                <c:pt idx="6">
                  <c:v>535</c:v>
                </c:pt>
                <c:pt idx="7">
                  <c:v>560</c:v>
                </c:pt>
                <c:pt idx="8">
                  <c:v>556</c:v>
                </c:pt>
                <c:pt idx="9">
                  <c:v>562</c:v>
                </c:pt>
                <c:pt idx="10">
                  <c:v>595</c:v>
                </c:pt>
                <c:pt idx="11">
                  <c:v>602</c:v>
                </c:pt>
                <c:pt idx="12">
                  <c:v>531</c:v>
                </c:pt>
                <c:pt idx="13">
                  <c:v>525</c:v>
                </c:pt>
                <c:pt idx="14">
                  <c:v>483</c:v>
                </c:pt>
                <c:pt idx="15">
                  <c:v>483</c:v>
                </c:pt>
                <c:pt idx="16">
                  <c:v>481</c:v>
                </c:pt>
                <c:pt idx="17">
                  <c:v>482</c:v>
                </c:pt>
                <c:pt idx="18">
                  <c:v>489</c:v>
                </c:pt>
                <c:pt idx="19">
                  <c:v>498</c:v>
                </c:pt>
                <c:pt idx="20">
                  <c:v>538</c:v>
                </c:pt>
                <c:pt idx="21">
                  <c:v>554</c:v>
                </c:pt>
                <c:pt idx="22">
                  <c:v>573</c:v>
                </c:pt>
                <c:pt idx="23">
                  <c:v>573</c:v>
                </c:pt>
                <c:pt idx="24">
                  <c:v>544</c:v>
                </c:pt>
                <c:pt idx="25">
                  <c:v>553</c:v>
                </c:pt>
                <c:pt idx="26">
                  <c:v>560</c:v>
                </c:pt>
              </c:numCache>
            </c:numRef>
          </c:val>
          <c:extLst>
            <c:ext xmlns:c16="http://schemas.microsoft.com/office/drawing/2014/chart" uri="{C3380CC4-5D6E-409C-BE32-E72D297353CC}">
              <c16:uniqueId val="{00000009-D5D5-44ED-BA8A-A7E8F1EC3761}"/>
            </c:ext>
          </c:extLst>
        </c:ser>
        <c:ser>
          <c:idx val="10"/>
          <c:order val="10"/>
          <c:tx>
            <c:strRef>
              <c:f>'Firm Size'!$A$14</c:f>
              <c:strCache>
                <c:ptCount val="1"/>
                <c:pt idx="0">
                  <c:v>300-599</c:v>
                </c:pt>
              </c:strCache>
            </c:strRef>
          </c:tx>
          <c:spPr>
            <a:solidFill>
              <a:schemeClr val="accent5">
                <a:lumMod val="60000"/>
              </a:schemeClr>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Size'!$B$14:$AB$14</c:f>
              <c:numCache>
                <c:formatCode>#,##0</c:formatCode>
                <c:ptCount val="27"/>
                <c:pt idx="0">
                  <c:v>107</c:v>
                </c:pt>
                <c:pt idx="1">
                  <c:v>125</c:v>
                </c:pt>
                <c:pt idx="2">
                  <c:v>105</c:v>
                </c:pt>
                <c:pt idx="3">
                  <c:v>91</c:v>
                </c:pt>
                <c:pt idx="4">
                  <c:v>129</c:v>
                </c:pt>
                <c:pt idx="5">
                  <c:v>123</c:v>
                </c:pt>
                <c:pt idx="6">
                  <c:v>135</c:v>
                </c:pt>
                <c:pt idx="7">
                  <c:v>148</c:v>
                </c:pt>
                <c:pt idx="8">
                  <c:v>148</c:v>
                </c:pt>
                <c:pt idx="9">
                  <c:v>148</c:v>
                </c:pt>
                <c:pt idx="10">
                  <c:v>154</c:v>
                </c:pt>
                <c:pt idx="11">
                  <c:v>164</c:v>
                </c:pt>
                <c:pt idx="12">
                  <c:v>154</c:v>
                </c:pt>
                <c:pt idx="13">
                  <c:v>145</c:v>
                </c:pt>
                <c:pt idx="14">
                  <c:v>147</c:v>
                </c:pt>
                <c:pt idx="15">
                  <c:v>145</c:v>
                </c:pt>
                <c:pt idx="16">
                  <c:v>136</c:v>
                </c:pt>
                <c:pt idx="17">
                  <c:v>138</c:v>
                </c:pt>
                <c:pt idx="18">
                  <c:v>143</c:v>
                </c:pt>
                <c:pt idx="19">
                  <c:v>147</c:v>
                </c:pt>
                <c:pt idx="20">
                  <c:v>144</c:v>
                </c:pt>
                <c:pt idx="21">
                  <c:v>145</c:v>
                </c:pt>
                <c:pt idx="22">
                  <c:v>149</c:v>
                </c:pt>
                <c:pt idx="23">
                  <c:v>143</c:v>
                </c:pt>
                <c:pt idx="24">
                  <c:v>124</c:v>
                </c:pt>
                <c:pt idx="25">
                  <c:v>125</c:v>
                </c:pt>
                <c:pt idx="26">
                  <c:v>125</c:v>
                </c:pt>
              </c:numCache>
            </c:numRef>
          </c:val>
          <c:extLst>
            <c:ext xmlns:c16="http://schemas.microsoft.com/office/drawing/2014/chart" uri="{C3380CC4-5D6E-409C-BE32-E72D297353CC}">
              <c16:uniqueId val="{0000000A-D5D5-44ED-BA8A-A7E8F1EC3761}"/>
            </c:ext>
          </c:extLst>
        </c:ser>
        <c:ser>
          <c:idx val="11"/>
          <c:order val="11"/>
          <c:tx>
            <c:strRef>
              <c:f>'Firm Size'!$A$15</c:f>
              <c:strCache>
                <c:ptCount val="1"/>
                <c:pt idx="0">
                  <c:v>600-1,199</c:v>
                </c:pt>
              </c:strCache>
            </c:strRef>
          </c:tx>
          <c:spPr>
            <a:solidFill>
              <a:schemeClr val="accent6">
                <a:lumMod val="60000"/>
              </a:schemeClr>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Size'!$B$15:$AB$15</c:f>
              <c:numCache>
                <c:formatCode>#,##0</c:formatCode>
                <c:ptCount val="27"/>
                <c:pt idx="0">
                  <c:v>60</c:v>
                </c:pt>
                <c:pt idx="1">
                  <c:v>56</c:v>
                </c:pt>
                <c:pt idx="2">
                  <c:v>58</c:v>
                </c:pt>
                <c:pt idx="3">
                  <c:v>51</c:v>
                </c:pt>
                <c:pt idx="4">
                  <c:v>68</c:v>
                </c:pt>
                <c:pt idx="5">
                  <c:v>62</c:v>
                </c:pt>
                <c:pt idx="6">
                  <c:v>75</c:v>
                </c:pt>
                <c:pt idx="7">
                  <c:v>75</c:v>
                </c:pt>
                <c:pt idx="8">
                  <c:v>65</c:v>
                </c:pt>
                <c:pt idx="9">
                  <c:v>72</c:v>
                </c:pt>
                <c:pt idx="10">
                  <c:v>65</c:v>
                </c:pt>
                <c:pt idx="11">
                  <c:v>60</c:v>
                </c:pt>
                <c:pt idx="12">
                  <c:v>62</c:v>
                </c:pt>
                <c:pt idx="13">
                  <c:v>60</c:v>
                </c:pt>
                <c:pt idx="14">
                  <c:v>56</c:v>
                </c:pt>
                <c:pt idx="15">
                  <c:v>55</c:v>
                </c:pt>
                <c:pt idx="16">
                  <c:v>51</c:v>
                </c:pt>
                <c:pt idx="17">
                  <c:v>48</c:v>
                </c:pt>
                <c:pt idx="18">
                  <c:v>56</c:v>
                </c:pt>
                <c:pt idx="19">
                  <c:v>57</c:v>
                </c:pt>
                <c:pt idx="20">
                  <c:v>60</c:v>
                </c:pt>
                <c:pt idx="21">
                  <c:v>56</c:v>
                </c:pt>
                <c:pt idx="22">
                  <c:v>59</c:v>
                </c:pt>
                <c:pt idx="23">
                  <c:v>58</c:v>
                </c:pt>
                <c:pt idx="24">
                  <c:v>56</c:v>
                </c:pt>
                <c:pt idx="25">
                  <c:v>62</c:v>
                </c:pt>
                <c:pt idx="26">
                  <c:v>58</c:v>
                </c:pt>
              </c:numCache>
            </c:numRef>
          </c:val>
          <c:extLst>
            <c:ext xmlns:c16="http://schemas.microsoft.com/office/drawing/2014/chart" uri="{C3380CC4-5D6E-409C-BE32-E72D297353CC}">
              <c16:uniqueId val="{0000000B-D5D5-44ED-BA8A-A7E8F1EC3761}"/>
            </c:ext>
          </c:extLst>
        </c:ser>
        <c:ser>
          <c:idx val="12"/>
          <c:order val="12"/>
          <c:tx>
            <c:strRef>
              <c:f>'Firm Size'!$A$16</c:f>
              <c:strCache>
                <c:ptCount val="1"/>
                <c:pt idx="0">
                  <c:v>1,200 and over</c:v>
                </c:pt>
              </c:strCache>
            </c:strRef>
          </c:tx>
          <c:spPr>
            <a:solidFill>
              <a:schemeClr val="accent1">
                <a:lumMod val="80000"/>
                <a:lumOff val="20000"/>
              </a:schemeClr>
            </a:solidFill>
            <a:ln>
              <a:noFill/>
            </a:ln>
            <a:effectLst/>
          </c:spPr>
          <c:invertIfNegative val="0"/>
          <c:cat>
            <c:strRef>
              <c:f>'Firm Size'!$B$3:$AB$3</c:f>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f>'Firm Size'!$B$16:$AB$16</c:f>
              <c:numCache>
                <c:formatCode>#,##0</c:formatCode>
                <c:ptCount val="27"/>
                <c:pt idx="0">
                  <c:v>38</c:v>
                </c:pt>
                <c:pt idx="1">
                  <c:v>40</c:v>
                </c:pt>
                <c:pt idx="2">
                  <c:v>42</c:v>
                </c:pt>
                <c:pt idx="3">
                  <c:v>35</c:v>
                </c:pt>
                <c:pt idx="4">
                  <c:v>56</c:v>
                </c:pt>
                <c:pt idx="5">
                  <c:v>57</c:v>
                </c:pt>
                <c:pt idx="6">
                  <c:v>64</c:v>
                </c:pt>
                <c:pt idx="7">
                  <c:v>60</c:v>
                </c:pt>
                <c:pt idx="8">
                  <c:v>56</c:v>
                </c:pt>
                <c:pt idx="9">
                  <c:v>54</c:v>
                </c:pt>
                <c:pt idx="10">
                  <c:v>60</c:v>
                </c:pt>
                <c:pt idx="11">
                  <c:v>59</c:v>
                </c:pt>
                <c:pt idx="12">
                  <c:v>62</c:v>
                </c:pt>
                <c:pt idx="13">
                  <c:v>62</c:v>
                </c:pt>
                <c:pt idx="14">
                  <c:v>60</c:v>
                </c:pt>
                <c:pt idx="15">
                  <c:v>59</c:v>
                </c:pt>
                <c:pt idx="16">
                  <c:v>60</c:v>
                </c:pt>
                <c:pt idx="17">
                  <c:v>60</c:v>
                </c:pt>
                <c:pt idx="18">
                  <c:v>58</c:v>
                </c:pt>
                <c:pt idx="19">
                  <c:v>57</c:v>
                </c:pt>
                <c:pt idx="20">
                  <c:v>56</c:v>
                </c:pt>
                <c:pt idx="21">
                  <c:v>58</c:v>
                </c:pt>
                <c:pt idx="22">
                  <c:v>54</c:v>
                </c:pt>
                <c:pt idx="23">
                  <c:v>54</c:v>
                </c:pt>
                <c:pt idx="24">
                  <c:v>56</c:v>
                </c:pt>
                <c:pt idx="25">
                  <c:v>52</c:v>
                </c:pt>
                <c:pt idx="26">
                  <c:v>52</c:v>
                </c:pt>
              </c:numCache>
            </c:numRef>
          </c:val>
          <c:extLst>
            <c:ext xmlns:c16="http://schemas.microsoft.com/office/drawing/2014/chart" uri="{C3380CC4-5D6E-409C-BE32-E72D297353CC}">
              <c16:uniqueId val="{0000000C-D5D5-44ED-BA8A-A7E8F1EC3761}"/>
            </c:ext>
          </c:extLst>
        </c:ser>
        <c:dLbls>
          <c:showLegendKey val="0"/>
          <c:showVal val="0"/>
          <c:showCatName val="0"/>
          <c:showSerName val="0"/>
          <c:showPercent val="0"/>
          <c:showBubbleSize val="0"/>
        </c:dLbls>
        <c:gapWidth val="150"/>
        <c:overlap val="100"/>
        <c:axId val="2020884800"/>
        <c:axId val="2020885760"/>
        <c:extLst>
          <c:ext xmlns:c15="http://schemas.microsoft.com/office/drawing/2012/chart" uri="{02D57815-91ED-43cb-92C2-25804820EDAC}">
            <c15:filteredBarSeries>
              <c15:ser>
                <c:idx val="13"/>
                <c:order val="13"/>
                <c:tx>
                  <c:strRef>
                    <c:extLst>
                      <c:ext uri="{02D57815-91ED-43cb-92C2-25804820EDAC}">
                        <c15:formulaRef>
                          <c15:sqref>'Firm Size'!$A$17</c15:sqref>
                        </c15:formulaRef>
                      </c:ext>
                    </c:extLst>
                    <c:strCache>
                      <c:ptCount val="1"/>
                      <c:pt idx="0">
                        <c:v>All firms</c:v>
                      </c:pt>
                    </c:strCache>
                  </c:strRef>
                </c:tx>
                <c:spPr>
                  <a:solidFill>
                    <a:schemeClr val="accent2">
                      <a:lumMod val="80000"/>
                      <a:lumOff val="20000"/>
                    </a:schemeClr>
                  </a:solidFill>
                  <a:ln>
                    <a:noFill/>
                  </a:ln>
                  <a:effectLst/>
                </c:spPr>
                <c:invertIfNegative val="0"/>
                <c:cat>
                  <c:strRef>
                    <c:extLst>
                      <c:ext uri="{02D57815-91ED-43cb-92C2-25804820EDAC}">
                        <c15:formulaRef>
                          <c15:sqref>'Firm Size'!$B$3:$AB$3</c15:sqref>
                        </c15:formulaRef>
                      </c:ext>
                    </c:extLst>
                    <c:strCache>
                      <c:ptCount val="27"/>
                      <c:pt idx="0">
                        <c:v>1997</c:v>
                      </c:pt>
                      <c:pt idx="1">
                        <c:v>1998</c:v>
                      </c:pt>
                      <c:pt idx="2">
                        <c:v>1999</c:v>
                      </c:pt>
                      <c:pt idx="3">
                        <c:v>2000</c:v>
                      </c:pt>
                      <c:pt idx="4">
                        <c:v>2001</c:v>
                      </c:pt>
                      <c:pt idx="5">
                        <c:v>2002</c:v>
                      </c:pt>
                      <c:pt idx="6">
                        <c:v>2003</c:v>
                      </c:pt>
                      <c:pt idx="7">
                        <c:v>2004</c:v>
                      </c:pt>
                      <c:pt idx="8">
                        <c:v>2005</c:v>
                      </c:pt>
                      <c:pt idx="9">
                        <c:v>2006</c:v>
                      </c:pt>
                      <c:pt idx="10">
                        <c:v>2007</c:v>
                      </c:pt>
                      <c:pt idx="11">
                        <c:v>2008</c:v>
                      </c:pt>
                      <c:pt idx="12">
                        <c:v>2009</c:v>
                      </c:pt>
                      <c:pt idx="13">
                        <c:v>2010</c:v>
                      </c:pt>
                      <c:pt idx="14">
                        <c:v>2011</c:v>
                      </c:pt>
                      <c:pt idx="15">
                        <c:v>2012</c:v>
                      </c:pt>
                      <c:pt idx="16">
                        <c:v>2013</c:v>
                      </c:pt>
                      <c:pt idx="17">
                        <c:v>2014</c:v>
                      </c:pt>
                      <c:pt idx="18">
                        <c:v>2015</c:v>
                      </c:pt>
                      <c:pt idx="19">
                        <c:v>2016</c:v>
                      </c:pt>
                      <c:pt idx="20">
                        <c:v>2017</c:v>
                      </c:pt>
                      <c:pt idx="21">
                        <c:v>2018</c:v>
                      </c:pt>
                      <c:pt idx="22">
                        <c:v>2019</c:v>
                      </c:pt>
                      <c:pt idx="23">
                        <c:v>2020</c:v>
                      </c:pt>
                      <c:pt idx="24">
                        <c:v>2021</c:v>
                      </c:pt>
                      <c:pt idx="25">
                        <c:v>2022</c:v>
                      </c:pt>
                      <c:pt idx="26">
                        <c:v>2023</c:v>
                      </c:pt>
                    </c:strCache>
                  </c:strRef>
                </c:cat>
                <c:val>
                  <c:numRef>
                    <c:extLst>
                      <c:ext uri="{02D57815-91ED-43cb-92C2-25804820EDAC}">
                        <c15:formulaRef>
                          <c15:sqref>'Firm Size'!$B$17:$AB$17</c15:sqref>
                        </c15:formulaRef>
                      </c:ext>
                    </c:extLst>
                    <c:numCache>
                      <c:formatCode>#,##0</c:formatCode>
                      <c:ptCount val="27"/>
                      <c:pt idx="0">
                        <c:v>160148</c:v>
                      </c:pt>
                      <c:pt idx="1">
                        <c:v>163236</c:v>
                      </c:pt>
                      <c:pt idx="2">
                        <c:v>165561</c:v>
                      </c:pt>
                      <c:pt idx="3">
                        <c:v>163426</c:v>
                      </c:pt>
                      <c:pt idx="4">
                        <c:v>168123</c:v>
                      </c:pt>
                      <c:pt idx="5">
                        <c:v>166181</c:v>
                      </c:pt>
                      <c:pt idx="6">
                        <c:v>171092</c:v>
                      </c:pt>
                      <c:pt idx="7">
                        <c:v>176403</c:v>
                      </c:pt>
                      <c:pt idx="8">
                        <c:v>182644</c:v>
                      </c:pt>
                      <c:pt idx="9">
                        <c:v>186107</c:v>
                      </c:pt>
                      <c:pt idx="10">
                        <c:v>192199</c:v>
                      </c:pt>
                      <c:pt idx="11">
                        <c:v>202407</c:v>
                      </c:pt>
                      <c:pt idx="12">
                        <c:v>194025</c:v>
                      </c:pt>
                      <c:pt idx="13">
                        <c:v>207245</c:v>
                      </c:pt>
                      <c:pt idx="14">
                        <c:v>207205</c:v>
                      </c:pt>
                      <c:pt idx="15">
                        <c:v>204363</c:v>
                      </c:pt>
                      <c:pt idx="16">
                        <c:v>210283</c:v>
                      </c:pt>
                      <c:pt idx="17">
                        <c:v>210836</c:v>
                      </c:pt>
                      <c:pt idx="18">
                        <c:v>235064</c:v>
                      </c:pt>
                      <c:pt idx="19">
                        <c:v>256609</c:v>
                      </c:pt>
                      <c:pt idx="20">
                        <c:v>274771</c:v>
                      </c:pt>
                      <c:pt idx="21">
                        <c:v>286848</c:v>
                      </c:pt>
                      <c:pt idx="22">
                        <c:v>297211</c:v>
                      </c:pt>
                      <c:pt idx="23">
                        <c:v>305656</c:v>
                      </c:pt>
                      <c:pt idx="24">
                        <c:v>318013</c:v>
                      </c:pt>
                      <c:pt idx="25">
                        <c:v>329231</c:v>
                      </c:pt>
                      <c:pt idx="26">
                        <c:v>327063</c:v>
                      </c:pt>
                    </c:numCache>
                  </c:numRef>
                </c:val>
                <c:extLst>
                  <c:ext xmlns:c16="http://schemas.microsoft.com/office/drawing/2014/chart" uri="{C3380CC4-5D6E-409C-BE32-E72D297353CC}">
                    <c16:uniqueId val="{0000000D-D5D5-44ED-BA8A-A7E8F1EC3761}"/>
                  </c:ext>
                </c:extLst>
              </c15:ser>
            </c15:filteredBarSeries>
          </c:ext>
        </c:extLst>
      </c:barChart>
      <c:catAx>
        <c:axId val="202088480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HK" altLang="zh-TW" sz="1200"/>
                  <a:t>Time</a:t>
                </a:r>
                <a:r>
                  <a:rPr lang="en-HK" altLang="zh-TW" sz="1200" baseline="0"/>
                  <a:t> (year)</a:t>
                </a:r>
                <a:endParaRPr lang="en-HK" altLang="zh-TW" sz="1200"/>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HK" altLang="zh-TW"/>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50" b="0" i="0" u="none" strike="noStrike" kern="1200" baseline="0">
                <a:solidFill>
                  <a:schemeClr val="tx1">
                    <a:lumMod val="65000"/>
                    <a:lumOff val="35000"/>
                  </a:schemeClr>
                </a:solidFill>
                <a:latin typeface="+mn-lt"/>
                <a:ea typeface="+mn-ea"/>
                <a:cs typeface="+mn-cs"/>
              </a:defRPr>
            </a:pPr>
            <a:endParaRPr lang="zh-HK"/>
          </a:p>
        </c:txPr>
        <c:crossAx val="2020885760"/>
        <c:crosses val="autoZero"/>
        <c:auto val="1"/>
        <c:lblAlgn val="ctr"/>
        <c:lblOffset val="100"/>
        <c:noMultiLvlLbl val="0"/>
      </c:catAx>
      <c:valAx>
        <c:axId val="20208857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HK" altLang="zh-TW" sz="1200"/>
                  <a:t>Size</a:t>
                </a:r>
                <a:r>
                  <a:rPr lang="en-HK" altLang="zh-TW" sz="1200" baseline="0"/>
                  <a:t> of Firm</a:t>
                </a:r>
                <a:endParaRPr lang="en-HK" altLang="zh-TW" sz="1200"/>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HK" altLang="zh-TW"/>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50" b="0" i="0" u="none" strike="noStrike" kern="1200" baseline="0">
                <a:solidFill>
                  <a:schemeClr val="tx1">
                    <a:lumMod val="65000"/>
                    <a:lumOff val="35000"/>
                  </a:schemeClr>
                </a:solidFill>
                <a:latin typeface="+mn-lt"/>
                <a:ea typeface="+mn-ea"/>
                <a:cs typeface="+mn-cs"/>
              </a:defRPr>
            </a:pPr>
            <a:endParaRPr lang="zh-HK"/>
          </a:p>
        </c:txPr>
        <c:crossAx val="20208848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50" b="0" i="0" u="none" strike="noStrike" kern="1200" baseline="0">
              <a:solidFill>
                <a:schemeClr val="tx1">
                  <a:lumMod val="65000"/>
                  <a:lumOff val="35000"/>
                </a:schemeClr>
              </a:solidFill>
              <a:latin typeface="+mn-lt"/>
              <a:ea typeface="+mn-ea"/>
              <a:cs typeface="+mn-cs"/>
            </a:defRPr>
          </a:pPr>
          <a:endParaRPr lang="zh-H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zh-HK"/>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17</xdr:col>
      <xdr:colOff>26146</xdr:colOff>
      <xdr:row>3</xdr:row>
      <xdr:rowOff>12157</xdr:rowOff>
    </xdr:from>
    <xdr:to>
      <xdr:col>36</xdr:col>
      <xdr:colOff>507998</xdr:colOff>
      <xdr:row>34</xdr:row>
      <xdr:rowOff>134471</xdr:rowOff>
    </xdr:to>
    <xdr:graphicFrame macro="">
      <xdr:nvGraphicFramePr>
        <xdr:cNvPr id="2" name="Chart 1">
          <a:extLst>
            <a:ext uri="{FF2B5EF4-FFF2-40B4-BE49-F238E27FC236}">
              <a16:creationId xmlns:a16="http://schemas.microsoft.com/office/drawing/2014/main" id="{665D553F-6841-CD07-581D-5E64CBB62D2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6</xdr:col>
      <xdr:colOff>19547</xdr:colOff>
      <xdr:row>39</xdr:row>
      <xdr:rowOff>170453</xdr:rowOff>
    </xdr:from>
    <xdr:to>
      <xdr:col>15</xdr:col>
      <xdr:colOff>829997</xdr:colOff>
      <xdr:row>66</xdr:row>
      <xdr:rowOff>149503</xdr:rowOff>
    </xdr:to>
    <xdr:graphicFrame macro="">
      <xdr:nvGraphicFramePr>
        <xdr:cNvPr id="4" name="Chart 3">
          <a:extLst>
            <a:ext uri="{FF2B5EF4-FFF2-40B4-BE49-F238E27FC236}">
              <a16:creationId xmlns:a16="http://schemas.microsoft.com/office/drawing/2014/main" id="{967EC16C-DF64-1A4A-7584-8A2D836B00A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22</xdr:col>
      <xdr:colOff>356634</xdr:colOff>
      <xdr:row>20</xdr:row>
      <xdr:rowOff>21693</xdr:rowOff>
    </xdr:from>
    <xdr:to>
      <xdr:col>37</xdr:col>
      <xdr:colOff>542715</xdr:colOff>
      <xdr:row>54</xdr:row>
      <xdr:rowOff>135894</xdr:rowOff>
    </xdr:to>
    <xdr:graphicFrame macro="">
      <xdr:nvGraphicFramePr>
        <xdr:cNvPr id="2" name="Chart 1">
          <a:extLst>
            <a:ext uri="{FF2B5EF4-FFF2-40B4-BE49-F238E27FC236}">
              <a16:creationId xmlns:a16="http://schemas.microsoft.com/office/drawing/2014/main" id="{75464715-6724-2694-B0CC-07025DD4933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976A4F3-3F4A-49DA-BDD0-4ACE5CDBE06A}" name="Table1.1" displayName="Table1.1" ref="A4:O30" totalsRowShown="0" headerRowDxfId="136" headerRowBorderDxfId="135" tableBorderDxfId="134">
  <autoFilter ref="A4:O30" xr:uid="{9976A4F3-3F4A-49DA-BDD0-4ACE5CDBE06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55044B22-CDFF-4967-BDC2-A066D44E7E14}" name="Time period" dataDxfId="133"/>
    <tableColumn id="2" xr3:uid="{2CEB802E-2C8B-438B-9945-35DD738C0281}" name="Total public new housing" dataDxfId="132"/>
    <tableColumn id="3" xr3:uid="{3C3BF752-4FFF-484B-B71F-F58604720080}" name="Total public infrastructure" dataDxfId="131"/>
    <tableColumn id="4" xr3:uid="{DEEA3593-9A6C-4595-A7F4-F7A1FF50902E}" name="Public other new work: factories" dataDxfId="130"/>
    <tableColumn id="5" xr3:uid="{701866BA-69BA-48CD-9D0D-81FD69DF739B}" name="Public other new work: warehouses" dataDxfId="129"/>
    <tableColumn id="6" xr3:uid="{50F5A838-140D-46C1-8047-15EFD622290F}" name="Public other new work: oil, steel &amp; coal" dataDxfId="128"/>
    <tableColumn id="7" xr3:uid="{6E0EFBDD-3A47-49CD-BF91-D293A5E27967}" name="Public other new work: schools &amp; colleges" dataDxfId="127"/>
    <tableColumn id="8" xr3:uid="{052798D4-9B72-4634-83FD-B570A0A4EF5E}" name="Public other new work: universities" dataDxfId="126"/>
    <tableColumn id="9" xr3:uid="{571F73C0-8F8D-4744-9CDA-7B688B842FEF}" name="Public other new work: health" dataDxfId="125"/>
    <tableColumn id="10" xr3:uid="{F2EE5416-E865-4168-999D-36C183FDD80C}" name="Public other new work: offices" dataDxfId="124"/>
    <tableColumn id="11" xr3:uid="{A7B4FAA5-F556-43C6-B0B4-B26DEC3A6BC2}" name="Public other new work: entertainment" dataDxfId="123"/>
    <tableColumn id="12" xr3:uid="{29535A53-8586-4C43-85ED-4497C85F3F49}" name="Public other new work: garages &amp; shops" dataDxfId="122"/>
    <tableColumn id="13" xr3:uid="{46E5855B-008E-4046-9A54-C371E654CFE7}" name="Public other new work: agriculture &amp; miscellaneous" dataDxfId="121"/>
    <tableColumn id="14" xr3:uid="{50113204-1E01-42B5-B32F-CB7AFABA9D95}" name="Total other new work" dataDxfId="120"/>
    <tableColumn id="15" xr3:uid="{DA379AB0-7BAB-4EF3-B6D5-77E85678C85D}" name="All Public Sector" dataDxfId="119"/>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62BA6B5-6D6F-4589-BFC2-316C68ED0FAE}" name="Table1.2" displayName="Table1.2" ref="A4:P30" totalsRowShown="0" headerRowDxfId="118" headerRowBorderDxfId="117" tableBorderDxfId="116">
  <autoFilter ref="A4:P30" xr:uid="{362BA6B5-6D6F-4589-BFC2-316C68ED0FAE}">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8055121C-8D16-4CE2-98DE-0F5E9ECC0BA8}" name="Time period" dataDxfId="115"/>
    <tableColumn id="2" xr3:uid="{C23D8177-BE6A-461F-BDF0-6062E9A9C563}" name="Total private new housing" dataDxfId="114"/>
    <tableColumn id="3" xr3:uid="{A0112703-164B-4D8F-8127-1F9BC5377D92}" name="Total private Infrastructure" dataDxfId="113"/>
    <tableColumn id="4" xr3:uid="{5C3BDA6B-FFA2-4485-B69E-D43CA1A73A6D}" name="Private industrial: factories" dataDxfId="112"/>
    <tableColumn id="5" xr3:uid="{1A9A4962-83F1-4697-B041-646210503394}" name="Private industrial: warehouses" dataDxfId="111"/>
    <tableColumn id="6" xr3:uid="{B08A9504-9136-4E95-8379-17E65179B983}" name="Private industrial: oil, steel &amp; coal" dataDxfId="110"/>
    <tableColumn id="7" xr3:uid="{F0A3B3E8-2CD4-4411-B00D-94698CE6322C}" name="All private industrial" dataDxfId="109"/>
    <tableColumn id="8" xr3:uid="{184046F4-C3BE-4FCC-ACB7-18CDAFDF611E}" name="Private commercial: schools &amp; universities" dataDxfId="108"/>
    <tableColumn id="9" xr3:uid="{ECA96A0B-B560-45E2-8624-7571F89E8974}" name="Private commercial: health" dataDxfId="107"/>
    <tableColumn id="10" xr3:uid="{4F34749D-2332-4677-9A18-C2E983F4F1AA}" name="Private commercial: offices" dataDxfId="106"/>
    <tableColumn id="11" xr3:uid="{C563F708-AF4F-42F9-B9CC-B21C0F3DCD0F}" name="Private commercial: entertainment" dataDxfId="105"/>
    <tableColumn id="12" xr3:uid="{247D2649-72BC-4671-8FED-3BBD36116AAA}" name="Private commercial: garages" dataDxfId="104"/>
    <tableColumn id="13" xr3:uid="{26D1EE28-82B9-4E14-B03B-F99E6123F7F9}" name="Private commercial: shops" dataDxfId="103"/>
    <tableColumn id="14" xr3:uid="{305BAB87-4138-4069-96F6-BCD89AE70315}" name="Private commercial: agriculture &amp; miscellaneous" dataDxfId="102"/>
    <tableColumn id="15" xr3:uid="{2416E7D6-1E53-4B44-B96F-D447BA7D8C97}" name="All private commercial" dataDxfId="101"/>
    <tableColumn id="16" xr3:uid="{0B15AE04-565B-4968-A2E1-2333D8AF492C}" name="All Private Sector" dataDxfId="100"/>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9B8DBC6-D06A-472D-8043-70E43E03E316}" name="Table3.1" displayName="Table3.1" ref="A3:AB18" totalsRowCount="1" headerRowDxfId="99" dataDxfId="97" headerRowBorderDxfId="98" tableBorderDxfId="96">
  <autoFilter ref="A3:AB17" xr:uid="{09B8DBC6-D06A-472D-8043-70E43E03E31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autoFilter>
  <tableColumns count="28">
    <tableColumn id="1" xr3:uid="{CFC509EB-77A4-4332-B5D7-BCF568FBA36E}" name="Size of Firm " dataDxfId="95" totalsRowDxfId="94"/>
    <tableColumn id="2" xr3:uid="{B0F2A6A6-3283-4150-BE0B-7C2080238572}" name="1997" dataDxfId="93" totalsRowDxfId="92"/>
    <tableColumn id="3" xr3:uid="{7A412100-EA83-45B6-B94C-0CC26E44A30F}" name="1998" dataDxfId="91" totalsRowDxfId="90"/>
    <tableColumn id="4" xr3:uid="{930012D9-E799-426D-A875-B2326DBD55F4}" name="1999" dataDxfId="89" totalsRowDxfId="88"/>
    <tableColumn id="5" xr3:uid="{360ADF1A-3595-4433-8269-ECF0960327F1}" name="2000" dataDxfId="87" totalsRowDxfId="86"/>
    <tableColumn id="6" xr3:uid="{B8A820A4-B668-44EF-8933-1D96A2FADF03}" name="2001" dataDxfId="85" totalsRowDxfId="84"/>
    <tableColumn id="7" xr3:uid="{11F83E27-4927-45F5-A9CC-43237E2CADF0}" name="2002" dataDxfId="83" totalsRowDxfId="82"/>
    <tableColumn id="8" xr3:uid="{5E4AAD45-DCF0-42E8-851F-4D7FE4C75994}" name="2003" dataDxfId="81" totalsRowDxfId="80"/>
    <tableColumn id="9" xr3:uid="{CC5CDAF9-2908-403E-8524-8E458561A86C}" name="2004" dataDxfId="79" totalsRowDxfId="78"/>
    <tableColumn id="10" xr3:uid="{F8F10E6C-4C24-4987-86B9-2BC4604AA6FF}" name="2005" dataDxfId="77" totalsRowDxfId="76"/>
    <tableColumn id="11" xr3:uid="{634D9AB2-2F7D-42C4-861A-A48218543D52}" name="2006" dataDxfId="75" totalsRowDxfId="74"/>
    <tableColumn id="12" xr3:uid="{7A730D35-593C-410E-9351-5DCF7AEA046F}" name="2007" dataDxfId="73" totalsRowDxfId="72"/>
    <tableColumn id="13" xr3:uid="{E8E41471-48B0-4831-A7E6-07A1E35E2ACC}" name="2008" dataDxfId="71" totalsRowDxfId="70"/>
    <tableColumn id="14" xr3:uid="{6B01846A-0DD0-4E86-A5D2-F829644186A4}" name="2009" dataDxfId="69" totalsRowDxfId="68"/>
    <tableColumn id="15" xr3:uid="{D8AFF6A5-5D5A-4766-8F96-57E79DF3663F}" name="2010" dataDxfId="67" totalsRowDxfId="66"/>
    <tableColumn id="16" xr3:uid="{1D6E8742-788F-4B2E-9697-60AC14F35D18}" name="2011" dataDxfId="65" totalsRowDxfId="64"/>
    <tableColumn id="17" xr3:uid="{69C049AB-9C9F-4ADE-BECC-623E5690EC71}" name="2012" dataDxfId="63" totalsRowDxfId="62"/>
    <tableColumn id="18" xr3:uid="{D43A8FDC-D054-4128-AB18-089395291A62}" name="2013" dataDxfId="61" totalsRowDxfId="60"/>
    <tableColumn id="19" xr3:uid="{6A5E7EBF-7006-4A2D-93DE-FA3490C64C59}" name="2014" dataDxfId="59" totalsRowDxfId="58"/>
    <tableColumn id="20" xr3:uid="{7205CD9A-2C31-4724-97CB-C762076DBBAF}" name="2015" dataDxfId="57" totalsRowDxfId="56"/>
    <tableColumn id="21" xr3:uid="{23F28E5D-774C-402C-AAC0-BD710762A009}" name="2016" dataDxfId="55" totalsRowDxfId="54"/>
    <tableColumn id="22" xr3:uid="{6B0E8B0D-15FB-452A-B17A-DBF1F9144E49}" name="2017" dataDxfId="53" totalsRowDxfId="52"/>
    <tableColumn id="23" xr3:uid="{2A1FDA69-05A8-446B-AAAA-D031F3BBAD05}" name="2018" dataDxfId="51" totalsRowDxfId="50"/>
    <tableColumn id="24" xr3:uid="{3D10BF88-871C-4682-B0C8-E083CE171D1E}" name="2019" dataDxfId="49" totalsRowDxfId="48"/>
    <tableColumn id="25" xr3:uid="{9D538F5B-3878-417F-8425-2A0D3E354E45}" name="2020" dataDxfId="47" totalsRowDxfId="46"/>
    <tableColumn id="26" xr3:uid="{DD9C5EF2-8ED1-4799-8A41-D3913A1F0044}" name="2021" dataDxfId="45" totalsRowDxfId="44"/>
    <tableColumn id="27" xr3:uid="{5B253DE7-CFE8-406E-A7AA-546E3B30390D}" name="2022" dataDxfId="43" totalsRowDxfId="42"/>
    <tableColumn id="28" xr3:uid="{6E9710FE-6516-471A-802B-84FD325849B6}" name="2023" dataDxfId="41" totalsRowDxfId="40"/>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0EC210E-218F-4940-9087-90F266FD1D44}" name="Table15" displayName="Table15" ref="A3:R17" totalsRowCount="1" headerRowDxfId="39" dataDxfId="37" headerRowBorderDxfId="38" tableBorderDxfId="36" headerRowCellStyle="Normal_Structure">
  <autoFilter ref="A3:R16" xr:uid="{20EC210E-218F-4940-9087-90F266FD1D4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autoFilter>
  <tableColumns count="18">
    <tableColumn id="1" xr3:uid="{E5CAAB62-7002-408C-ACD3-6916E9C4E796}" name="Size of firm (by turnover size band)" dataDxfId="35" totalsRowDxfId="34" dataCellStyle="Normal_Structure" totalsRowCellStyle="Normal_Structure"/>
    <tableColumn id="2" xr3:uid="{2B0ED319-BDF4-462D-BA26-AA1BE0AFD462}" name="2007" dataDxfId="33" totalsRowDxfId="32"/>
    <tableColumn id="3" xr3:uid="{77F2849C-56C7-4DA1-AC0C-D55E7D6D694A}" name="2008" dataDxfId="31" totalsRowDxfId="30"/>
    <tableColumn id="4" xr3:uid="{9A1A21B1-FF17-4614-B44E-2AD012742D9C}" name="2009 " dataDxfId="29" totalsRowDxfId="28"/>
    <tableColumn id="5" xr3:uid="{7265F993-4BEA-4DD6-8F1F-7FD26B6D78D5}" name="2010 " dataDxfId="27" totalsRowDxfId="26"/>
    <tableColumn id="6" xr3:uid="{09518861-0455-459C-88E1-24FF001DA0D0}" name="2011 " dataDxfId="25" totalsRowDxfId="24"/>
    <tableColumn id="7" xr3:uid="{B5D524CF-EE6E-42DE-B6E6-1BA234BEBB35}" name="2012 " dataDxfId="23" totalsRowDxfId="22"/>
    <tableColumn id="8" xr3:uid="{74FB05A5-6EDB-43D0-B674-261380B53C98}" name="2013 " dataDxfId="21" totalsRowDxfId="20"/>
    <tableColumn id="9" xr3:uid="{E3D5D211-E5F3-4D89-9A54-45C89C90CA58}" name="2014 " dataDxfId="19" totalsRowDxfId="18"/>
    <tableColumn id="10" xr3:uid="{6659BB5D-89DB-418A-B6EB-1751E9306736}" name="2015 " dataDxfId="17" totalsRowDxfId="16"/>
    <tableColumn id="11" xr3:uid="{BC0F8EB9-8D5F-49CC-8256-4BA0676A88E1}" name="2016 " dataDxfId="15" totalsRowDxfId="14"/>
    <tableColumn id="12" xr3:uid="{D7445CA1-EFDC-436C-A8A1-28D1078DA8A7}" name="2017 " dataDxfId="13" totalsRowDxfId="12"/>
    <tableColumn id="13" xr3:uid="{C60437E4-5FDB-4BB4-B0A2-04D6F0461900}" name="2018 " dataDxfId="11" totalsRowDxfId="10"/>
    <tableColumn id="14" xr3:uid="{FE58B5FE-FCD9-4E27-A1B2-4BD4BB13404D}" name="2019 " dataDxfId="9" totalsRowDxfId="8"/>
    <tableColumn id="15" xr3:uid="{509EE9E5-9F66-4B95-9B38-BE0E47B10AD8}" name="2020 " dataDxfId="7" totalsRowDxfId="6"/>
    <tableColumn id="16" xr3:uid="{0AB424BA-148E-48AB-9FA9-8CDBE379AE70}" name="2021 " dataDxfId="5" totalsRowDxfId="4"/>
    <tableColumn id="17" xr3:uid="{A4AA9ED1-167B-4667-B809-4713DCB65C7D}" name="2022 " dataDxfId="3" totalsRowDxfId="2"/>
    <tableColumn id="18" xr3:uid="{04AAD7D3-88DF-46C7-8FC7-1AC98D7D5527}" name="2023" dataDxfId="1" totalsRow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9DB04-8355-4811-9E25-FCBBABC1D645}">
  <dimension ref="A1:AK77"/>
  <sheetViews>
    <sheetView tabSelected="1" zoomScale="85" zoomScaleNormal="85" workbookViewId="0">
      <selection activeCell="AL16" sqref="AL16"/>
    </sheetView>
  </sheetViews>
  <sheetFormatPr defaultColWidth="8.7421875" defaultRowHeight="15"/>
  <cols>
    <col min="1" max="1" width="13.046875" customWidth="1"/>
    <col min="2" max="2" width="11.97265625" customWidth="1"/>
    <col min="3" max="3" width="16.0078125" customWidth="1"/>
    <col min="4" max="4" width="12.23828125" customWidth="1"/>
    <col min="5" max="5" width="12.64453125" customWidth="1"/>
    <col min="6" max="6" width="12.23828125" customWidth="1"/>
    <col min="7" max="7" width="12.64453125" customWidth="1"/>
    <col min="8" max="8" width="12.23828125" customWidth="1"/>
    <col min="9" max="9" width="11.703125" customWidth="1"/>
    <col min="10" max="10" width="11.43359375" customWidth="1"/>
    <col min="11" max="11" width="13.44921875" customWidth="1"/>
    <col min="12" max="12" width="12.64453125" customWidth="1"/>
    <col min="13" max="13" width="14.66015625" customWidth="1"/>
    <col min="14" max="14" width="13.71875" customWidth="1"/>
    <col min="15" max="15" width="16.94921875" customWidth="1"/>
  </cols>
  <sheetData>
    <row r="1" spans="1:17" ht="18.75">
      <c r="A1" s="4" t="s">
        <v>97</v>
      </c>
    </row>
    <row r="2" spans="1:17">
      <c r="A2" s="5" t="s">
        <v>29</v>
      </c>
    </row>
    <row r="3" spans="1:17">
      <c r="A3" s="5"/>
    </row>
    <row r="4" spans="1:17" ht="58.15" customHeight="1">
      <c r="A4" s="9" t="s">
        <v>30</v>
      </c>
      <c r="B4" s="10" t="s">
        <v>46</v>
      </c>
      <c r="C4" s="10" t="s">
        <v>47</v>
      </c>
      <c r="D4" s="11" t="s">
        <v>31</v>
      </c>
      <c r="E4" s="11" t="s">
        <v>32</v>
      </c>
      <c r="F4" s="11" t="s">
        <v>33</v>
      </c>
      <c r="G4" s="11" t="s">
        <v>34</v>
      </c>
      <c r="H4" s="11" t="s">
        <v>35</v>
      </c>
      <c r="I4" s="11" t="s">
        <v>36</v>
      </c>
      <c r="J4" s="11" t="s">
        <v>37</v>
      </c>
      <c r="K4" s="11" t="s">
        <v>38</v>
      </c>
      <c r="L4" s="11" t="s">
        <v>39</v>
      </c>
      <c r="M4" s="12" t="s">
        <v>40</v>
      </c>
      <c r="N4" s="13" t="s">
        <v>41</v>
      </c>
      <c r="O4" s="14" t="s">
        <v>0</v>
      </c>
    </row>
    <row r="5" spans="1:17">
      <c r="A5" s="2">
        <v>1998</v>
      </c>
      <c r="B5" s="17">
        <v>881</v>
      </c>
      <c r="C5" s="17">
        <v>2779</v>
      </c>
      <c r="D5" s="18">
        <v>77</v>
      </c>
      <c r="E5" s="18">
        <v>29</v>
      </c>
      <c r="F5" s="18">
        <v>4</v>
      </c>
      <c r="G5" s="18">
        <v>801</v>
      </c>
      <c r="H5" s="18">
        <v>332</v>
      </c>
      <c r="I5" s="18">
        <v>636</v>
      </c>
      <c r="J5" s="18">
        <v>454</v>
      </c>
      <c r="K5" s="18">
        <v>380</v>
      </c>
      <c r="L5" s="18">
        <v>53</v>
      </c>
      <c r="M5" s="19">
        <v>578</v>
      </c>
      <c r="N5" s="17">
        <v>3343</v>
      </c>
      <c r="O5" s="20">
        <v>7003</v>
      </c>
    </row>
    <row r="6" spans="1:17">
      <c r="A6" s="2">
        <v>1999</v>
      </c>
      <c r="B6" s="17">
        <v>824</v>
      </c>
      <c r="C6" s="17">
        <v>2803</v>
      </c>
      <c r="D6" s="18">
        <v>96</v>
      </c>
      <c r="E6" s="18">
        <v>36</v>
      </c>
      <c r="F6" s="18">
        <v>4</v>
      </c>
      <c r="G6" s="18">
        <v>984</v>
      </c>
      <c r="H6" s="18">
        <v>386</v>
      </c>
      <c r="I6" s="18">
        <v>712</v>
      </c>
      <c r="J6" s="18">
        <v>519</v>
      </c>
      <c r="K6" s="18">
        <v>445</v>
      </c>
      <c r="L6" s="18">
        <v>55</v>
      </c>
      <c r="M6" s="19">
        <v>668</v>
      </c>
      <c r="N6" s="17">
        <v>3907</v>
      </c>
      <c r="O6" s="20">
        <v>7534</v>
      </c>
    </row>
    <row r="7" spans="1:17">
      <c r="A7" s="2">
        <v>2000</v>
      </c>
      <c r="B7" s="17">
        <v>1075</v>
      </c>
      <c r="C7" s="17">
        <v>2636</v>
      </c>
      <c r="D7" s="18">
        <v>91</v>
      </c>
      <c r="E7" s="18">
        <v>21</v>
      </c>
      <c r="F7" s="18">
        <v>4</v>
      </c>
      <c r="G7" s="18">
        <v>1014</v>
      </c>
      <c r="H7" s="18">
        <v>369</v>
      </c>
      <c r="I7" s="18">
        <v>755</v>
      </c>
      <c r="J7" s="18">
        <v>399</v>
      </c>
      <c r="K7" s="18">
        <v>455</v>
      </c>
      <c r="L7" s="18">
        <v>90</v>
      </c>
      <c r="M7" s="19">
        <v>668</v>
      </c>
      <c r="N7" s="17">
        <v>3863</v>
      </c>
      <c r="O7" s="20">
        <v>7574</v>
      </c>
    </row>
    <row r="8" spans="1:17">
      <c r="A8" s="2">
        <v>2001</v>
      </c>
      <c r="B8" s="17">
        <v>1174</v>
      </c>
      <c r="C8" s="17">
        <v>3031</v>
      </c>
      <c r="D8" s="18">
        <v>49</v>
      </c>
      <c r="E8" s="18">
        <v>14</v>
      </c>
      <c r="F8" s="18">
        <v>4</v>
      </c>
      <c r="G8" s="18">
        <v>1357</v>
      </c>
      <c r="H8" s="18">
        <v>445</v>
      </c>
      <c r="I8" s="18">
        <v>883</v>
      </c>
      <c r="J8" s="18">
        <v>380</v>
      </c>
      <c r="K8" s="18">
        <v>421</v>
      </c>
      <c r="L8" s="18">
        <v>83</v>
      </c>
      <c r="M8" s="19">
        <v>614</v>
      </c>
      <c r="N8" s="17">
        <v>4253</v>
      </c>
      <c r="O8" s="20">
        <v>8458</v>
      </c>
    </row>
    <row r="9" spans="1:17">
      <c r="A9" s="2">
        <v>2002</v>
      </c>
      <c r="B9" s="17">
        <v>1411</v>
      </c>
      <c r="C9" s="17">
        <v>3999</v>
      </c>
      <c r="D9" s="18">
        <v>53</v>
      </c>
      <c r="E9" s="18">
        <v>9</v>
      </c>
      <c r="F9" s="18">
        <v>4</v>
      </c>
      <c r="G9" s="18">
        <v>1810</v>
      </c>
      <c r="H9" s="18">
        <v>611</v>
      </c>
      <c r="I9" s="18">
        <v>1087</v>
      </c>
      <c r="J9" s="18">
        <v>686</v>
      </c>
      <c r="K9" s="18">
        <v>517</v>
      </c>
      <c r="L9" s="18">
        <v>103</v>
      </c>
      <c r="M9" s="19">
        <v>636</v>
      </c>
      <c r="N9" s="17">
        <v>5517</v>
      </c>
      <c r="O9" s="20">
        <v>10927</v>
      </c>
    </row>
    <row r="10" spans="1:17">
      <c r="A10" s="2">
        <v>2003</v>
      </c>
      <c r="B10" s="17">
        <v>1706</v>
      </c>
      <c r="C10" s="17">
        <v>3939</v>
      </c>
      <c r="D10" s="18">
        <v>130</v>
      </c>
      <c r="E10" s="18">
        <v>23</v>
      </c>
      <c r="F10" s="18">
        <v>3</v>
      </c>
      <c r="G10" s="18">
        <v>2183</v>
      </c>
      <c r="H10" s="18">
        <v>929</v>
      </c>
      <c r="I10" s="18">
        <v>1402</v>
      </c>
      <c r="J10" s="18">
        <v>918</v>
      </c>
      <c r="K10" s="18">
        <v>594</v>
      </c>
      <c r="L10" s="18">
        <v>127</v>
      </c>
      <c r="M10" s="19">
        <v>971</v>
      </c>
      <c r="N10" s="17">
        <v>7280</v>
      </c>
      <c r="O10" s="20">
        <v>12925</v>
      </c>
    </row>
    <row r="11" spans="1:17">
      <c r="A11" s="2">
        <v>2004</v>
      </c>
      <c r="B11" s="17">
        <v>2210</v>
      </c>
      <c r="C11" s="17">
        <v>3143</v>
      </c>
      <c r="D11" s="18">
        <v>118</v>
      </c>
      <c r="E11" s="18">
        <v>35</v>
      </c>
      <c r="F11" s="18">
        <v>4</v>
      </c>
      <c r="G11" s="18">
        <v>3029</v>
      </c>
      <c r="H11" s="18">
        <v>981</v>
      </c>
      <c r="I11" s="18">
        <v>1722</v>
      </c>
      <c r="J11" s="18">
        <v>914</v>
      </c>
      <c r="K11" s="18">
        <v>715</v>
      </c>
      <c r="L11" s="18">
        <v>129</v>
      </c>
      <c r="M11" s="19">
        <v>990</v>
      </c>
      <c r="N11" s="17">
        <v>8638</v>
      </c>
      <c r="O11" s="20">
        <v>13991</v>
      </c>
    </row>
    <row r="12" spans="1:17">
      <c r="A12" s="2">
        <v>2005</v>
      </c>
      <c r="B12" s="17">
        <v>2251</v>
      </c>
      <c r="C12" s="17">
        <v>3081</v>
      </c>
      <c r="D12" s="18">
        <v>77</v>
      </c>
      <c r="E12" s="18">
        <v>32</v>
      </c>
      <c r="F12" s="18">
        <v>3</v>
      </c>
      <c r="G12" s="18">
        <v>3279</v>
      </c>
      <c r="H12" s="18">
        <v>912</v>
      </c>
      <c r="I12" s="18">
        <v>1518</v>
      </c>
      <c r="J12" s="18">
        <v>872</v>
      </c>
      <c r="K12" s="18">
        <v>697</v>
      </c>
      <c r="L12" s="18">
        <v>130</v>
      </c>
      <c r="M12" s="19">
        <v>845</v>
      </c>
      <c r="N12" s="17">
        <v>8362</v>
      </c>
      <c r="O12" s="20">
        <v>13694</v>
      </c>
      <c r="Q12" t="s">
        <v>93</v>
      </c>
    </row>
    <row r="13" spans="1:17">
      <c r="A13" s="2">
        <v>2006</v>
      </c>
      <c r="B13" s="17">
        <v>2853</v>
      </c>
      <c r="C13" s="17">
        <v>2873</v>
      </c>
      <c r="D13" s="18">
        <v>67</v>
      </c>
      <c r="E13" s="18">
        <v>29</v>
      </c>
      <c r="F13" s="18">
        <v>2</v>
      </c>
      <c r="G13" s="18">
        <v>3424</v>
      </c>
      <c r="H13" s="18">
        <v>909</v>
      </c>
      <c r="I13" s="18">
        <v>1226</v>
      </c>
      <c r="J13" s="18">
        <v>821</v>
      </c>
      <c r="K13" s="18">
        <v>706</v>
      </c>
      <c r="L13" s="18">
        <v>120</v>
      </c>
      <c r="M13" s="19">
        <v>742</v>
      </c>
      <c r="N13" s="17">
        <v>8047</v>
      </c>
      <c r="O13" s="20">
        <v>13773</v>
      </c>
    </row>
    <row r="14" spans="1:17">
      <c r="A14" s="2">
        <v>2007</v>
      </c>
      <c r="B14" s="17">
        <v>3480</v>
      </c>
      <c r="C14" s="17">
        <v>3061</v>
      </c>
      <c r="D14" s="18">
        <v>77</v>
      </c>
      <c r="E14" s="18">
        <v>26</v>
      </c>
      <c r="F14" s="18">
        <v>1</v>
      </c>
      <c r="G14" s="18">
        <v>3321</v>
      </c>
      <c r="H14" s="18">
        <v>940</v>
      </c>
      <c r="I14" s="18">
        <v>1260</v>
      </c>
      <c r="J14" s="18">
        <v>862</v>
      </c>
      <c r="K14" s="18">
        <v>754</v>
      </c>
      <c r="L14" s="18">
        <v>110</v>
      </c>
      <c r="M14" s="19">
        <v>995</v>
      </c>
      <c r="N14" s="17">
        <v>8347</v>
      </c>
      <c r="O14" s="20">
        <v>14888</v>
      </c>
    </row>
    <row r="15" spans="1:17">
      <c r="A15" s="2">
        <v>2008</v>
      </c>
      <c r="B15" s="17">
        <v>3299</v>
      </c>
      <c r="C15" s="17">
        <v>3393</v>
      </c>
      <c r="D15" s="18">
        <v>55</v>
      </c>
      <c r="E15" s="18">
        <v>25</v>
      </c>
      <c r="F15" s="18">
        <v>11</v>
      </c>
      <c r="G15" s="18">
        <v>4108</v>
      </c>
      <c r="H15" s="18">
        <v>1258</v>
      </c>
      <c r="I15" s="18">
        <v>1665</v>
      </c>
      <c r="J15" s="18">
        <v>879</v>
      </c>
      <c r="K15" s="18">
        <v>969</v>
      </c>
      <c r="L15" s="18">
        <v>113</v>
      </c>
      <c r="M15" s="19">
        <v>903</v>
      </c>
      <c r="N15" s="17">
        <v>9988</v>
      </c>
      <c r="O15" s="20">
        <v>16680</v>
      </c>
    </row>
    <row r="16" spans="1:17">
      <c r="A16" s="2">
        <v>2009</v>
      </c>
      <c r="B16" s="17">
        <v>3327</v>
      </c>
      <c r="C16" s="17">
        <v>4291</v>
      </c>
      <c r="D16" s="18">
        <v>49</v>
      </c>
      <c r="E16" s="18">
        <v>29</v>
      </c>
      <c r="F16" s="18">
        <v>15</v>
      </c>
      <c r="G16" s="18">
        <v>5212</v>
      </c>
      <c r="H16" s="18">
        <v>1042</v>
      </c>
      <c r="I16" s="18">
        <v>2004</v>
      </c>
      <c r="J16" s="18">
        <v>909</v>
      </c>
      <c r="K16" s="18">
        <v>1258</v>
      </c>
      <c r="L16" s="18">
        <v>179</v>
      </c>
      <c r="M16" s="19">
        <v>1161</v>
      </c>
      <c r="N16" s="17">
        <v>11857</v>
      </c>
      <c r="O16" s="20">
        <v>19475</v>
      </c>
    </row>
    <row r="17" spans="1:15">
      <c r="A17" s="2">
        <v>2010</v>
      </c>
      <c r="B17" s="17">
        <v>4893</v>
      </c>
      <c r="C17" s="17">
        <v>5005</v>
      </c>
      <c r="D17" s="18">
        <v>85</v>
      </c>
      <c r="E17" s="18">
        <v>43</v>
      </c>
      <c r="F17" s="18">
        <v>10</v>
      </c>
      <c r="G17" s="18">
        <v>6939</v>
      </c>
      <c r="H17" s="18">
        <v>1134</v>
      </c>
      <c r="I17" s="18">
        <v>2079</v>
      </c>
      <c r="J17" s="18">
        <v>1008</v>
      </c>
      <c r="K17" s="18">
        <v>1581</v>
      </c>
      <c r="L17" s="18">
        <v>402</v>
      </c>
      <c r="M17" s="19">
        <v>1092</v>
      </c>
      <c r="N17" s="17">
        <v>14372</v>
      </c>
      <c r="O17" s="20">
        <v>24270</v>
      </c>
    </row>
    <row r="18" spans="1:15">
      <c r="A18" s="2">
        <v>2011</v>
      </c>
      <c r="B18" s="17">
        <v>4938</v>
      </c>
      <c r="C18" s="17">
        <v>4907</v>
      </c>
      <c r="D18" s="18">
        <v>59</v>
      </c>
      <c r="E18" s="18">
        <v>20</v>
      </c>
      <c r="F18" s="18">
        <v>8</v>
      </c>
      <c r="G18" s="18">
        <v>6026</v>
      </c>
      <c r="H18" s="18">
        <v>1321</v>
      </c>
      <c r="I18" s="18">
        <v>2400</v>
      </c>
      <c r="J18" s="18">
        <v>816</v>
      </c>
      <c r="K18" s="18">
        <v>1076</v>
      </c>
      <c r="L18" s="18">
        <v>182</v>
      </c>
      <c r="M18" s="19">
        <v>1383</v>
      </c>
      <c r="N18" s="17">
        <v>13291</v>
      </c>
      <c r="O18" s="20">
        <v>23136</v>
      </c>
    </row>
    <row r="19" spans="1:15">
      <c r="A19" s="2">
        <v>2012</v>
      </c>
      <c r="B19" s="17">
        <v>4049</v>
      </c>
      <c r="C19" s="17">
        <v>4108</v>
      </c>
      <c r="D19" s="18">
        <v>120</v>
      </c>
      <c r="E19" s="18">
        <v>18</v>
      </c>
      <c r="F19" s="18">
        <v>25</v>
      </c>
      <c r="G19" s="18">
        <v>4983</v>
      </c>
      <c r="H19" s="18">
        <v>843</v>
      </c>
      <c r="I19" s="18">
        <v>1806</v>
      </c>
      <c r="J19" s="18">
        <v>706</v>
      </c>
      <c r="K19" s="18">
        <v>903</v>
      </c>
      <c r="L19" s="18">
        <v>60</v>
      </c>
      <c r="M19" s="19">
        <v>1361</v>
      </c>
      <c r="N19" s="17">
        <v>10826</v>
      </c>
      <c r="O19" s="20">
        <v>18984</v>
      </c>
    </row>
    <row r="20" spans="1:15">
      <c r="A20" s="2">
        <v>2013</v>
      </c>
      <c r="B20" s="17">
        <v>4323</v>
      </c>
      <c r="C20" s="17">
        <v>5566</v>
      </c>
      <c r="D20" s="18">
        <v>85</v>
      </c>
      <c r="E20" s="18">
        <v>33</v>
      </c>
      <c r="F20" s="18">
        <v>42</v>
      </c>
      <c r="G20" s="18">
        <v>4373</v>
      </c>
      <c r="H20" s="18">
        <v>997</v>
      </c>
      <c r="I20" s="18">
        <v>1688</v>
      </c>
      <c r="J20" s="18">
        <v>929</v>
      </c>
      <c r="K20" s="18">
        <v>670</v>
      </c>
      <c r="L20" s="18">
        <v>115</v>
      </c>
      <c r="M20" s="19">
        <v>1332</v>
      </c>
      <c r="N20" s="17">
        <v>10265</v>
      </c>
      <c r="O20" s="20">
        <v>20154</v>
      </c>
    </row>
    <row r="21" spans="1:15">
      <c r="A21" s="2">
        <v>2014</v>
      </c>
      <c r="B21" s="17">
        <v>5809</v>
      </c>
      <c r="C21" s="17">
        <v>5415</v>
      </c>
      <c r="D21" s="18">
        <v>125</v>
      </c>
      <c r="E21" s="18">
        <v>42</v>
      </c>
      <c r="F21" s="18">
        <v>27</v>
      </c>
      <c r="G21" s="18">
        <v>4150</v>
      </c>
      <c r="H21" s="18">
        <v>1518</v>
      </c>
      <c r="I21" s="18">
        <v>1948</v>
      </c>
      <c r="J21" s="18">
        <v>526</v>
      </c>
      <c r="K21" s="18">
        <v>855</v>
      </c>
      <c r="L21" s="18">
        <v>190</v>
      </c>
      <c r="M21" s="19">
        <v>1184</v>
      </c>
      <c r="N21" s="17">
        <v>10564</v>
      </c>
      <c r="O21" s="20">
        <v>21788</v>
      </c>
    </row>
    <row r="22" spans="1:15">
      <c r="A22" s="2">
        <v>2015</v>
      </c>
      <c r="B22" s="17">
        <v>4908</v>
      </c>
      <c r="C22" s="17">
        <v>6792</v>
      </c>
      <c r="D22" s="18">
        <v>91</v>
      </c>
      <c r="E22" s="18">
        <v>7</v>
      </c>
      <c r="F22" s="18">
        <v>11</v>
      </c>
      <c r="G22" s="18">
        <v>4369</v>
      </c>
      <c r="H22" s="18">
        <v>1894</v>
      </c>
      <c r="I22" s="18">
        <v>1631</v>
      </c>
      <c r="J22" s="18">
        <v>457</v>
      </c>
      <c r="K22" s="18">
        <v>877</v>
      </c>
      <c r="L22" s="18">
        <v>218</v>
      </c>
      <c r="M22" s="19">
        <v>1200</v>
      </c>
      <c r="N22" s="17">
        <v>10755</v>
      </c>
      <c r="O22" s="20">
        <v>22455</v>
      </c>
    </row>
    <row r="23" spans="1:15">
      <c r="A23" s="2">
        <v>2016</v>
      </c>
      <c r="B23" s="17">
        <v>4806</v>
      </c>
      <c r="C23" s="17">
        <v>7248</v>
      </c>
      <c r="D23" s="18">
        <v>115</v>
      </c>
      <c r="E23" s="18">
        <v>12</v>
      </c>
      <c r="F23" s="18">
        <v>3</v>
      </c>
      <c r="G23" s="18">
        <v>4828</v>
      </c>
      <c r="H23" s="18">
        <v>1540</v>
      </c>
      <c r="I23" s="18">
        <v>2145</v>
      </c>
      <c r="J23" s="18">
        <v>695</v>
      </c>
      <c r="K23" s="18">
        <v>737</v>
      </c>
      <c r="L23" s="18">
        <v>271</v>
      </c>
      <c r="M23" s="19">
        <v>1162</v>
      </c>
      <c r="N23" s="17">
        <v>11508</v>
      </c>
      <c r="O23" s="20">
        <v>23562</v>
      </c>
    </row>
    <row r="24" spans="1:15">
      <c r="A24" s="2">
        <v>2017</v>
      </c>
      <c r="B24" s="17">
        <v>5826</v>
      </c>
      <c r="C24" s="17">
        <v>7776</v>
      </c>
      <c r="D24" s="18">
        <v>134</v>
      </c>
      <c r="E24" s="18">
        <v>22</v>
      </c>
      <c r="F24" s="18">
        <v>0</v>
      </c>
      <c r="G24" s="18">
        <v>4250</v>
      </c>
      <c r="H24" s="18">
        <v>1537</v>
      </c>
      <c r="I24" s="18">
        <v>1994</v>
      </c>
      <c r="J24" s="18">
        <v>844</v>
      </c>
      <c r="K24" s="18">
        <v>844</v>
      </c>
      <c r="L24" s="18">
        <v>672</v>
      </c>
      <c r="M24" s="19">
        <v>1223</v>
      </c>
      <c r="N24" s="17">
        <v>11521</v>
      </c>
      <c r="O24" s="20">
        <v>25123</v>
      </c>
    </row>
    <row r="25" spans="1:15">
      <c r="A25" s="2">
        <v>2018</v>
      </c>
      <c r="B25" s="17">
        <v>5886</v>
      </c>
      <c r="C25" s="17">
        <v>10386</v>
      </c>
      <c r="D25" s="18">
        <v>136</v>
      </c>
      <c r="E25" s="18">
        <v>19</v>
      </c>
      <c r="F25" s="18">
        <v>5</v>
      </c>
      <c r="G25" s="18">
        <v>3928</v>
      </c>
      <c r="H25" s="18">
        <v>1498</v>
      </c>
      <c r="I25" s="18">
        <v>1512</v>
      </c>
      <c r="J25" s="18">
        <v>692</v>
      </c>
      <c r="K25" s="18">
        <v>1096</v>
      </c>
      <c r="L25" s="18">
        <v>398</v>
      </c>
      <c r="M25" s="19">
        <v>1289</v>
      </c>
      <c r="N25" s="17">
        <v>10572</v>
      </c>
      <c r="O25" s="20">
        <v>26844</v>
      </c>
    </row>
    <row r="26" spans="1:15">
      <c r="A26" s="2">
        <v>2019</v>
      </c>
      <c r="B26" s="17">
        <v>7038</v>
      </c>
      <c r="C26" s="17">
        <v>11325</v>
      </c>
      <c r="D26" s="18">
        <v>62</v>
      </c>
      <c r="E26" s="18">
        <v>41</v>
      </c>
      <c r="F26" s="18">
        <v>44</v>
      </c>
      <c r="G26" s="18">
        <v>4142</v>
      </c>
      <c r="H26" s="18">
        <v>1443</v>
      </c>
      <c r="I26" s="18">
        <v>1788</v>
      </c>
      <c r="J26" s="18">
        <v>813</v>
      </c>
      <c r="K26" s="18">
        <v>867</v>
      </c>
      <c r="L26" s="18">
        <v>334</v>
      </c>
      <c r="M26" s="19">
        <v>1194</v>
      </c>
      <c r="N26" s="17">
        <v>10728</v>
      </c>
      <c r="O26" s="20">
        <v>29092</v>
      </c>
    </row>
    <row r="27" spans="1:15">
      <c r="A27" s="1">
        <v>2020</v>
      </c>
      <c r="B27" s="17">
        <v>4781</v>
      </c>
      <c r="C27" s="17">
        <v>11665</v>
      </c>
      <c r="D27" s="18">
        <v>65</v>
      </c>
      <c r="E27" s="18">
        <v>51</v>
      </c>
      <c r="F27" s="18">
        <v>10</v>
      </c>
      <c r="G27" s="18">
        <v>4185</v>
      </c>
      <c r="H27" s="18">
        <v>1140</v>
      </c>
      <c r="I27" s="18">
        <v>1390</v>
      </c>
      <c r="J27" s="18">
        <v>931</v>
      </c>
      <c r="K27" s="18">
        <v>815</v>
      </c>
      <c r="L27" s="18">
        <v>266</v>
      </c>
      <c r="M27" s="19">
        <v>1097</v>
      </c>
      <c r="N27" s="17">
        <v>9952</v>
      </c>
      <c r="O27" s="20">
        <v>26397</v>
      </c>
    </row>
    <row r="28" spans="1:15">
      <c r="A28" s="2">
        <v>2021</v>
      </c>
      <c r="B28" s="19">
        <v>5027</v>
      </c>
      <c r="C28" s="17">
        <v>15873</v>
      </c>
      <c r="D28" s="18">
        <v>147</v>
      </c>
      <c r="E28" s="18">
        <v>53</v>
      </c>
      <c r="F28" s="18">
        <v>0</v>
      </c>
      <c r="G28" s="18">
        <v>4026</v>
      </c>
      <c r="H28" s="18">
        <v>715</v>
      </c>
      <c r="I28" s="18">
        <v>2213</v>
      </c>
      <c r="J28" s="18">
        <v>841</v>
      </c>
      <c r="K28" s="18">
        <v>1169</v>
      </c>
      <c r="L28" s="18">
        <v>175</v>
      </c>
      <c r="M28" s="19">
        <v>771</v>
      </c>
      <c r="N28" s="17">
        <v>10111</v>
      </c>
      <c r="O28" s="20">
        <v>31010</v>
      </c>
    </row>
    <row r="29" spans="1:15">
      <c r="A29" s="2">
        <v>2022</v>
      </c>
      <c r="B29" s="19">
        <v>6148</v>
      </c>
      <c r="C29" s="17">
        <v>18975</v>
      </c>
      <c r="D29" s="18">
        <v>278</v>
      </c>
      <c r="E29" s="18">
        <v>72</v>
      </c>
      <c r="F29" s="18">
        <v>0</v>
      </c>
      <c r="G29" s="18">
        <v>3793</v>
      </c>
      <c r="H29" s="18">
        <v>500</v>
      </c>
      <c r="I29" s="18">
        <v>2267</v>
      </c>
      <c r="J29" s="18">
        <v>683</v>
      </c>
      <c r="K29" s="18">
        <v>889</v>
      </c>
      <c r="L29" s="18">
        <v>360</v>
      </c>
      <c r="M29" s="19">
        <v>1068</v>
      </c>
      <c r="N29" s="17">
        <v>9911</v>
      </c>
      <c r="O29" s="20">
        <v>35033</v>
      </c>
    </row>
    <row r="30" spans="1:15">
      <c r="A30" s="2">
        <v>2023</v>
      </c>
      <c r="B30" s="17">
        <v>6850</v>
      </c>
      <c r="C30" s="17">
        <v>20053</v>
      </c>
      <c r="D30" s="18">
        <v>237</v>
      </c>
      <c r="E30" s="18">
        <v>59</v>
      </c>
      <c r="F30" s="18">
        <v>0</v>
      </c>
      <c r="G30" s="18">
        <v>3579</v>
      </c>
      <c r="H30" s="18">
        <v>450</v>
      </c>
      <c r="I30" s="18">
        <v>2538</v>
      </c>
      <c r="J30" s="18">
        <v>1025</v>
      </c>
      <c r="K30" s="18">
        <v>1047</v>
      </c>
      <c r="L30" s="18">
        <v>454</v>
      </c>
      <c r="M30" s="19">
        <v>2320</v>
      </c>
      <c r="N30" s="17">
        <v>11708</v>
      </c>
      <c r="O30" s="20">
        <v>38611</v>
      </c>
    </row>
    <row r="32" spans="1:15">
      <c r="F32" s="18"/>
    </row>
    <row r="33" spans="2:37">
      <c r="F33" s="18"/>
    </row>
    <row r="34" spans="2:37">
      <c r="F34" s="18"/>
      <c r="G34" s="31"/>
    </row>
    <row r="35" spans="2:37">
      <c r="B35" s="32"/>
      <c r="F35" s="18"/>
    </row>
    <row r="36" spans="2:37">
      <c r="F36" s="18"/>
    </row>
    <row r="37" spans="2:37">
      <c r="F37" s="18"/>
      <c r="S37" s="60" t="s">
        <v>103</v>
      </c>
      <c r="T37" s="61"/>
      <c r="U37" s="61"/>
      <c r="V37" s="61"/>
      <c r="W37" s="61"/>
      <c r="X37" s="61"/>
      <c r="Y37" s="61"/>
      <c r="Z37" s="61"/>
      <c r="AA37" s="61"/>
      <c r="AB37" s="61"/>
      <c r="AC37" s="61"/>
      <c r="AD37" s="61"/>
      <c r="AE37" s="61"/>
      <c r="AF37" s="61"/>
      <c r="AG37" s="61"/>
      <c r="AH37" s="61"/>
      <c r="AI37" s="61"/>
      <c r="AJ37" s="61"/>
      <c r="AK37" s="61"/>
    </row>
    <row r="38" spans="2:37">
      <c r="S38" s="61"/>
      <c r="T38" s="61"/>
      <c r="U38" s="61"/>
      <c r="V38" s="61"/>
      <c r="W38" s="61"/>
      <c r="X38" s="61"/>
      <c r="Y38" s="61"/>
      <c r="Z38" s="61"/>
      <c r="AA38" s="61"/>
      <c r="AB38" s="61"/>
      <c r="AC38" s="61"/>
      <c r="AD38" s="61"/>
      <c r="AE38" s="61"/>
      <c r="AF38" s="61"/>
      <c r="AG38" s="61"/>
      <c r="AH38" s="61"/>
      <c r="AI38" s="61"/>
      <c r="AJ38" s="61"/>
      <c r="AK38" s="61"/>
    </row>
    <row r="39" spans="2:37" ht="15" customHeight="1">
      <c r="S39" s="61"/>
      <c r="T39" s="61"/>
      <c r="U39" s="61"/>
      <c r="V39" s="61"/>
      <c r="W39" s="61"/>
      <c r="X39" s="61"/>
      <c r="Y39" s="61"/>
      <c r="Z39" s="61"/>
      <c r="AA39" s="61"/>
      <c r="AB39" s="61"/>
      <c r="AC39" s="61"/>
      <c r="AD39" s="61"/>
      <c r="AE39" s="61"/>
      <c r="AF39" s="61"/>
      <c r="AG39" s="61"/>
      <c r="AH39" s="61"/>
      <c r="AI39" s="61"/>
      <c r="AJ39" s="61"/>
      <c r="AK39" s="61"/>
    </row>
    <row r="40" spans="2:37" ht="14.45" customHeight="1">
      <c r="T40" s="53"/>
      <c r="U40" s="53"/>
      <c r="V40" s="53"/>
      <c r="W40" s="53"/>
      <c r="X40" s="53"/>
      <c r="Y40" s="53"/>
      <c r="Z40" s="53"/>
      <c r="AA40" s="53"/>
    </row>
    <row r="41" spans="2:37" ht="14.45" customHeight="1">
      <c r="T41" s="53"/>
      <c r="U41" s="53"/>
      <c r="V41" s="53"/>
      <c r="W41" s="53"/>
      <c r="X41" s="53"/>
      <c r="Y41" s="53"/>
      <c r="Z41" s="53"/>
      <c r="AA41" s="53"/>
    </row>
    <row r="42" spans="2:37" ht="14.45" customHeight="1">
      <c r="F42" s="33"/>
      <c r="G42" s="33"/>
      <c r="H42" s="33"/>
      <c r="I42" s="33"/>
      <c r="J42" s="33"/>
      <c r="K42" s="33"/>
      <c r="L42" s="33"/>
      <c r="M42" s="33"/>
      <c r="N42" s="33"/>
      <c r="T42" s="53"/>
      <c r="U42" s="53"/>
      <c r="V42" s="53"/>
      <c r="W42" s="53"/>
      <c r="X42" s="53"/>
      <c r="Y42" s="53"/>
      <c r="Z42" s="53"/>
      <c r="AA42" s="53"/>
    </row>
    <row r="43" spans="2:37" ht="14.45" customHeight="1">
      <c r="F43" s="33"/>
      <c r="G43" s="33"/>
      <c r="H43" s="33"/>
      <c r="I43" s="47"/>
      <c r="J43" s="48"/>
      <c r="K43" s="48"/>
      <c r="L43" s="48"/>
      <c r="M43" s="48"/>
      <c r="N43" s="33"/>
    </row>
    <row r="44" spans="2:37">
      <c r="F44" s="33"/>
      <c r="G44" s="33"/>
      <c r="H44" s="33"/>
      <c r="I44" s="49"/>
      <c r="J44" s="50"/>
      <c r="K44" s="50"/>
      <c r="L44" s="50"/>
      <c r="M44" s="50"/>
      <c r="N44" s="33"/>
    </row>
    <row r="45" spans="2:37">
      <c r="F45" s="33"/>
      <c r="G45" s="33"/>
      <c r="H45" s="33"/>
      <c r="I45" s="49"/>
      <c r="J45" s="50"/>
      <c r="K45" s="50"/>
      <c r="L45" s="50"/>
      <c r="M45" s="50"/>
      <c r="N45" s="33"/>
    </row>
    <row r="46" spans="2:37">
      <c r="F46" s="33"/>
      <c r="G46" s="33"/>
      <c r="H46" s="33"/>
      <c r="I46" s="49"/>
      <c r="J46" s="50"/>
      <c r="K46" s="50"/>
      <c r="L46" s="50"/>
      <c r="M46" s="50"/>
      <c r="N46" s="33"/>
      <c r="T46" s="33"/>
      <c r="U46" s="33"/>
      <c r="V46" s="33"/>
      <c r="W46" s="33"/>
    </row>
    <row r="47" spans="2:37">
      <c r="F47" s="33"/>
      <c r="G47" s="33"/>
      <c r="H47" s="33"/>
      <c r="I47" s="49"/>
      <c r="J47" s="50"/>
      <c r="K47" s="50"/>
      <c r="L47" s="50"/>
      <c r="M47" s="50"/>
      <c r="N47" s="33"/>
      <c r="T47" s="33"/>
      <c r="U47" s="34"/>
      <c r="V47" s="33"/>
      <c r="W47" s="33"/>
    </row>
    <row r="48" spans="2:37">
      <c r="F48" s="33"/>
      <c r="G48" s="33"/>
      <c r="H48" s="33"/>
      <c r="I48" s="49"/>
      <c r="J48" s="50"/>
      <c r="K48" s="50"/>
      <c r="L48" s="50"/>
      <c r="M48" s="50"/>
      <c r="N48" s="33"/>
      <c r="T48" s="33"/>
      <c r="U48" s="34"/>
      <c r="V48" s="33"/>
      <c r="W48" s="33"/>
    </row>
    <row r="49" spans="6:23">
      <c r="F49" s="33"/>
      <c r="G49" s="33"/>
      <c r="H49" s="33"/>
      <c r="I49" s="49"/>
      <c r="J49" s="50"/>
      <c r="K49" s="50"/>
      <c r="L49" s="50"/>
      <c r="M49" s="50"/>
      <c r="N49" s="33"/>
      <c r="T49" s="33"/>
      <c r="U49" s="34"/>
      <c r="V49" s="33"/>
      <c r="W49" s="33"/>
    </row>
    <row r="50" spans="6:23">
      <c r="F50" s="33"/>
      <c r="G50" s="33"/>
      <c r="H50" s="33"/>
      <c r="I50" s="49"/>
      <c r="J50" s="50"/>
      <c r="K50" s="50"/>
      <c r="L50" s="50"/>
      <c r="M50" s="50"/>
      <c r="N50" s="33"/>
      <c r="T50" s="33"/>
      <c r="U50" s="34"/>
      <c r="V50" s="33"/>
      <c r="W50" s="33"/>
    </row>
    <row r="51" spans="6:23">
      <c r="F51" s="33"/>
      <c r="G51" s="33"/>
      <c r="H51" s="33"/>
      <c r="I51" s="49"/>
      <c r="J51" s="50"/>
      <c r="K51" s="50"/>
      <c r="L51" s="50"/>
      <c r="M51" s="50"/>
      <c r="N51" s="33"/>
      <c r="T51" s="33"/>
      <c r="U51" s="34"/>
      <c r="V51" s="33"/>
      <c r="W51" s="33"/>
    </row>
    <row r="52" spans="6:23">
      <c r="F52" s="33"/>
      <c r="G52" s="33"/>
      <c r="H52" s="33"/>
      <c r="I52" s="49"/>
      <c r="J52" s="50"/>
      <c r="K52" s="50"/>
      <c r="L52" s="50"/>
      <c r="M52" s="50"/>
      <c r="N52" s="33"/>
      <c r="T52" s="33"/>
      <c r="U52" s="34"/>
      <c r="V52" s="33"/>
      <c r="W52" s="33"/>
    </row>
    <row r="53" spans="6:23">
      <c r="F53" s="33"/>
      <c r="G53" s="33"/>
      <c r="H53" s="33"/>
      <c r="I53" s="49"/>
      <c r="J53" s="50"/>
      <c r="K53" s="50"/>
      <c r="L53" s="50"/>
      <c r="M53" s="50"/>
      <c r="N53" s="33"/>
      <c r="T53" s="33"/>
      <c r="U53" s="34"/>
      <c r="V53" s="33"/>
      <c r="W53" s="33"/>
    </row>
    <row r="54" spans="6:23">
      <c r="F54" s="33"/>
      <c r="G54" s="33"/>
      <c r="H54" s="33"/>
      <c r="I54" s="49"/>
      <c r="J54" s="50"/>
      <c r="K54" s="50"/>
      <c r="L54" s="50"/>
      <c r="M54" s="50"/>
      <c r="N54" s="33"/>
      <c r="T54" s="33"/>
      <c r="U54" s="34"/>
      <c r="V54" s="33"/>
      <c r="W54" s="33"/>
    </row>
    <row r="55" spans="6:23">
      <c r="F55" s="33"/>
      <c r="G55" s="33"/>
      <c r="H55" s="33"/>
      <c r="I55" s="49"/>
      <c r="J55" s="50"/>
      <c r="K55" s="50"/>
      <c r="L55" s="50"/>
      <c r="M55" s="50"/>
      <c r="N55" s="33"/>
      <c r="T55" s="33"/>
      <c r="U55" s="34"/>
      <c r="V55" s="33"/>
      <c r="W55" s="33"/>
    </row>
    <row r="56" spans="6:23">
      <c r="F56" s="33"/>
      <c r="G56" s="33"/>
      <c r="H56" s="33"/>
      <c r="I56" s="49"/>
      <c r="J56" s="50"/>
      <c r="K56" s="50"/>
      <c r="L56" s="50"/>
      <c r="M56" s="50"/>
      <c r="N56" s="33"/>
      <c r="T56" s="33"/>
      <c r="U56" s="34"/>
      <c r="V56" s="33"/>
      <c r="W56" s="33"/>
    </row>
    <row r="57" spans="6:23">
      <c r="F57" s="33"/>
      <c r="G57" s="33"/>
      <c r="H57" s="33"/>
      <c r="I57" s="49"/>
      <c r="J57" s="50"/>
      <c r="K57" s="50"/>
      <c r="L57" s="50"/>
      <c r="M57" s="50"/>
      <c r="N57" s="33"/>
      <c r="T57" s="33"/>
      <c r="U57" s="34"/>
      <c r="V57" s="33"/>
      <c r="W57" s="33"/>
    </row>
    <row r="58" spans="6:23">
      <c r="F58" s="33"/>
      <c r="G58" s="33"/>
      <c r="H58" s="33"/>
      <c r="I58" s="49"/>
      <c r="J58" s="50"/>
      <c r="K58" s="50"/>
      <c r="L58" s="50"/>
      <c r="M58" s="50"/>
      <c r="N58" s="33"/>
      <c r="T58" s="33"/>
      <c r="U58" s="34"/>
      <c r="V58" s="33"/>
      <c r="W58" s="33"/>
    </row>
    <row r="59" spans="6:23">
      <c r="F59" s="33"/>
      <c r="G59" s="33"/>
      <c r="H59" s="33"/>
      <c r="I59" s="49"/>
      <c r="J59" s="50"/>
      <c r="K59" s="50"/>
      <c r="L59" s="50"/>
      <c r="M59" s="50"/>
      <c r="N59" s="33"/>
      <c r="T59" s="33"/>
      <c r="U59" s="34"/>
      <c r="V59" s="33"/>
      <c r="W59" s="33"/>
    </row>
    <row r="60" spans="6:23">
      <c r="F60" s="33"/>
      <c r="G60" s="33"/>
      <c r="H60" s="33"/>
      <c r="I60" s="49"/>
      <c r="J60" s="50"/>
      <c r="K60" s="50"/>
      <c r="L60" s="50"/>
      <c r="M60" s="50"/>
      <c r="N60" s="33"/>
      <c r="T60" s="33"/>
      <c r="U60" s="34"/>
      <c r="V60" s="33"/>
      <c r="W60" s="33"/>
    </row>
    <row r="61" spans="6:23">
      <c r="F61" s="33"/>
      <c r="G61" s="33"/>
      <c r="H61" s="33"/>
      <c r="I61" s="49"/>
      <c r="J61" s="50"/>
      <c r="K61" s="50"/>
      <c r="L61" s="50"/>
      <c r="M61" s="50"/>
      <c r="N61" s="33"/>
      <c r="T61" s="33"/>
      <c r="U61" s="34"/>
      <c r="V61" s="33"/>
      <c r="W61" s="33"/>
    </row>
    <row r="62" spans="6:23">
      <c r="F62" s="33"/>
      <c r="G62" s="33"/>
      <c r="H62" s="33"/>
      <c r="I62" s="49"/>
      <c r="J62" s="50"/>
      <c r="K62" s="50"/>
      <c r="L62" s="50"/>
      <c r="M62" s="50"/>
      <c r="N62" s="33"/>
      <c r="T62" s="33"/>
      <c r="U62" s="34"/>
      <c r="V62" s="33"/>
      <c r="W62" s="33"/>
    </row>
    <row r="63" spans="6:23">
      <c r="F63" s="33"/>
      <c r="G63" s="33"/>
      <c r="H63" s="33"/>
      <c r="I63" s="49"/>
      <c r="J63" s="50"/>
      <c r="K63" s="50"/>
      <c r="L63" s="50"/>
      <c r="M63" s="50"/>
      <c r="N63" s="33"/>
      <c r="T63" s="33"/>
      <c r="U63" s="34"/>
      <c r="V63" s="33"/>
      <c r="W63" s="33"/>
    </row>
    <row r="64" spans="6:23">
      <c r="F64" s="33"/>
      <c r="G64" s="33"/>
      <c r="H64" s="33"/>
      <c r="I64" s="49"/>
      <c r="J64" s="50"/>
      <c r="K64" s="50"/>
      <c r="L64" s="50"/>
      <c r="M64" s="50"/>
      <c r="N64" s="33"/>
      <c r="T64" s="33"/>
      <c r="U64" s="34"/>
      <c r="V64" s="33"/>
      <c r="W64" s="33"/>
    </row>
    <row r="65" spans="6:23">
      <c r="F65" s="33"/>
      <c r="G65" s="33"/>
      <c r="H65" s="33"/>
      <c r="I65" s="49"/>
      <c r="J65" s="50"/>
      <c r="K65" s="50"/>
      <c r="L65" s="50"/>
      <c r="M65" s="50"/>
      <c r="N65" s="33"/>
      <c r="T65" s="33"/>
      <c r="U65" s="34"/>
      <c r="V65" s="33"/>
      <c r="W65" s="33"/>
    </row>
    <row r="66" spans="6:23">
      <c r="F66" s="33"/>
      <c r="G66" s="33"/>
      <c r="H66" s="33"/>
      <c r="I66" s="49"/>
      <c r="J66" s="50"/>
      <c r="K66" s="50"/>
      <c r="L66" s="50"/>
      <c r="M66" s="50"/>
      <c r="N66" s="33"/>
      <c r="T66" s="33"/>
      <c r="U66" s="34"/>
      <c r="V66" s="33"/>
      <c r="W66" s="33"/>
    </row>
    <row r="67" spans="6:23">
      <c r="F67" s="33"/>
      <c r="G67" s="33"/>
      <c r="H67" s="33"/>
      <c r="I67" s="49"/>
      <c r="J67" s="50"/>
      <c r="K67" s="50"/>
      <c r="L67" s="50"/>
      <c r="M67" s="50"/>
      <c r="N67" s="33"/>
      <c r="T67" s="33"/>
      <c r="U67" s="34"/>
      <c r="V67" s="33"/>
      <c r="W67" s="33"/>
    </row>
    <row r="68" spans="6:23">
      <c r="F68" s="33"/>
      <c r="G68" s="33"/>
      <c r="H68" s="33"/>
      <c r="I68" s="49"/>
      <c r="J68" s="50"/>
      <c r="K68" s="50"/>
      <c r="L68" s="50"/>
      <c r="M68" s="50"/>
      <c r="N68" s="33"/>
      <c r="T68" s="33"/>
      <c r="U68" s="34"/>
      <c r="V68" s="33"/>
      <c r="W68" s="33"/>
    </row>
    <row r="69" spans="6:23">
      <c r="F69" s="33"/>
      <c r="G69" s="33"/>
      <c r="H69" s="33"/>
      <c r="I69" s="49"/>
      <c r="J69" s="50"/>
      <c r="K69" s="50"/>
      <c r="L69" s="50"/>
      <c r="M69" s="50"/>
      <c r="N69" s="33"/>
      <c r="T69" s="33"/>
      <c r="U69" s="34"/>
      <c r="V69" s="33"/>
      <c r="W69" s="33"/>
    </row>
    <row r="70" spans="6:23">
      <c r="F70" s="33"/>
      <c r="G70" s="33"/>
      <c r="H70" s="33"/>
      <c r="I70" s="33"/>
      <c r="J70" s="33"/>
      <c r="K70" s="33"/>
      <c r="L70" s="33"/>
      <c r="M70" s="33"/>
      <c r="N70" s="33"/>
      <c r="T70" s="33"/>
      <c r="U70" s="34"/>
      <c r="V70" s="33"/>
      <c r="W70" s="33"/>
    </row>
    <row r="71" spans="6:23">
      <c r="T71" s="33"/>
      <c r="U71" s="34"/>
      <c r="V71" s="33"/>
      <c r="W71" s="33"/>
    </row>
    <row r="72" spans="6:23">
      <c r="T72" s="33"/>
      <c r="U72" s="34"/>
      <c r="V72" s="33"/>
      <c r="W72" s="33"/>
    </row>
    <row r="73" spans="6:23">
      <c r="T73" s="33"/>
      <c r="U73" s="33"/>
      <c r="V73" s="33"/>
      <c r="W73" s="33"/>
    </row>
    <row r="74" spans="6:23">
      <c r="T74" s="33"/>
      <c r="U74" s="33"/>
      <c r="V74" s="33"/>
      <c r="W74" s="33"/>
    </row>
    <row r="75" spans="6:23">
      <c r="T75" s="33"/>
      <c r="U75" s="33"/>
      <c r="V75" s="33"/>
      <c r="W75" s="33"/>
    </row>
    <row r="76" spans="6:23">
      <c r="T76" s="33"/>
      <c r="U76" s="33"/>
      <c r="V76" s="33"/>
      <c r="W76" s="33"/>
    </row>
    <row r="77" spans="6:23">
      <c r="T77" s="33"/>
      <c r="U77" s="33"/>
      <c r="V77" s="33"/>
      <c r="W77" s="33"/>
    </row>
  </sheetData>
  <mergeCells count="1">
    <mergeCell ref="S37:AK39"/>
  </mergeCells>
  <phoneticPr fontId="36" type="noConversion"/>
  <pageMargins left="0.7" right="0.7" top="0.75" bottom="0.75" header="0.3" footer="0.3"/>
  <pageSetup paperSize="9" orientation="portrait" horizontalDpi="1200" verticalDpi="120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4418D-B7B0-4784-92BF-55DC747E9168}">
  <dimension ref="A1:P70"/>
  <sheetViews>
    <sheetView topLeftCell="C29" zoomScaleNormal="100" workbookViewId="0">
      <selection activeCell="K75" sqref="K75:K76"/>
    </sheetView>
  </sheetViews>
  <sheetFormatPr defaultColWidth="8.7421875" defaultRowHeight="15"/>
  <cols>
    <col min="1" max="16" width="13.71875" customWidth="1"/>
  </cols>
  <sheetData>
    <row r="1" spans="1:16" ht="18.75">
      <c r="A1" s="7" t="s">
        <v>96</v>
      </c>
    </row>
    <row r="2" spans="1:16">
      <c r="A2" s="5" t="s">
        <v>29</v>
      </c>
    </row>
    <row r="3" spans="1:16">
      <c r="A3" s="5"/>
    </row>
    <row r="4" spans="1:16" ht="54" customHeight="1">
      <c r="A4" s="9" t="s">
        <v>30</v>
      </c>
      <c r="B4" s="10" t="s">
        <v>48</v>
      </c>
      <c r="C4" s="10" t="s">
        <v>49</v>
      </c>
      <c r="D4" s="11" t="s">
        <v>42</v>
      </c>
      <c r="E4" s="11" t="s">
        <v>43</v>
      </c>
      <c r="F4" s="12" t="s">
        <v>44</v>
      </c>
      <c r="G4" s="12" t="s">
        <v>45</v>
      </c>
      <c r="H4" s="11" t="s">
        <v>118</v>
      </c>
      <c r="I4" s="11" t="s">
        <v>119</v>
      </c>
      <c r="J4" s="11" t="s">
        <v>120</v>
      </c>
      <c r="K4" s="11" t="s">
        <v>121</v>
      </c>
      <c r="L4" s="11" t="s">
        <v>122</v>
      </c>
      <c r="M4" s="11" t="s">
        <v>123</v>
      </c>
      <c r="N4" s="12" t="s">
        <v>124</v>
      </c>
      <c r="O4" s="13" t="s">
        <v>50</v>
      </c>
      <c r="P4" s="14" t="s">
        <v>1</v>
      </c>
    </row>
    <row r="5" spans="1:16">
      <c r="A5" s="2">
        <v>1998</v>
      </c>
      <c r="B5" s="17">
        <v>8146</v>
      </c>
      <c r="C5" s="17">
        <v>4924</v>
      </c>
      <c r="D5" s="18">
        <v>3271</v>
      </c>
      <c r="E5" s="18">
        <v>1492</v>
      </c>
      <c r="F5" s="19">
        <v>130</v>
      </c>
      <c r="G5" s="19">
        <v>4893</v>
      </c>
      <c r="H5" s="18">
        <v>396</v>
      </c>
      <c r="I5" s="18">
        <v>578</v>
      </c>
      <c r="J5" s="18">
        <v>5186</v>
      </c>
      <c r="K5" s="18">
        <v>3561</v>
      </c>
      <c r="L5" s="18">
        <v>606</v>
      </c>
      <c r="M5" s="18">
        <v>3800</v>
      </c>
      <c r="N5" s="19">
        <v>621</v>
      </c>
      <c r="O5" s="17">
        <v>14747</v>
      </c>
      <c r="P5" s="20">
        <v>32710</v>
      </c>
    </row>
    <row r="6" spans="1:16">
      <c r="A6" s="2">
        <v>1999</v>
      </c>
      <c r="B6" s="17">
        <v>8079</v>
      </c>
      <c r="C6" s="17">
        <v>4807</v>
      </c>
      <c r="D6" s="18">
        <v>3296</v>
      </c>
      <c r="E6" s="18">
        <v>1600</v>
      </c>
      <c r="F6" s="19">
        <v>133</v>
      </c>
      <c r="G6" s="19">
        <v>5030</v>
      </c>
      <c r="H6" s="18">
        <v>503</v>
      </c>
      <c r="I6" s="18">
        <v>694</v>
      </c>
      <c r="J6" s="18">
        <v>6037</v>
      </c>
      <c r="K6" s="18">
        <v>4195</v>
      </c>
      <c r="L6" s="18">
        <v>703</v>
      </c>
      <c r="M6" s="18">
        <v>4864</v>
      </c>
      <c r="N6" s="19">
        <v>717</v>
      </c>
      <c r="O6" s="17">
        <v>17713</v>
      </c>
      <c r="P6" s="20">
        <v>35629</v>
      </c>
    </row>
    <row r="7" spans="1:16">
      <c r="A7" s="2">
        <v>2000</v>
      </c>
      <c r="B7" s="17">
        <v>9475</v>
      </c>
      <c r="C7" s="17">
        <v>5305</v>
      </c>
      <c r="D7" s="18">
        <v>2819</v>
      </c>
      <c r="E7" s="18">
        <v>1828</v>
      </c>
      <c r="F7" s="19">
        <v>69</v>
      </c>
      <c r="G7" s="19">
        <v>4717</v>
      </c>
      <c r="H7" s="18">
        <v>979</v>
      </c>
      <c r="I7" s="18">
        <v>914</v>
      </c>
      <c r="J7" s="18">
        <v>7397</v>
      </c>
      <c r="K7" s="18">
        <v>4134</v>
      </c>
      <c r="L7" s="18">
        <v>481</v>
      </c>
      <c r="M7" s="18">
        <v>3884</v>
      </c>
      <c r="N7" s="19">
        <v>819</v>
      </c>
      <c r="O7" s="17">
        <v>18608</v>
      </c>
      <c r="P7" s="20">
        <v>38105</v>
      </c>
    </row>
    <row r="8" spans="1:16">
      <c r="A8" s="2">
        <v>2001</v>
      </c>
      <c r="B8" s="17">
        <v>9639</v>
      </c>
      <c r="C8" s="17">
        <v>5782</v>
      </c>
      <c r="D8" s="18">
        <v>2884</v>
      </c>
      <c r="E8" s="18">
        <v>1761</v>
      </c>
      <c r="F8" s="19">
        <v>63</v>
      </c>
      <c r="G8" s="19">
        <v>4709</v>
      </c>
      <c r="H8" s="18">
        <v>1355</v>
      </c>
      <c r="I8" s="18">
        <v>803</v>
      </c>
      <c r="J8" s="18">
        <v>8946</v>
      </c>
      <c r="K8" s="18">
        <v>3580</v>
      </c>
      <c r="L8" s="18">
        <v>363</v>
      </c>
      <c r="M8" s="18">
        <v>4182</v>
      </c>
      <c r="N8" s="19">
        <v>760</v>
      </c>
      <c r="O8" s="17">
        <v>19988</v>
      </c>
      <c r="P8" s="20">
        <v>40118</v>
      </c>
    </row>
    <row r="9" spans="1:16">
      <c r="A9" s="2">
        <v>2002</v>
      </c>
      <c r="B9" s="17">
        <v>11453</v>
      </c>
      <c r="C9" s="17">
        <v>6034</v>
      </c>
      <c r="D9" s="18">
        <v>2636</v>
      </c>
      <c r="E9" s="18">
        <v>1616</v>
      </c>
      <c r="F9" s="19">
        <v>73</v>
      </c>
      <c r="G9" s="19">
        <v>4323</v>
      </c>
      <c r="H9" s="18">
        <v>1611</v>
      </c>
      <c r="I9" s="18">
        <v>895</v>
      </c>
      <c r="J9" s="18">
        <v>8881</v>
      </c>
      <c r="K9" s="18">
        <v>4176</v>
      </c>
      <c r="L9" s="18">
        <v>418</v>
      </c>
      <c r="M9" s="18">
        <v>5369</v>
      </c>
      <c r="N9" s="19">
        <v>872</v>
      </c>
      <c r="O9" s="17">
        <v>22220</v>
      </c>
      <c r="P9" s="20">
        <v>44030</v>
      </c>
    </row>
    <row r="10" spans="1:16">
      <c r="A10" s="2">
        <v>2003</v>
      </c>
      <c r="B10" s="17">
        <v>15017</v>
      </c>
      <c r="C10" s="17">
        <v>5395</v>
      </c>
      <c r="D10" s="18">
        <v>2870</v>
      </c>
      <c r="E10" s="18">
        <v>1765</v>
      </c>
      <c r="F10" s="19">
        <v>131</v>
      </c>
      <c r="G10" s="19">
        <v>4765</v>
      </c>
      <c r="H10" s="18">
        <v>2182</v>
      </c>
      <c r="I10" s="18">
        <v>999</v>
      </c>
      <c r="J10" s="18">
        <v>7815</v>
      </c>
      <c r="K10" s="18">
        <v>3906</v>
      </c>
      <c r="L10" s="18">
        <v>459</v>
      </c>
      <c r="M10" s="18">
        <v>6290</v>
      </c>
      <c r="N10" s="19">
        <v>1240</v>
      </c>
      <c r="O10" s="17">
        <v>22893</v>
      </c>
      <c r="P10" s="20">
        <v>48070</v>
      </c>
    </row>
    <row r="11" spans="1:16">
      <c r="A11" s="2">
        <v>2004</v>
      </c>
      <c r="B11" s="17">
        <v>18977</v>
      </c>
      <c r="C11" s="17">
        <v>5099</v>
      </c>
      <c r="D11" s="18">
        <v>2936</v>
      </c>
      <c r="E11" s="18">
        <v>2096</v>
      </c>
      <c r="F11" s="19">
        <v>178</v>
      </c>
      <c r="G11" s="19">
        <v>5210</v>
      </c>
      <c r="H11" s="18">
        <v>2003</v>
      </c>
      <c r="I11" s="18">
        <v>2091</v>
      </c>
      <c r="J11" s="18">
        <v>7973</v>
      </c>
      <c r="K11" s="18">
        <v>4652</v>
      </c>
      <c r="L11" s="18">
        <v>621</v>
      </c>
      <c r="M11" s="18">
        <v>6888</v>
      </c>
      <c r="N11" s="19">
        <v>1282</v>
      </c>
      <c r="O11" s="17">
        <v>25509</v>
      </c>
      <c r="P11" s="20">
        <v>54795</v>
      </c>
    </row>
    <row r="12" spans="1:16">
      <c r="A12" s="2">
        <v>2005</v>
      </c>
      <c r="B12" s="17">
        <v>20715</v>
      </c>
      <c r="C12" s="17">
        <v>5160</v>
      </c>
      <c r="D12" s="18">
        <v>2728</v>
      </c>
      <c r="E12" s="18">
        <v>2666</v>
      </c>
      <c r="F12" s="19">
        <v>216</v>
      </c>
      <c r="G12" s="19">
        <v>5610</v>
      </c>
      <c r="H12" s="18">
        <v>2541</v>
      </c>
      <c r="I12" s="18">
        <v>1982</v>
      </c>
      <c r="J12" s="18">
        <v>8886</v>
      </c>
      <c r="K12" s="18">
        <v>4387</v>
      </c>
      <c r="L12" s="18">
        <v>625</v>
      </c>
      <c r="M12" s="18">
        <v>6794</v>
      </c>
      <c r="N12" s="19">
        <v>1111</v>
      </c>
      <c r="O12" s="17">
        <v>26325</v>
      </c>
      <c r="P12" s="20">
        <v>57810</v>
      </c>
    </row>
    <row r="13" spans="1:16">
      <c r="A13" s="2">
        <v>2006</v>
      </c>
      <c r="B13" s="17">
        <v>21765</v>
      </c>
      <c r="C13" s="17">
        <v>5305</v>
      </c>
      <c r="D13" s="18">
        <v>3078</v>
      </c>
      <c r="E13" s="18">
        <v>2987</v>
      </c>
      <c r="F13" s="19">
        <v>243</v>
      </c>
      <c r="G13" s="19">
        <v>6308</v>
      </c>
      <c r="H13" s="18">
        <v>3834</v>
      </c>
      <c r="I13" s="18">
        <v>2272</v>
      </c>
      <c r="J13" s="18">
        <v>10390</v>
      </c>
      <c r="K13" s="18">
        <v>4552</v>
      </c>
      <c r="L13" s="18">
        <v>517</v>
      </c>
      <c r="M13" s="18">
        <v>6949</v>
      </c>
      <c r="N13" s="19">
        <v>1604</v>
      </c>
      <c r="O13" s="17">
        <v>30121</v>
      </c>
      <c r="P13" s="20">
        <v>63499</v>
      </c>
    </row>
    <row r="14" spans="1:16">
      <c r="A14" s="2">
        <v>2007</v>
      </c>
      <c r="B14" s="17">
        <v>22146</v>
      </c>
      <c r="C14" s="17">
        <v>5582</v>
      </c>
      <c r="D14" s="18">
        <v>3176</v>
      </c>
      <c r="E14" s="18">
        <v>3082</v>
      </c>
      <c r="F14" s="19">
        <v>179</v>
      </c>
      <c r="G14" s="19">
        <v>6438</v>
      </c>
      <c r="H14" s="18">
        <v>3818</v>
      </c>
      <c r="I14" s="18">
        <v>2622</v>
      </c>
      <c r="J14" s="18">
        <v>12981</v>
      </c>
      <c r="K14" s="18">
        <v>4962</v>
      </c>
      <c r="L14" s="18">
        <v>624</v>
      </c>
      <c r="M14" s="18">
        <v>7549</v>
      </c>
      <c r="N14" s="19">
        <v>1849</v>
      </c>
      <c r="O14" s="17">
        <v>34404</v>
      </c>
      <c r="P14" s="20">
        <v>68570</v>
      </c>
    </row>
    <row r="15" spans="1:16">
      <c r="A15" s="2">
        <v>2008</v>
      </c>
      <c r="B15" s="17">
        <v>18138</v>
      </c>
      <c r="C15" s="17">
        <v>6322</v>
      </c>
      <c r="D15" s="18">
        <v>2923</v>
      </c>
      <c r="E15" s="18">
        <v>2174</v>
      </c>
      <c r="F15" s="19">
        <v>244</v>
      </c>
      <c r="G15" s="19">
        <v>5339</v>
      </c>
      <c r="H15" s="18">
        <v>3338</v>
      </c>
      <c r="I15" s="18">
        <v>4218</v>
      </c>
      <c r="J15" s="18">
        <v>12634</v>
      </c>
      <c r="K15" s="18">
        <v>5377</v>
      </c>
      <c r="L15" s="18">
        <v>740</v>
      </c>
      <c r="M15" s="18">
        <v>7384</v>
      </c>
      <c r="N15" s="19">
        <v>1500</v>
      </c>
      <c r="O15" s="17">
        <v>35190</v>
      </c>
      <c r="P15" s="20">
        <v>64989</v>
      </c>
    </row>
    <row r="16" spans="1:16">
      <c r="A16" s="2">
        <v>2009</v>
      </c>
      <c r="B16" s="17">
        <v>12592</v>
      </c>
      <c r="C16" s="17">
        <v>6448</v>
      </c>
      <c r="D16" s="18">
        <v>1947</v>
      </c>
      <c r="E16" s="18">
        <v>1392</v>
      </c>
      <c r="F16" s="19">
        <v>175</v>
      </c>
      <c r="G16" s="19">
        <v>3515</v>
      </c>
      <c r="H16" s="18">
        <v>2656</v>
      </c>
      <c r="I16" s="18">
        <v>2923</v>
      </c>
      <c r="J16" s="18">
        <v>7802</v>
      </c>
      <c r="K16" s="18">
        <v>4463</v>
      </c>
      <c r="L16" s="18">
        <v>667</v>
      </c>
      <c r="M16" s="18">
        <v>5508</v>
      </c>
      <c r="N16" s="19">
        <v>1539</v>
      </c>
      <c r="O16" s="17">
        <v>25558</v>
      </c>
      <c r="P16" s="20">
        <v>48113</v>
      </c>
    </row>
    <row r="17" spans="1:16">
      <c r="A17" s="2">
        <v>2010</v>
      </c>
      <c r="B17" s="17">
        <v>14839</v>
      </c>
      <c r="C17" s="17">
        <v>8535</v>
      </c>
      <c r="D17" s="18">
        <v>1998</v>
      </c>
      <c r="E17" s="18">
        <v>1384</v>
      </c>
      <c r="F17" s="19">
        <v>169</v>
      </c>
      <c r="G17" s="19">
        <v>3551</v>
      </c>
      <c r="H17" s="18">
        <v>3039</v>
      </c>
      <c r="I17" s="18">
        <v>2054</v>
      </c>
      <c r="J17" s="18">
        <v>6235</v>
      </c>
      <c r="K17" s="18">
        <v>4036</v>
      </c>
      <c r="L17" s="18">
        <v>589</v>
      </c>
      <c r="M17" s="18">
        <v>5962</v>
      </c>
      <c r="N17" s="19">
        <v>1795</v>
      </c>
      <c r="O17" s="17">
        <v>23710</v>
      </c>
      <c r="P17" s="20">
        <v>50635</v>
      </c>
    </row>
    <row r="18" spans="1:16">
      <c r="A18" s="2">
        <v>2011</v>
      </c>
      <c r="B18" s="17">
        <v>16334</v>
      </c>
      <c r="C18" s="17">
        <v>9710</v>
      </c>
      <c r="D18" s="18">
        <v>1658</v>
      </c>
      <c r="E18" s="18">
        <v>1417</v>
      </c>
      <c r="F18" s="19">
        <v>274</v>
      </c>
      <c r="G18" s="19">
        <v>3349</v>
      </c>
      <c r="H18" s="18">
        <v>2093</v>
      </c>
      <c r="I18" s="18">
        <v>1976</v>
      </c>
      <c r="J18" s="18">
        <v>6344</v>
      </c>
      <c r="K18" s="18">
        <v>4934</v>
      </c>
      <c r="L18" s="18">
        <v>377</v>
      </c>
      <c r="M18" s="18">
        <v>5044</v>
      </c>
      <c r="N18" s="19">
        <v>3263</v>
      </c>
      <c r="O18" s="17">
        <v>24031</v>
      </c>
      <c r="P18" s="20">
        <v>53424</v>
      </c>
    </row>
    <row r="19" spans="1:16">
      <c r="A19" s="2">
        <v>2012</v>
      </c>
      <c r="B19" s="17">
        <v>16066</v>
      </c>
      <c r="C19" s="17">
        <v>9567</v>
      </c>
      <c r="D19" s="18">
        <v>2045</v>
      </c>
      <c r="E19" s="18">
        <v>1295</v>
      </c>
      <c r="F19" s="19">
        <v>348</v>
      </c>
      <c r="G19" s="19">
        <v>3688</v>
      </c>
      <c r="H19" s="18">
        <v>2294</v>
      </c>
      <c r="I19" s="18">
        <v>1623</v>
      </c>
      <c r="J19" s="18">
        <v>5811</v>
      </c>
      <c r="K19" s="18">
        <v>4152</v>
      </c>
      <c r="L19" s="18">
        <v>406</v>
      </c>
      <c r="M19" s="18">
        <v>4642</v>
      </c>
      <c r="N19" s="19">
        <v>3404</v>
      </c>
      <c r="O19" s="17">
        <v>22332</v>
      </c>
      <c r="P19" s="20">
        <v>51653</v>
      </c>
    </row>
    <row r="20" spans="1:16">
      <c r="A20" s="2">
        <v>2013</v>
      </c>
      <c r="B20" s="17">
        <v>18088</v>
      </c>
      <c r="C20" s="17">
        <v>8896</v>
      </c>
      <c r="D20" s="18">
        <v>2027</v>
      </c>
      <c r="E20" s="18">
        <v>1157</v>
      </c>
      <c r="F20" s="19">
        <v>305</v>
      </c>
      <c r="G20" s="19">
        <v>3489</v>
      </c>
      <c r="H20" s="18">
        <v>2724</v>
      </c>
      <c r="I20" s="18">
        <v>1431</v>
      </c>
      <c r="J20" s="18">
        <v>6454</v>
      </c>
      <c r="K20" s="18">
        <v>4424</v>
      </c>
      <c r="L20" s="18">
        <v>403</v>
      </c>
      <c r="M20" s="18">
        <v>4708</v>
      </c>
      <c r="N20" s="19">
        <v>3358</v>
      </c>
      <c r="O20" s="17">
        <v>23502</v>
      </c>
      <c r="P20" s="20">
        <v>53975</v>
      </c>
    </row>
    <row r="21" spans="1:16">
      <c r="A21" s="2">
        <v>2014</v>
      </c>
      <c r="B21" s="17">
        <v>23717</v>
      </c>
      <c r="C21" s="17">
        <v>9377</v>
      </c>
      <c r="D21" s="18">
        <v>2238</v>
      </c>
      <c r="E21" s="18">
        <v>1749</v>
      </c>
      <c r="F21" s="19">
        <v>198</v>
      </c>
      <c r="G21" s="19">
        <v>4186</v>
      </c>
      <c r="H21" s="18">
        <v>4052</v>
      </c>
      <c r="I21" s="18">
        <v>1144</v>
      </c>
      <c r="J21" s="18">
        <v>7633</v>
      </c>
      <c r="K21" s="18">
        <v>4846</v>
      </c>
      <c r="L21" s="18">
        <v>356</v>
      </c>
      <c r="M21" s="18">
        <v>5701</v>
      </c>
      <c r="N21" s="19">
        <v>2137</v>
      </c>
      <c r="O21" s="17">
        <v>25868</v>
      </c>
      <c r="P21" s="20">
        <v>63147</v>
      </c>
    </row>
    <row r="22" spans="1:16">
      <c r="A22" s="2">
        <v>2015</v>
      </c>
      <c r="B22" s="17">
        <v>26261</v>
      </c>
      <c r="C22" s="17">
        <v>10979</v>
      </c>
      <c r="D22" s="18">
        <v>2645</v>
      </c>
      <c r="E22" s="18">
        <v>2010</v>
      </c>
      <c r="F22" s="19">
        <v>73</v>
      </c>
      <c r="G22" s="19">
        <v>4728</v>
      </c>
      <c r="H22" s="18">
        <v>4548</v>
      </c>
      <c r="I22" s="18">
        <v>1099</v>
      </c>
      <c r="J22" s="18">
        <v>8974</v>
      </c>
      <c r="K22" s="18">
        <v>5614</v>
      </c>
      <c r="L22" s="18">
        <v>246</v>
      </c>
      <c r="M22" s="18">
        <v>5285</v>
      </c>
      <c r="N22" s="19">
        <v>1081</v>
      </c>
      <c r="O22" s="17">
        <v>26846</v>
      </c>
      <c r="P22" s="20">
        <v>68814</v>
      </c>
    </row>
    <row r="23" spans="1:16">
      <c r="A23" s="2">
        <v>2016</v>
      </c>
      <c r="B23" s="17">
        <v>30573</v>
      </c>
      <c r="C23" s="17">
        <v>10517</v>
      </c>
      <c r="D23" s="18">
        <v>2416</v>
      </c>
      <c r="E23" s="18">
        <v>2120</v>
      </c>
      <c r="F23" s="19">
        <v>52</v>
      </c>
      <c r="G23" s="19">
        <v>4588</v>
      </c>
      <c r="H23" s="18">
        <v>5208</v>
      </c>
      <c r="I23" s="18">
        <v>1204</v>
      </c>
      <c r="J23" s="18">
        <v>10613</v>
      </c>
      <c r="K23" s="18">
        <v>6000</v>
      </c>
      <c r="L23" s="18">
        <v>379</v>
      </c>
      <c r="M23" s="18">
        <v>5269</v>
      </c>
      <c r="N23" s="19">
        <v>1078</v>
      </c>
      <c r="O23" s="17">
        <v>29751</v>
      </c>
      <c r="P23" s="20">
        <v>75429</v>
      </c>
    </row>
    <row r="24" spans="1:16">
      <c r="A24" s="2">
        <v>2017</v>
      </c>
      <c r="B24" s="17">
        <v>34406</v>
      </c>
      <c r="C24" s="17">
        <v>12331</v>
      </c>
      <c r="D24" s="18">
        <v>2711</v>
      </c>
      <c r="E24" s="18">
        <v>2041</v>
      </c>
      <c r="F24" s="19">
        <v>74</v>
      </c>
      <c r="G24" s="19">
        <v>4826</v>
      </c>
      <c r="H24" s="18">
        <v>5796</v>
      </c>
      <c r="I24" s="18">
        <v>1198</v>
      </c>
      <c r="J24" s="18">
        <v>11227</v>
      </c>
      <c r="K24" s="18">
        <v>7385</v>
      </c>
      <c r="L24" s="18">
        <v>578</v>
      </c>
      <c r="M24" s="18">
        <v>4935</v>
      </c>
      <c r="N24" s="19">
        <v>1251</v>
      </c>
      <c r="O24" s="17">
        <v>32370</v>
      </c>
      <c r="P24" s="20">
        <v>83933</v>
      </c>
    </row>
    <row r="25" spans="1:16">
      <c r="A25" s="2">
        <v>2018</v>
      </c>
      <c r="B25" s="17">
        <v>37669</v>
      </c>
      <c r="C25" s="17">
        <v>11139</v>
      </c>
      <c r="D25" s="18">
        <v>2614</v>
      </c>
      <c r="E25" s="18">
        <v>2850</v>
      </c>
      <c r="F25" s="19">
        <v>57</v>
      </c>
      <c r="G25" s="19">
        <v>5521</v>
      </c>
      <c r="H25" s="18">
        <v>4883</v>
      </c>
      <c r="I25" s="18">
        <v>966</v>
      </c>
      <c r="J25" s="18">
        <v>10553</v>
      </c>
      <c r="K25" s="18">
        <v>8442</v>
      </c>
      <c r="L25" s="18">
        <v>574</v>
      </c>
      <c r="M25" s="18">
        <v>4590</v>
      </c>
      <c r="N25" s="19">
        <v>1106</v>
      </c>
      <c r="O25" s="17">
        <v>31114</v>
      </c>
      <c r="P25" s="20">
        <v>85443</v>
      </c>
    </row>
    <row r="26" spans="1:16">
      <c r="A26" s="2">
        <v>2019</v>
      </c>
      <c r="B26" s="17">
        <v>40668</v>
      </c>
      <c r="C26" s="17">
        <v>11937</v>
      </c>
      <c r="D26" s="18">
        <v>2136</v>
      </c>
      <c r="E26" s="18">
        <v>3812</v>
      </c>
      <c r="F26" s="19">
        <v>14</v>
      </c>
      <c r="G26" s="19">
        <v>5962</v>
      </c>
      <c r="H26" s="18">
        <v>5033</v>
      </c>
      <c r="I26" s="18">
        <v>1173</v>
      </c>
      <c r="J26" s="18">
        <v>10307</v>
      </c>
      <c r="K26" s="18">
        <v>8773</v>
      </c>
      <c r="L26" s="18">
        <v>741</v>
      </c>
      <c r="M26" s="18">
        <v>3981</v>
      </c>
      <c r="N26" s="19">
        <v>1565</v>
      </c>
      <c r="O26" s="17">
        <v>31572</v>
      </c>
      <c r="P26" s="20">
        <v>90138</v>
      </c>
    </row>
    <row r="27" spans="1:16">
      <c r="A27" s="1">
        <v>2020</v>
      </c>
      <c r="B27" s="17">
        <v>33319</v>
      </c>
      <c r="C27" s="17">
        <v>10839</v>
      </c>
      <c r="D27" s="18">
        <v>1926</v>
      </c>
      <c r="E27" s="18">
        <v>2942</v>
      </c>
      <c r="F27" s="19">
        <v>34</v>
      </c>
      <c r="G27" s="19">
        <v>4901</v>
      </c>
      <c r="H27" s="18">
        <v>3693</v>
      </c>
      <c r="I27" s="18">
        <v>727</v>
      </c>
      <c r="J27" s="18">
        <v>8404</v>
      </c>
      <c r="K27" s="18">
        <v>7477</v>
      </c>
      <c r="L27" s="18">
        <v>541</v>
      </c>
      <c r="M27" s="18">
        <v>2840</v>
      </c>
      <c r="N27" s="19">
        <v>1190</v>
      </c>
      <c r="O27" s="17">
        <v>24871</v>
      </c>
      <c r="P27" s="20">
        <v>73931</v>
      </c>
    </row>
    <row r="28" spans="1:16">
      <c r="A28" s="2">
        <v>2021</v>
      </c>
      <c r="B28" s="19">
        <v>41031</v>
      </c>
      <c r="C28" s="17">
        <v>13836</v>
      </c>
      <c r="D28" s="18">
        <v>2296</v>
      </c>
      <c r="E28" s="18">
        <v>2789</v>
      </c>
      <c r="F28" s="19">
        <v>116</v>
      </c>
      <c r="G28" s="19">
        <v>5201</v>
      </c>
      <c r="H28" s="18">
        <v>3606</v>
      </c>
      <c r="I28" s="18">
        <v>794</v>
      </c>
      <c r="J28" s="18">
        <v>9125</v>
      </c>
      <c r="K28" s="18">
        <v>6584</v>
      </c>
      <c r="L28" s="18">
        <v>378</v>
      </c>
      <c r="M28" s="18">
        <v>2209</v>
      </c>
      <c r="N28" s="19">
        <v>1054</v>
      </c>
      <c r="O28" s="17">
        <v>23750</v>
      </c>
      <c r="P28" s="20">
        <v>83818</v>
      </c>
    </row>
    <row r="29" spans="1:16">
      <c r="A29" s="2">
        <v>2022</v>
      </c>
      <c r="B29" s="19">
        <v>50479</v>
      </c>
      <c r="C29" s="17">
        <v>14072</v>
      </c>
      <c r="D29" s="18">
        <v>3296</v>
      </c>
      <c r="E29" s="18">
        <v>4614</v>
      </c>
      <c r="F29" s="19">
        <v>260</v>
      </c>
      <c r="G29" s="19">
        <v>8170</v>
      </c>
      <c r="H29" s="18">
        <v>3929</v>
      </c>
      <c r="I29" s="18">
        <v>1195</v>
      </c>
      <c r="J29" s="18">
        <v>9605</v>
      </c>
      <c r="K29" s="18">
        <v>6298</v>
      </c>
      <c r="L29" s="18">
        <v>413</v>
      </c>
      <c r="M29" s="18">
        <v>2546</v>
      </c>
      <c r="N29" s="19">
        <v>1661</v>
      </c>
      <c r="O29" s="17">
        <v>25646</v>
      </c>
      <c r="P29" s="20">
        <v>98367</v>
      </c>
    </row>
    <row r="30" spans="1:16">
      <c r="A30" s="2">
        <v>2023</v>
      </c>
      <c r="B30" s="17">
        <v>46255</v>
      </c>
      <c r="C30" s="17">
        <v>16643</v>
      </c>
      <c r="D30" s="18">
        <v>3384</v>
      </c>
      <c r="E30" s="18">
        <v>4686</v>
      </c>
      <c r="F30" s="19">
        <v>438</v>
      </c>
      <c r="G30" s="19">
        <v>8509</v>
      </c>
      <c r="H30" s="18">
        <v>3870</v>
      </c>
      <c r="I30" s="18">
        <v>1505</v>
      </c>
      <c r="J30" s="18">
        <v>10879</v>
      </c>
      <c r="K30" s="18">
        <v>7631</v>
      </c>
      <c r="L30" s="18">
        <v>477</v>
      </c>
      <c r="M30" s="18">
        <v>2462</v>
      </c>
      <c r="N30" s="19">
        <v>2187</v>
      </c>
      <c r="O30" s="17">
        <v>29010</v>
      </c>
      <c r="P30" s="20">
        <v>100418</v>
      </c>
    </row>
    <row r="36" spans="1:11">
      <c r="A36" s="54"/>
      <c r="B36" s="55"/>
      <c r="C36" s="55"/>
      <c r="D36" s="54"/>
      <c r="E36" s="54"/>
      <c r="F36" s="54"/>
      <c r="G36" s="54"/>
      <c r="H36" s="54"/>
      <c r="I36" s="55"/>
      <c r="J36" s="55"/>
      <c r="K36" s="33"/>
    </row>
    <row r="37" spans="1:11">
      <c r="A37" s="54"/>
      <c r="B37" s="56"/>
      <c r="C37" s="56"/>
      <c r="D37" s="57"/>
      <c r="E37" s="57"/>
      <c r="F37" s="57"/>
      <c r="G37" s="57"/>
      <c r="H37" s="57"/>
      <c r="I37" s="56"/>
      <c r="J37" s="56"/>
      <c r="K37" s="33"/>
    </row>
    <row r="38" spans="1:11">
      <c r="A38" s="33"/>
      <c r="B38" s="33"/>
      <c r="C38" s="33"/>
      <c r="D38" s="33"/>
      <c r="E38" s="33"/>
      <c r="F38" s="33"/>
      <c r="G38" s="33"/>
      <c r="H38" s="33"/>
      <c r="I38" s="33"/>
      <c r="J38" s="33"/>
      <c r="K38" s="33"/>
    </row>
    <row r="39" spans="1:11">
      <c r="A39" s="33"/>
      <c r="B39" s="33"/>
      <c r="C39" s="33"/>
      <c r="D39" s="58" t="s">
        <v>125</v>
      </c>
      <c r="E39" s="59" t="s">
        <v>29</v>
      </c>
      <c r="F39" s="33"/>
      <c r="G39" s="33"/>
      <c r="H39" s="33"/>
      <c r="I39" s="33"/>
      <c r="J39" s="33"/>
      <c r="K39" s="33"/>
    </row>
    <row r="40" spans="1:11">
      <c r="A40" s="33"/>
      <c r="B40" s="33"/>
      <c r="C40" s="33"/>
      <c r="D40" s="55" t="s">
        <v>126</v>
      </c>
      <c r="E40" s="56">
        <v>3870</v>
      </c>
      <c r="F40" s="33"/>
      <c r="G40" s="33"/>
      <c r="H40" s="33"/>
      <c r="I40" s="33"/>
      <c r="J40" s="33"/>
      <c r="K40" s="33"/>
    </row>
    <row r="41" spans="1:11">
      <c r="A41" s="33"/>
      <c r="B41" s="33"/>
      <c r="C41" s="33"/>
      <c r="D41" s="54" t="s">
        <v>127</v>
      </c>
      <c r="E41" s="57">
        <v>1505</v>
      </c>
      <c r="F41" s="33"/>
      <c r="G41" s="33"/>
      <c r="H41" s="33"/>
      <c r="I41" s="33"/>
      <c r="J41" s="33"/>
      <c r="K41" s="33"/>
    </row>
    <row r="42" spans="1:11">
      <c r="D42" s="54" t="s">
        <v>128</v>
      </c>
      <c r="E42" s="57">
        <v>10879</v>
      </c>
    </row>
    <row r="43" spans="1:11">
      <c r="D43" s="54" t="s">
        <v>129</v>
      </c>
      <c r="E43" s="57">
        <v>7631</v>
      </c>
    </row>
    <row r="44" spans="1:11">
      <c r="D44" s="54" t="s">
        <v>130</v>
      </c>
      <c r="E44" s="57">
        <v>477</v>
      </c>
    </row>
    <row r="45" spans="1:11">
      <c r="D45" s="54" t="s">
        <v>131</v>
      </c>
      <c r="E45" s="57">
        <v>2462</v>
      </c>
    </row>
    <row r="46" spans="1:11">
      <c r="D46" s="55" t="s">
        <v>132</v>
      </c>
      <c r="E46" s="56">
        <v>2187</v>
      </c>
    </row>
    <row r="69" spans="7:16">
      <c r="G69" s="62" t="s">
        <v>133</v>
      </c>
      <c r="H69" s="62"/>
      <c r="I69" s="62"/>
      <c r="J69" s="62"/>
      <c r="K69" s="62"/>
      <c r="L69" s="62"/>
      <c r="M69" s="62"/>
      <c r="N69" s="62"/>
      <c r="O69" s="62"/>
      <c r="P69" s="62"/>
    </row>
    <row r="70" spans="7:16">
      <c r="G70" s="62"/>
      <c r="H70" s="62"/>
      <c r="I70" s="62"/>
      <c r="J70" s="62"/>
      <c r="K70" s="62"/>
      <c r="L70" s="62"/>
      <c r="M70" s="62"/>
      <c r="N70" s="62"/>
      <c r="O70" s="62"/>
      <c r="P70" s="62"/>
    </row>
  </sheetData>
  <mergeCells count="1">
    <mergeCell ref="G69:P70"/>
  </mergeCells>
  <phoneticPr fontId="36" type="noConversion"/>
  <pageMargins left="0.7" right="0.7" top="0.75" bottom="0.75" header="0.3" footer="0.3"/>
  <pageSetup paperSize="9" orientation="portrait" horizontalDpi="1200" verticalDpi="1200"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F93EB-94F3-47E4-BDF0-3917663B0684}">
  <dimension ref="A1:AM59"/>
  <sheetViews>
    <sheetView zoomScale="55" zoomScaleNormal="55" workbookViewId="0">
      <selection activeCell="AA70" sqref="AA70"/>
    </sheetView>
  </sheetViews>
  <sheetFormatPr defaultColWidth="8.7421875" defaultRowHeight="15"/>
  <cols>
    <col min="1" max="1" width="17.3515625" customWidth="1"/>
    <col min="2" max="27" width="8.875" customWidth="1"/>
    <col min="28" max="28" width="9.68359375" bestFit="1" customWidth="1"/>
    <col min="30" max="30" width="16.94921875" customWidth="1"/>
    <col min="31" max="31" width="12.64453125" customWidth="1"/>
    <col min="32" max="32" width="10.35546875" customWidth="1"/>
    <col min="33" max="33" width="10.4921875" customWidth="1"/>
    <col min="34" max="34" width="23.80859375" customWidth="1"/>
    <col min="35" max="35" width="11.8359375" customWidth="1"/>
  </cols>
  <sheetData>
    <row r="1" spans="1:35" ht="18.75">
      <c r="A1" s="3" t="s">
        <v>95</v>
      </c>
    </row>
    <row r="2" spans="1:35" ht="18.75">
      <c r="A2" s="3"/>
    </row>
    <row r="3" spans="1:35">
      <c r="A3" s="25" t="s">
        <v>3</v>
      </c>
      <c r="B3" s="15" t="s">
        <v>65</v>
      </c>
      <c r="C3" s="15" t="s">
        <v>66</v>
      </c>
      <c r="D3" s="15" t="s">
        <v>67</v>
      </c>
      <c r="E3" s="15" t="s">
        <v>68</v>
      </c>
      <c r="F3" s="15" t="s">
        <v>69</v>
      </c>
      <c r="G3" s="15" t="s">
        <v>70</v>
      </c>
      <c r="H3" s="15" t="s">
        <v>71</v>
      </c>
      <c r="I3" s="15" t="s">
        <v>72</v>
      </c>
      <c r="J3" s="15" t="s">
        <v>73</v>
      </c>
      <c r="K3" s="15" t="s">
        <v>74</v>
      </c>
      <c r="L3" s="15" t="s">
        <v>75</v>
      </c>
      <c r="M3" s="15" t="s">
        <v>76</v>
      </c>
      <c r="N3" s="8" t="s">
        <v>77</v>
      </c>
      <c r="O3" s="15" t="s">
        <v>78</v>
      </c>
      <c r="P3" s="15" t="s">
        <v>79</v>
      </c>
      <c r="Q3" s="15" t="s">
        <v>80</v>
      </c>
      <c r="R3" s="15" t="s">
        <v>55</v>
      </c>
      <c r="S3" s="15" t="s">
        <v>56</v>
      </c>
      <c r="T3" s="15" t="s">
        <v>81</v>
      </c>
      <c r="U3" s="15" t="s">
        <v>82</v>
      </c>
      <c r="V3" s="15" t="s">
        <v>83</v>
      </c>
      <c r="W3" s="15" t="s">
        <v>84</v>
      </c>
      <c r="X3" s="15" t="s">
        <v>85</v>
      </c>
      <c r="Y3" s="15" t="s">
        <v>86</v>
      </c>
      <c r="Z3" s="15" t="s">
        <v>63</v>
      </c>
      <c r="AA3" s="15" t="s">
        <v>64</v>
      </c>
      <c r="AB3" s="15" t="s">
        <v>90</v>
      </c>
      <c r="AD3" s="36" t="s">
        <v>3</v>
      </c>
      <c r="AE3" s="35" t="s">
        <v>98</v>
      </c>
      <c r="AF3" s="35" t="s">
        <v>99</v>
      </c>
      <c r="AG3" s="35" t="s">
        <v>100</v>
      </c>
      <c r="AH3" s="35" t="s">
        <v>101</v>
      </c>
      <c r="AI3" s="35" t="s">
        <v>102</v>
      </c>
    </row>
    <row r="4" spans="1:35">
      <c r="A4" s="6" t="s">
        <v>4</v>
      </c>
      <c r="B4" s="18">
        <v>86269</v>
      </c>
      <c r="C4" s="18">
        <v>87837</v>
      </c>
      <c r="D4" s="18">
        <v>88018</v>
      </c>
      <c r="E4" s="18">
        <v>87712</v>
      </c>
      <c r="F4" s="18">
        <v>77926</v>
      </c>
      <c r="G4" s="18">
        <v>71431</v>
      </c>
      <c r="H4" s="18">
        <v>70370</v>
      </c>
      <c r="I4" s="18">
        <v>71620</v>
      </c>
      <c r="J4" s="18">
        <v>73117</v>
      </c>
      <c r="K4" s="18">
        <v>71960</v>
      </c>
      <c r="L4" s="18">
        <v>74325</v>
      </c>
      <c r="M4" s="18">
        <v>78826</v>
      </c>
      <c r="N4" s="19">
        <v>75382</v>
      </c>
      <c r="O4" s="18">
        <v>86274</v>
      </c>
      <c r="P4" s="18">
        <v>89132</v>
      </c>
      <c r="Q4" s="18">
        <v>90647</v>
      </c>
      <c r="R4" s="18">
        <v>92635</v>
      </c>
      <c r="S4" s="18">
        <v>92926</v>
      </c>
      <c r="T4" s="18">
        <v>108691</v>
      </c>
      <c r="U4" s="18">
        <v>123489</v>
      </c>
      <c r="V4" s="18">
        <v>133472</v>
      </c>
      <c r="W4" s="18">
        <v>138069</v>
      </c>
      <c r="X4" s="18">
        <v>144229</v>
      </c>
      <c r="Y4" s="18">
        <v>148584</v>
      </c>
      <c r="Z4" s="18">
        <v>153622</v>
      </c>
      <c r="AA4" s="18">
        <v>157012</v>
      </c>
      <c r="AB4" s="18">
        <v>156153</v>
      </c>
      <c r="AD4" s="37" t="s">
        <v>4</v>
      </c>
      <c r="AE4" s="38">
        <f>AVERAGE(Table3.1[[#This Row],[1997]:[2023]])</f>
        <v>101101.03703703704</v>
      </c>
      <c r="AF4" s="38">
        <f>MEDIAN(Table3.1[[#This Row],[1997]:[2023]])</f>
        <v>88018</v>
      </c>
      <c r="AG4" s="39" t="s">
        <v>104</v>
      </c>
      <c r="AH4" s="40">
        <f>_xlfn.STDEV.S(Table3.1[[#This Row],[1997]:[2023]])</f>
        <v>30444.321253322403</v>
      </c>
      <c r="AI4" s="38">
        <f>MAX(Table3.1[[#This Row],[1997]:[2023]])-MIN(Table3.1[[#This Row],[1997]:[2023]])</f>
        <v>86642</v>
      </c>
    </row>
    <row r="5" spans="1:35">
      <c r="A5" s="6" t="s">
        <v>5</v>
      </c>
      <c r="B5" s="18">
        <v>47644</v>
      </c>
      <c r="C5" s="18">
        <v>47918</v>
      </c>
      <c r="D5" s="18">
        <v>49350</v>
      </c>
      <c r="E5" s="18">
        <v>48773</v>
      </c>
      <c r="F5" s="18">
        <v>50653</v>
      </c>
      <c r="G5" s="18">
        <v>50306</v>
      </c>
      <c r="H5" s="18">
        <v>53022</v>
      </c>
      <c r="I5" s="18">
        <v>55027</v>
      </c>
      <c r="J5" s="18">
        <v>57320</v>
      </c>
      <c r="K5" s="18">
        <v>58910</v>
      </c>
      <c r="L5" s="18">
        <v>60313</v>
      </c>
      <c r="M5" s="18">
        <v>62910</v>
      </c>
      <c r="N5" s="19">
        <v>60625</v>
      </c>
      <c r="O5" s="18">
        <v>65432</v>
      </c>
      <c r="P5" s="18">
        <v>65689</v>
      </c>
      <c r="Q5" s="18">
        <v>62008</v>
      </c>
      <c r="R5" s="18">
        <v>66054</v>
      </c>
      <c r="S5" s="18">
        <v>66135</v>
      </c>
      <c r="T5" s="18">
        <v>72128</v>
      </c>
      <c r="U5" s="18">
        <v>76845</v>
      </c>
      <c r="V5" s="18">
        <v>82783</v>
      </c>
      <c r="W5" s="18">
        <v>88297</v>
      </c>
      <c r="X5" s="18">
        <v>91843</v>
      </c>
      <c r="Y5" s="18">
        <v>94651</v>
      </c>
      <c r="Z5" s="18">
        <v>100218</v>
      </c>
      <c r="AA5" s="18">
        <v>103938</v>
      </c>
      <c r="AB5" s="18">
        <v>103337</v>
      </c>
      <c r="AD5" s="37" t="s">
        <v>5</v>
      </c>
      <c r="AE5" s="38">
        <f>AVERAGE(Table3.1[[#This Row],[1997]:[2023]])</f>
        <v>68227</v>
      </c>
      <c r="AF5" s="38">
        <f>MEDIAN(Table3.1[[#This Row],[1997]:[2023]])</f>
        <v>62910</v>
      </c>
      <c r="AG5" s="39" t="s">
        <v>104</v>
      </c>
      <c r="AH5" s="40">
        <f>_xlfn.STDEV.S(Table3.1[[#This Row],[1997]:[2023]])</f>
        <v>18096.289783352746</v>
      </c>
      <c r="AI5" s="38">
        <f>MAX(Table3.1[[#This Row],[1997]:[2023]])-MIN(Table3.1[[#This Row],[1997]:[2023]])</f>
        <v>56294</v>
      </c>
    </row>
    <row r="6" spans="1:35">
      <c r="A6" s="6" t="s">
        <v>6</v>
      </c>
      <c r="B6" s="18">
        <v>15737</v>
      </c>
      <c r="C6" s="18">
        <v>16391</v>
      </c>
      <c r="D6" s="18">
        <v>16969</v>
      </c>
      <c r="E6" s="18">
        <v>16584</v>
      </c>
      <c r="F6" s="18">
        <v>22455</v>
      </c>
      <c r="G6" s="18">
        <v>23963</v>
      </c>
      <c r="H6" s="18">
        <v>25704</v>
      </c>
      <c r="I6" s="18">
        <v>26865</v>
      </c>
      <c r="J6" s="18">
        <v>28435</v>
      </c>
      <c r="K6" s="18">
        <v>30375</v>
      </c>
      <c r="L6" s="18">
        <v>31814</v>
      </c>
      <c r="M6" s="18">
        <v>33594</v>
      </c>
      <c r="N6" s="19">
        <v>33069</v>
      </c>
      <c r="O6" s="18">
        <v>32119</v>
      </c>
      <c r="P6" s="18">
        <v>30142</v>
      </c>
      <c r="Q6" s="18">
        <v>28875</v>
      </c>
      <c r="R6" s="18">
        <v>29014</v>
      </c>
      <c r="S6" s="18">
        <v>29142</v>
      </c>
      <c r="T6" s="18">
        <v>30855</v>
      </c>
      <c r="U6" s="18">
        <v>32339</v>
      </c>
      <c r="V6" s="18">
        <v>33933</v>
      </c>
      <c r="W6" s="18">
        <v>35434</v>
      </c>
      <c r="X6" s="18">
        <v>36071</v>
      </c>
      <c r="Y6" s="18">
        <v>36725</v>
      </c>
      <c r="Z6" s="18">
        <v>38353</v>
      </c>
      <c r="AA6" s="18">
        <v>41044</v>
      </c>
      <c r="AB6" s="18">
        <v>40345</v>
      </c>
      <c r="AD6" s="37" t="s">
        <v>6</v>
      </c>
      <c r="AE6" s="40">
        <f>AVERAGE(Table3.1[[#This Row],[1997]:[2023]])</f>
        <v>29494.296296296296</v>
      </c>
      <c r="AF6" s="38">
        <f>MEDIAN(Table3.1[[#This Row],[1997]:[2023]])</f>
        <v>30375</v>
      </c>
      <c r="AG6" s="39" t="s">
        <v>104</v>
      </c>
      <c r="AH6" s="40">
        <f>_xlfn.STDEV.S(Table3.1[[#This Row],[1997]:[2023]])</f>
        <v>7127.7593944910232</v>
      </c>
      <c r="AI6" s="38">
        <f>MAX(Table3.1[[#This Row],[1997]:[2023]])-MIN(Table3.1[[#This Row],[1997]:[2023]])</f>
        <v>25307</v>
      </c>
    </row>
    <row r="7" spans="1:35">
      <c r="A7" s="6" t="s">
        <v>7</v>
      </c>
      <c r="B7" s="18">
        <v>3787</v>
      </c>
      <c r="C7" s="18">
        <v>3988</v>
      </c>
      <c r="D7" s="18">
        <v>4148</v>
      </c>
      <c r="E7" s="18">
        <v>3790</v>
      </c>
      <c r="F7" s="18">
        <v>8044</v>
      </c>
      <c r="G7" s="18">
        <v>9819</v>
      </c>
      <c r="H7" s="18">
        <v>10508</v>
      </c>
      <c r="I7" s="18">
        <v>10982</v>
      </c>
      <c r="J7" s="18">
        <v>11599</v>
      </c>
      <c r="K7" s="18">
        <v>12230</v>
      </c>
      <c r="L7" s="18">
        <v>12669</v>
      </c>
      <c r="M7" s="18">
        <v>13459</v>
      </c>
      <c r="N7" s="19">
        <v>12390</v>
      </c>
      <c r="O7" s="18">
        <v>11774</v>
      </c>
      <c r="P7" s="18">
        <v>11234</v>
      </c>
      <c r="Q7" s="18">
        <v>11455</v>
      </c>
      <c r="R7" s="18">
        <v>11425</v>
      </c>
      <c r="S7" s="18">
        <v>11455</v>
      </c>
      <c r="T7" s="18">
        <v>11923</v>
      </c>
      <c r="U7" s="18">
        <v>12255</v>
      </c>
      <c r="V7" s="18">
        <v>12665</v>
      </c>
      <c r="W7" s="18">
        <v>12890</v>
      </c>
      <c r="X7" s="18">
        <v>12908</v>
      </c>
      <c r="Y7" s="18">
        <v>13269</v>
      </c>
      <c r="Z7" s="18">
        <v>13509</v>
      </c>
      <c r="AA7" s="18">
        <v>14378</v>
      </c>
      <c r="AB7" s="18">
        <v>14283</v>
      </c>
      <c r="AD7" s="37" t="s">
        <v>7</v>
      </c>
      <c r="AE7" s="40">
        <f>AVERAGE(Table3.1[[#This Row],[1997]:[2023]])</f>
        <v>10845.777777777777</v>
      </c>
      <c r="AF7" s="38">
        <f>MEDIAN(Table3.1[[#This Row],[1997]:[2023]])</f>
        <v>11774</v>
      </c>
      <c r="AG7" s="38">
        <f>_xlfn.MODE.SNGL(Table3.1[[#This Row],[1997]:[2023]])</f>
        <v>11455</v>
      </c>
      <c r="AH7" s="40">
        <f>_xlfn.STDEV.S(Table3.1[[#This Row],[1997]:[2023]])</f>
        <v>3221.2702264471491</v>
      </c>
      <c r="AI7" s="38">
        <f>MAX(Table3.1[[#This Row],[1997]:[2023]])-MIN(Table3.1[[#This Row],[1997]:[2023]])</f>
        <v>10591</v>
      </c>
    </row>
    <row r="8" spans="1:35">
      <c r="A8" s="6" t="s">
        <v>8</v>
      </c>
      <c r="B8" s="18">
        <v>3101</v>
      </c>
      <c r="C8" s="18">
        <v>3274</v>
      </c>
      <c r="D8" s="18">
        <v>3271</v>
      </c>
      <c r="E8" s="18">
        <v>3104</v>
      </c>
      <c r="F8" s="18">
        <v>4920</v>
      </c>
      <c r="G8" s="18">
        <v>5427</v>
      </c>
      <c r="H8" s="18">
        <v>5892</v>
      </c>
      <c r="I8" s="18">
        <v>6161</v>
      </c>
      <c r="J8" s="18">
        <v>6341</v>
      </c>
      <c r="K8" s="18">
        <v>6656</v>
      </c>
      <c r="L8" s="18">
        <v>6860</v>
      </c>
      <c r="M8" s="18">
        <v>7102</v>
      </c>
      <c r="N8" s="19">
        <v>6502</v>
      </c>
      <c r="O8" s="18">
        <v>6029</v>
      </c>
      <c r="P8" s="18">
        <v>5778</v>
      </c>
      <c r="Q8" s="18">
        <v>6078</v>
      </c>
      <c r="R8" s="18">
        <v>5985</v>
      </c>
      <c r="S8" s="18">
        <v>6016</v>
      </c>
      <c r="T8" s="18">
        <v>6203</v>
      </c>
      <c r="U8" s="18">
        <v>6230</v>
      </c>
      <c r="V8" s="18">
        <v>6328</v>
      </c>
      <c r="W8" s="18">
        <v>6444</v>
      </c>
      <c r="X8" s="18">
        <v>6508</v>
      </c>
      <c r="Y8" s="18">
        <v>6633</v>
      </c>
      <c r="Z8" s="18">
        <v>6648</v>
      </c>
      <c r="AA8" s="18">
        <v>7089</v>
      </c>
      <c r="AB8" s="18">
        <v>7291</v>
      </c>
      <c r="AD8" s="37" t="s">
        <v>8</v>
      </c>
      <c r="AE8" s="40">
        <f>AVERAGE(Table3.1[[#This Row],[1997]:[2023]])</f>
        <v>5847.0740740740739</v>
      </c>
      <c r="AF8" s="38">
        <f>MEDIAN(Table3.1[[#This Row],[1997]:[2023]])</f>
        <v>6203</v>
      </c>
      <c r="AG8" s="39" t="s">
        <v>104</v>
      </c>
      <c r="AH8" s="40">
        <f>_xlfn.STDEV.S(Table3.1[[#This Row],[1997]:[2023]])</f>
        <v>1235.8401043552367</v>
      </c>
      <c r="AI8" s="38">
        <f>MAX(Table3.1[[#This Row],[1997]:[2023]])-MIN(Table3.1[[#This Row],[1997]:[2023]])</f>
        <v>4190</v>
      </c>
    </row>
    <row r="9" spans="1:35">
      <c r="A9" s="6" t="s">
        <v>9</v>
      </c>
      <c r="B9" s="18">
        <v>1176</v>
      </c>
      <c r="C9" s="18">
        <v>1201</v>
      </c>
      <c r="D9" s="18">
        <v>1332</v>
      </c>
      <c r="E9" s="18">
        <v>1201</v>
      </c>
      <c r="F9" s="18">
        <v>1782</v>
      </c>
      <c r="G9" s="18">
        <v>1809</v>
      </c>
      <c r="H9" s="18">
        <v>1932</v>
      </c>
      <c r="I9" s="18">
        <v>1985</v>
      </c>
      <c r="J9" s="18">
        <v>2037</v>
      </c>
      <c r="K9" s="18">
        <v>2056</v>
      </c>
      <c r="L9" s="18">
        <v>2128</v>
      </c>
      <c r="M9" s="18">
        <v>2262</v>
      </c>
      <c r="N9" s="19">
        <v>2104</v>
      </c>
      <c r="O9" s="18">
        <v>1864</v>
      </c>
      <c r="P9" s="18">
        <v>1713</v>
      </c>
      <c r="Q9" s="18">
        <v>1815</v>
      </c>
      <c r="R9" s="18">
        <v>1757</v>
      </c>
      <c r="S9" s="18">
        <v>1756</v>
      </c>
      <c r="T9" s="18">
        <v>1722</v>
      </c>
      <c r="U9" s="18">
        <v>1842</v>
      </c>
      <c r="V9" s="18">
        <v>1885</v>
      </c>
      <c r="W9" s="18">
        <v>1939</v>
      </c>
      <c r="X9" s="18">
        <v>1905</v>
      </c>
      <c r="Y9" s="18">
        <v>1937</v>
      </c>
      <c r="Z9" s="18">
        <v>1993</v>
      </c>
      <c r="AA9" s="18">
        <v>2068</v>
      </c>
      <c r="AB9" s="18">
        <v>1952</v>
      </c>
      <c r="AD9" s="37" t="s">
        <v>9</v>
      </c>
      <c r="AE9" s="40">
        <f>AVERAGE(Table3.1[[#This Row],[1997]:[2023]])</f>
        <v>1820.4814814814815</v>
      </c>
      <c r="AF9" s="38">
        <f>MEDIAN(Table3.1[[#This Row],[1997]:[2023]])</f>
        <v>1885</v>
      </c>
      <c r="AG9" s="38">
        <f>_xlfn.MODE.SNGL(Table3.1[[#This Row],[1997]:[2023]])</f>
        <v>1201</v>
      </c>
      <c r="AH9" s="40">
        <f>_xlfn.STDEV.S(Table3.1[[#This Row],[1997]:[2023]])</f>
        <v>285.13955697441764</v>
      </c>
      <c r="AI9" s="38">
        <f>MAX(Table3.1[[#This Row],[1997]:[2023]])-MIN(Table3.1[[#This Row],[1997]:[2023]])</f>
        <v>1086</v>
      </c>
    </row>
    <row r="10" spans="1:35">
      <c r="A10" s="6" t="s">
        <v>10</v>
      </c>
      <c r="B10" s="18">
        <v>1156</v>
      </c>
      <c r="C10" s="18">
        <v>1263</v>
      </c>
      <c r="D10" s="18">
        <v>1188</v>
      </c>
      <c r="E10" s="18">
        <v>1109</v>
      </c>
      <c r="F10" s="18">
        <v>999</v>
      </c>
      <c r="G10" s="18">
        <v>1782</v>
      </c>
      <c r="H10" s="18">
        <v>1821</v>
      </c>
      <c r="I10" s="18">
        <v>1906</v>
      </c>
      <c r="J10" s="18">
        <v>1928</v>
      </c>
      <c r="K10" s="18">
        <v>2034</v>
      </c>
      <c r="L10" s="18">
        <v>2129</v>
      </c>
      <c r="M10" s="18">
        <v>2211</v>
      </c>
      <c r="N10" s="19">
        <v>2064</v>
      </c>
      <c r="O10" s="18">
        <v>1896</v>
      </c>
      <c r="P10" s="18">
        <v>1774</v>
      </c>
      <c r="Q10" s="18">
        <v>1796</v>
      </c>
      <c r="R10" s="18">
        <v>1756</v>
      </c>
      <c r="S10" s="18">
        <v>1752</v>
      </c>
      <c r="T10" s="18">
        <v>1849</v>
      </c>
      <c r="U10" s="18">
        <v>1848</v>
      </c>
      <c r="V10" s="18">
        <v>1879</v>
      </c>
      <c r="W10" s="18">
        <v>1932</v>
      </c>
      <c r="X10" s="18">
        <v>1918</v>
      </c>
      <c r="Y10" s="18">
        <v>1913</v>
      </c>
      <c r="Z10" s="18">
        <v>1847</v>
      </c>
      <c r="AA10" s="18">
        <v>1860</v>
      </c>
      <c r="AB10" s="18">
        <v>1888</v>
      </c>
      <c r="AD10" s="37" t="s">
        <v>10</v>
      </c>
      <c r="AE10" s="40">
        <f>AVERAGE(Table3.1[[#This Row],[1997]:[2023]])</f>
        <v>1759.1851851851852</v>
      </c>
      <c r="AF10" s="38">
        <f>MEDIAN(Table3.1[[#This Row],[1997]:[2023]])</f>
        <v>1849</v>
      </c>
      <c r="AG10" s="39" t="s">
        <v>104</v>
      </c>
      <c r="AH10" s="40">
        <f>_xlfn.STDEV.S(Table3.1[[#This Row],[1997]:[2023]])</f>
        <v>320.12714265489501</v>
      </c>
      <c r="AI10" s="38">
        <f>MAX(Table3.1[[#This Row],[1997]:[2023]])-MIN(Table3.1[[#This Row],[1997]:[2023]])</f>
        <v>1212</v>
      </c>
    </row>
    <row r="11" spans="1:35">
      <c r="A11" s="6" t="s">
        <v>11</v>
      </c>
      <c r="B11" s="18">
        <v>396</v>
      </c>
      <c r="C11" s="18">
        <v>419</v>
      </c>
      <c r="D11" s="18">
        <v>397</v>
      </c>
      <c r="E11" s="18">
        <v>364</v>
      </c>
      <c r="F11" s="18">
        <v>354</v>
      </c>
      <c r="G11" s="18">
        <v>457</v>
      </c>
      <c r="H11" s="18">
        <v>583</v>
      </c>
      <c r="I11" s="18">
        <v>550</v>
      </c>
      <c r="J11" s="18">
        <v>573</v>
      </c>
      <c r="K11" s="18">
        <v>583</v>
      </c>
      <c r="L11" s="18">
        <v>597</v>
      </c>
      <c r="M11" s="18">
        <v>647</v>
      </c>
      <c r="N11" s="19">
        <v>596</v>
      </c>
      <c r="O11" s="18">
        <v>593</v>
      </c>
      <c r="P11" s="18">
        <v>547</v>
      </c>
      <c r="Q11" s="18">
        <v>530</v>
      </c>
      <c r="R11" s="18">
        <v>523</v>
      </c>
      <c r="S11" s="18">
        <v>521</v>
      </c>
      <c r="T11" s="18">
        <v>511</v>
      </c>
      <c r="U11" s="18">
        <v>534</v>
      </c>
      <c r="V11" s="18">
        <v>542</v>
      </c>
      <c r="W11" s="18">
        <v>556</v>
      </c>
      <c r="X11" s="18">
        <v>549</v>
      </c>
      <c r="Y11" s="18">
        <v>584</v>
      </c>
      <c r="Z11" s="18">
        <v>602</v>
      </c>
      <c r="AA11" s="18">
        <v>617</v>
      </c>
      <c r="AB11" s="18">
        <v>591</v>
      </c>
      <c r="AD11" s="37" t="s">
        <v>11</v>
      </c>
      <c r="AE11" s="40">
        <f>AVERAGE(Table3.1[[#This Row],[1997]:[2023]])</f>
        <v>530.22222222222217</v>
      </c>
      <c r="AF11" s="38">
        <f>MEDIAN(Table3.1[[#This Row],[1997]:[2023]])</f>
        <v>549</v>
      </c>
      <c r="AG11" s="38">
        <f>_xlfn.MODE.SNGL(Table3.1[[#This Row],[1997]:[2023]])</f>
        <v>583</v>
      </c>
      <c r="AH11" s="40">
        <f>_xlfn.STDEV.S(Table3.1[[#This Row],[1997]:[2023]])</f>
        <v>80.279000670897503</v>
      </c>
      <c r="AI11" s="38">
        <f>MAX(Table3.1[[#This Row],[1997]:[2023]])-MIN(Table3.1[[#This Row],[1997]:[2023]])</f>
        <v>293</v>
      </c>
    </row>
    <row r="12" spans="1:35">
      <c r="A12" s="6" t="s">
        <v>12</v>
      </c>
      <c r="B12" s="18">
        <v>296</v>
      </c>
      <c r="C12" s="18">
        <v>319</v>
      </c>
      <c r="D12" s="18">
        <v>304</v>
      </c>
      <c r="E12" s="18">
        <v>271</v>
      </c>
      <c r="F12" s="18">
        <v>304</v>
      </c>
      <c r="G12" s="18">
        <v>425</v>
      </c>
      <c r="H12" s="18">
        <v>451</v>
      </c>
      <c r="I12" s="18">
        <v>464</v>
      </c>
      <c r="J12" s="18">
        <v>469</v>
      </c>
      <c r="K12" s="18">
        <v>467</v>
      </c>
      <c r="L12" s="18">
        <v>490</v>
      </c>
      <c r="M12" s="18">
        <v>511</v>
      </c>
      <c r="N12" s="19">
        <v>484</v>
      </c>
      <c r="O12" s="18">
        <v>472</v>
      </c>
      <c r="P12" s="18">
        <v>450</v>
      </c>
      <c r="Q12" s="18">
        <v>417</v>
      </c>
      <c r="R12" s="18">
        <v>406</v>
      </c>
      <c r="S12" s="18">
        <v>405</v>
      </c>
      <c r="T12" s="18">
        <v>436</v>
      </c>
      <c r="U12" s="18">
        <v>468</v>
      </c>
      <c r="V12" s="18">
        <v>486</v>
      </c>
      <c r="W12" s="18">
        <v>474</v>
      </c>
      <c r="X12" s="18">
        <v>445</v>
      </c>
      <c r="Y12" s="18">
        <v>441</v>
      </c>
      <c r="Z12" s="18">
        <v>441</v>
      </c>
      <c r="AA12" s="18">
        <v>433</v>
      </c>
      <c r="AB12" s="18">
        <v>428</v>
      </c>
      <c r="AD12" s="37" t="s">
        <v>12</v>
      </c>
      <c r="AE12" s="40">
        <f>AVERAGE(Table3.1[[#This Row],[1997]:[2023]])</f>
        <v>424.33333333333331</v>
      </c>
      <c r="AF12" s="38">
        <f>MEDIAN(Table3.1[[#This Row],[1997]:[2023]])</f>
        <v>441</v>
      </c>
      <c r="AG12" s="38">
        <f>_xlfn.MODE.SNGL(Table3.1[[#This Row],[1997]:[2023]])</f>
        <v>304</v>
      </c>
      <c r="AH12" s="40">
        <f>_xlfn.STDEV.S(Table3.1[[#This Row],[1997]:[2023]])</f>
        <v>66.389874112061577</v>
      </c>
      <c r="AI12" s="38">
        <f>MAX(Table3.1[[#This Row],[1997]:[2023]])-MIN(Table3.1[[#This Row],[1997]:[2023]])</f>
        <v>240</v>
      </c>
    </row>
    <row r="13" spans="1:35">
      <c r="A13" s="6" t="s">
        <v>13</v>
      </c>
      <c r="B13" s="18">
        <v>381</v>
      </c>
      <c r="C13" s="18">
        <v>405</v>
      </c>
      <c r="D13" s="18">
        <v>379</v>
      </c>
      <c r="E13" s="18">
        <v>341</v>
      </c>
      <c r="F13" s="18">
        <v>433</v>
      </c>
      <c r="G13" s="18">
        <v>520</v>
      </c>
      <c r="H13" s="18">
        <v>535</v>
      </c>
      <c r="I13" s="18">
        <v>560</v>
      </c>
      <c r="J13" s="18">
        <v>556</v>
      </c>
      <c r="K13" s="18">
        <v>562</v>
      </c>
      <c r="L13" s="18">
        <v>595</v>
      </c>
      <c r="M13" s="18">
        <v>602</v>
      </c>
      <c r="N13" s="19">
        <v>531</v>
      </c>
      <c r="O13" s="18">
        <v>525</v>
      </c>
      <c r="P13" s="18">
        <v>483</v>
      </c>
      <c r="Q13" s="18">
        <v>483</v>
      </c>
      <c r="R13" s="18">
        <v>481</v>
      </c>
      <c r="S13" s="18">
        <v>482</v>
      </c>
      <c r="T13" s="18">
        <v>489</v>
      </c>
      <c r="U13" s="18">
        <v>498</v>
      </c>
      <c r="V13" s="18">
        <v>538</v>
      </c>
      <c r="W13" s="18">
        <v>554</v>
      </c>
      <c r="X13" s="18">
        <v>573</v>
      </c>
      <c r="Y13" s="18">
        <v>573</v>
      </c>
      <c r="Z13" s="18">
        <v>544</v>
      </c>
      <c r="AA13" s="18">
        <v>553</v>
      </c>
      <c r="AB13" s="18">
        <v>560</v>
      </c>
      <c r="AD13" s="37" t="s">
        <v>13</v>
      </c>
      <c r="AE13" s="40">
        <f>AVERAGE(Table3.1[[#This Row],[1997]:[2023]])</f>
        <v>508.74074074074076</v>
      </c>
      <c r="AF13" s="38">
        <f>MEDIAN(Table3.1[[#This Row],[1997]:[2023]])</f>
        <v>531</v>
      </c>
      <c r="AG13" s="38">
        <f>_xlfn.MODE.SNGL(Table3.1[[#This Row],[1997]:[2023]])</f>
        <v>560</v>
      </c>
      <c r="AH13" s="40">
        <f>_xlfn.STDEV.S(Table3.1[[#This Row],[1997]:[2023]])</f>
        <v>68.921690563997686</v>
      </c>
      <c r="AI13" s="38">
        <f>MAX(Table3.1[[#This Row],[1997]:[2023]])-MIN(Table3.1[[#This Row],[1997]:[2023]])</f>
        <v>261</v>
      </c>
    </row>
    <row r="14" spans="1:35">
      <c r="A14" s="6" t="s">
        <v>14</v>
      </c>
      <c r="B14" s="18">
        <v>107</v>
      </c>
      <c r="C14" s="18">
        <v>125</v>
      </c>
      <c r="D14" s="18">
        <v>105</v>
      </c>
      <c r="E14" s="18">
        <v>91</v>
      </c>
      <c r="F14" s="18">
        <v>129</v>
      </c>
      <c r="G14" s="18">
        <v>123</v>
      </c>
      <c r="H14" s="18">
        <v>135</v>
      </c>
      <c r="I14" s="18">
        <v>148</v>
      </c>
      <c r="J14" s="18">
        <v>148</v>
      </c>
      <c r="K14" s="18">
        <v>148</v>
      </c>
      <c r="L14" s="18">
        <v>154</v>
      </c>
      <c r="M14" s="18">
        <v>164</v>
      </c>
      <c r="N14" s="19">
        <v>154</v>
      </c>
      <c r="O14" s="18">
        <v>145</v>
      </c>
      <c r="P14" s="18">
        <v>147</v>
      </c>
      <c r="Q14" s="18">
        <v>145</v>
      </c>
      <c r="R14" s="18">
        <v>136</v>
      </c>
      <c r="S14" s="18">
        <v>138</v>
      </c>
      <c r="T14" s="18">
        <v>143</v>
      </c>
      <c r="U14" s="18">
        <v>147</v>
      </c>
      <c r="V14" s="18">
        <v>144</v>
      </c>
      <c r="W14" s="18">
        <v>145</v>
      </c>
      <c r="X14" s="18">
        <v>149</v>
      </c>
      <c r="Y14" s="18">
        <v>143</v>
      </c>
      <c r="Z14" s="18">
        <v>124</v>
      </c>
      <c r="AA14" s="18">
        <v>125</v>
      </c>
      <c r="AB14" s="18">
        <v>125</v>
      </c>
      <c r="AD14" s="37" t="s">
        <v>14</v>
      </c>
      <c r="AE14" s="40">
        <f>AVERAGE(Table3.1[[#This Row],[1997]:[2023]])</f>
        <v>136.55555555555554</v>
      </c>
      <c r="AF14" s="38">
        <f>MEDIAN(Table3.1[[#This Row],[1997]:[2023]])</f>
        <v>143</v>
      </c>
      <c r="AG14" s="38">
        <f>_xlfn.MODE.SNGL(Table3.1[[#This Row],[1997]:[2023]])</f>
        <v>125</v>
      </c>
      <c r="AH14" s="40">
        <f>_xlfn.STDEV.S(Table3.1[[#This Row],[1997]:[2023]])</f>
        <v>16.674100906065124</v>
      </c>
      <c r="AI14" s="38">
        <f>MAX(Table3.1[[#This Row],[1997]:[2023]])-MIN(Table3.1[[#This Row],[1997]:[2023]])</f>
        <v>73</v>
      </c>
    </row>
    <row r="15" spans="1:35">
      <c r="A15" s="6" t="s">
        <v>15</v>
      </c>
      <c r="B15" s="18">
        <v>60</v>
      </c>
      <c r="C15" s="18">
        <v>56</v>
      </c>
      <c r="D15" s="18">
        <v>58</v>
      </c>
      <c r="E15" s="18">
        <v>51</v>
      </c>
      <c r="F15" s="18">
        <v>68</v>
      </c>
      <c r="G15" s="18">
        <v>62</v>
      </c>
      <c r="H15" s="18">
        <v>75</v>
      </c>
      <c r="I15" s="18">
        <v>75</v>
      </c>
      <c r="J15" s="18">
        <v>65</v>
      </c>
      <c r="K15" s="18">
        <v>72</v>
      </c>
      <c r="L15" s="18">
        <v>65</v>
      </c>
      <c r="M15" s="18">
        <v>60</v>
      </c>
      <c r="N15" s="19">
        <v>62</v>
      </c>
      <c r="O15" s="18">
        <v>60</v>
      </c>
      <c r="P15" s="18">
        <v>56</v>
      </c>
      <c r="Q15" s="18">
        <v>55</v>
      </c>
      <c r="R15" s="18">
        <v>51</v>
      </c>
      <c r="S15" s="18">
        <v>48</v>
      </c>
      <c r="T15" s="18">
        <v>56</v>
      </c>
      <c r="U15" s="18">
        <v>57</v>
      </c>
      <c r="V15" s="18">
        <v>60</v>
      </c>
      <c r="W15" s="18">
        <v>56</v>
      </c>
      <c r="X15" s="18">
        <v>59</v>
      </c>
      <c r="Y15" s="18">
        <v>58</v>
      </c>
      <c r="Z15" s="18">
        <v>56</v>
      </c>
      <c r="AA15" s="18">
        <v>62</v>
      </c>
      <c r="AB15" s="18">
        <v>58</v>
      </c>
      <c r="AD15" s="37" t="s">
        <v>15</v>
      </c>
      <c r="AE15" s="38">
        <f>AVERAGE(Table3.1[[#This Row],[1997]:[2023]])</f>
        <v>60.037037037037038</v>
      </c>
      <c r="AF15" s="38">
        <f>MEDIAN(Table3.1[[#This Row],[1997]:[2023]])</f>
        <v>59</v>
      </c>
      <c r="AG15" s="38">
        <f>_xlfn.MODE.SNGL(Table3.1[[#This Row],[1997]:[2023]])</f>
        <v>56</v>
      </c>
      <c r="AH15" s="40">
        <f>_xlfn.STDEV.S(Table3.1[[#This Row],[1997]:[2023]])</f>
        <v>6.6591838347300012</v>
      </c>
      <c r="AI15" s="38">
        <f>MAX(Table3.1[[#This Row],[1997]:[2023]])-MIN(Table3.1[[#This Row],[1997]:[2023]])</f>
        <v>27</v>
      </c>
    </row>
    <row r="16" spans="1:35">
      <c r="A16" s="6" t="s">
        <v>16</v>
      </c>
      <c r="B16" s="18">
        <v>38</v>
      </c>
      <c r="C16" s="18">
        <v>40</v>
      </c>
      <c r="D16" s="18">
        <v>42</v>
      </c>
      <c r="E16" s="18">
        <v>35</v>
      </c>
      <c r="F16" s="18">
        <v>56</v>
      </c>
      <c r="G16" s="18">
        <v>57</v>
      </c>
      <c r="H16" s="18">
        <v>64</v>
      </c>
      <c r="I16" s="18">
        <v>60</v>
      </c>
      <c r="J16" s="18">
        <v>56</v>
      </c>
      <c r="K16" s="18">
        <v>54</v>
      </c>
      <c r="L16" s="18">
        <v>60</v>
      </c>
      <c r="M16" s="18">
        <v>59</v>
      </c>
      <c r="N16" s="19">
        <v>62</v>
      </c>
      <c r="O16" s="18">
        <v>62</v>
      </c>
      <c r="P16" s="18">
        <v>60</v>
      </c>
      <c r="Q16" s="18">
        <v>59</v>
      </c>
      <c r="R16" s="18">
        <v>60</v>
      </c>
      <c r="S16" s="18">
        <v>60</v>
      </c>
      <c r="T16" s="18">
        <v>58</v>
      </c>
      <c r="U16" s="18">
        <v>57</v>
      </c>
      <c r="V16" s="18">
        <v>56</v>
      </c>
      <c r="W16" s="18">
        <v>58</v>
      </c>
      <c r="X16" s="18">
        <v>54</v>
      </c>
      <c r="Y16" s="18">
        <v>54</v>
      </c>
      <c r="Z16" s="18">
        <v>56</v>
      </c>
      <c r="AA16" s="18">
        <v>52</v>
      </c>
      <c r="AB16" s="18">
        <v>52</v>
      </c>
      <c r="AD16" s="37" t="s">
        <v>16</v>
      </c>
      <c r="AE16" s="40">
        <f>AVERAGE(Table3.1[[#This Row],[1997]:[2023]])</f>
        <v>54.851851851851855</v>
      </c>
      <c r="AF16" s="38">
        <f>MEDIAN(Table3.1[[#This Row],[1997]:[2023]])</f>
        <v>57</v>
      </c>
      <c r="AG16" s="38">
        <f>_xlfn.MODE.SNGL(Table3.1[[#This Row],[1997]:[2023]])</f>
        <v>60</v>
      </c>
      <c r="AH16" s="40">
        <f>_xlfn.STDEV.S(Table3.1[[#This Row],[1997]:[2023]])</f>
        <v>7.5176904376057738</v>
      </c>
      <c r="AI16" s="38">
        <f>MAX(Table3.1[[#This Row],[1997]:[2023]])-MIN(Table3.1[[#This Row],[1997]:[2023]])</f>
        <v>29</v>
      </c>
    </row>
    <row r="17" spans="1:35" ht="25.15" customHeight="1">
      <c r="A17" s="16" t="s">
        <v>2</v>
      </c>
      <c r="B17" s="21">
        <v>160148</v>
      </c>
      <c r="C17" s="21">
        <v>163236</v>
      </c>
      <c r="D17" s="21">
        <v>165561</v>
      </c>
      <c r="E17" s="21">
        <v>163426</v>
      </c>
      <c r="F17" s="21">
        <v>168123</v>
      </c>
      <c r="G17" s="21">
        <v>166181</v>
      </c>
      <c r="H17" s="21">
        <v>171092</v>
      </c>
      <c r="I17" s="21">
        <v>176403</v>
      </c>
      <c r="J17" s="21">
        <v>182644</v>
      </c>
      <c r="K17" s="21">
        <v>186107</v>
      </c>
      <c r="L17" s="21">
        <v>192199</v>
      </c>
      <c r="M17" s="21">
        <v>202407</v>
      </c>
      <c r="N17" s="22">
        <v>194025</v>
      </c>
      <c r="O17" s="21">
        <v>207245</v>
      </c>
      <c r="P17" s="21">
        <v>207205</v>
      </c>
      <c r="Q17" s="21">
        <v>204363</v>
      </c>
      <c r="R17" s="21">
        <v>210283</v>
      </c>
      <c r="S17" s="21">
        <v>210836</v>
      </c>
      <c r="T17" s="21">
        <v>235064</v>
      </c>
      <c r="U17" s="21">
        <v>256609</v>
      </c>
      <c r="V17" s="21">
        <v>274771</v>
      </c>
      <c r="W17" s="21">
        <v>286848</v>
      </c>
      <c r="X17" s="21">
        <v>297211</v>
      </c>
      <c r="Y17" s="21">
        <v>305656</v>
      </c>
      <c r="Z17" s="21">
        <v>318013</v>
      </c>
      <c r="AA17" s="21">
        <v>329231</v>
      </c>
      <c r="AB17" s="21">
        <v>327063</v>
      </c>
      <c r="AD17" s="45" t="s">
        <v>116</v>
      </c>
      <c r="AE17" s="40">
        <f>AVERAGE(Table3.1[[#This Row],[1997]:[2023]])</f>
        <v>220812.96296296295</v>
      </c>
      <c r="AF17" s="38">
        <f>MEDIAN(Table3.1[[#This Row],[1997]:[2023]])</f>
        <v>204363</v>
      </c>
      <c r="AG17" s="46" t="s">
        <v>104</v>
      </c>
      <c r="AH17" s="40">
        <f>_xlfn.STDEV.S(Table3.1[[#This Row],[1997]:[2023]])</f>
        <v>56574.123523909526</v>
      </c>
      <c r="AI17" s="38">
        <f>MAX(Table3.1[[#This Row],[1997]:[2023]])-MIN(Table3.1[[#This Row],[1997]:[2023]])</f>
        <v>169083</v>
      </c>
    </row>
    <row r="18" spans="1:35">
      <c r="A18" s="6"/>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row>
    <row r="20" spans="1:35">
      <c r="O20" s="31"/>
      <c r="P20" s="31"/>
      <c r="Q20" s="31"/>
      <c r="R20" s="31"/>
      <c r="S20" s="31"/>
      <c r="T20" s="31"/>
      <c r="U20" s="31"/>
      <c r="V20" s="31"/>
      <c r="W20" s="31"/>
      <c r="X20" s="31"/>
      <c r="Y20" s="31"/>
      <c r="Z20" s="31"/>
      <c r="AA20" s="31"/>
      <c r="AB20" s="31"/>
    </row>
    <row r="23" spans="1:35" ht="14.45" customHeight="1">
      <c r="U23" s="51"/>
      <c r="V23" s="52"/>
      <c r="W23" s="52"/>
      <c r="X23" s="52"/>
      <c r="Y23" s="52"/>
      <c r="Z23" s="52"/>
    </row>
    <row r="24" spans="1:35" ht="14.45" customHeight="1">
      <c r="U24" s="52"/>
      <c r="V24" s="52"/>
      <c r="W24" s="52"/>
      <c r="X24" s="52"/>
      <c r="Y24" s="52"/>
      <c r="Z24" s="52"/>
    </row>
    <row r="25" spans="1:35" ht="14.45" customHeight="1">
      <c r="U25" s="52"/>
      <c r="V25" s="52"/>
      <c r="W25" s="52"/>
      <c r="X25" s="52"/>
      <c r="Y25" s="52"/>
      <c r="Z25" s="52"/>
    </row>
    <row r="26" spans="1:35" ht="14.45" customHeight="1">
      <c r="U26" s="52"/>
      <c r="V26" s="52"/>
      <c r="W26" s="52"/>
      <c r="X26" s="52"/>
      <c r="Y26" s="52"/>
      <c r="Z26" s="52"/>
    </row>
    <row r="27" spans="1:35" ht="14.45" customHeight="1">
      <c r="U27" s="52"/>
      <c r="V27" s="52"/>
      <c r="W27" s="52"/>
      <c r="X27" s="52"/>
      <c r="Y27" s="52"/>
      <c r="Z27" s="52"/>
    </row>
    <row r="28" spans="1:35" ht="14.45" customHeight="1">
      <c r="U28" s="52"/>
      <c r="V28" s="52"/>
      <c r="W28" s="52"/>
      <c r="X28" s="52"/>
      <c r="Y28" s="52"/>
      <c r="Z28" s="52"/>
    </row>
    <row r="29" spans="1:35" ht="14.45" customHeight="1">
      <c r="U29" s="52"/>
      <c r="V29" s="52"/>
      <c r="W29" s="52"/>
      <c r="X29" s="52"/>
      <c r="Y29" s="52"/>
      <c r="Z29" s="52"/>
    </row>
    <row r="30" spans="1:35" ht="14.45" customHeight="1">
      <c r="U30" s="52"/>
      <c r="V30" s="52"/>
      <c r="W30" s="52"/>
      <c r="X30" s="52"/>
      <c r="Y30" s="52"/>
      <c r="Z30" s="52"/>
    </row>
    <row r="57" spans="22:39">
      <c r="V57" s="60" t="s">
        <v>117</v>
      </c>
      <c r="W57" s="60"/>
      <c r="X57" s="60"/>
      <c r="Y57" s="60"/>
      <c r="Z57" s="60"/>
      <c r="AA57" s="60"/>
      <c r="AB57" s="60"/>
      <c r="AC57" s="60"/>
      <c r="AD57" s="60"/>
      <c r="AE57" s="60"/>
      <c r="AF57" s="60"/>
      <c r="AG57" s="60"/>
      <c r="AH57" s="60"/>
      <c r="AI57" s="60"/>
      <c r="AJ57" s="60"/>
      <c r="AK57" s="60"/>
      <c r="AL57" s="60"/>
      <c r="AM57" s="60"/>
    </row>
    <row r="58" spans="22:39">
      <c r="V58" s="60"/>
      <c r="W58" s="60"/>
      <c r="X58" s="60"/>
      <c r="Y58" s="60"/>
      <c r="Z58" s="60"/>
      <c r="AA58" s="60"/>
      <c r="AB58" s="60"/>
      <c r="AC58" s="60"/>
      <c r="AD58" s="60"/>
      <c r="AE58" s="60"/>
      <c r="AF58" s="60"/>
      <c r="AG58" s="60"/>
      <c r="AH58" s="60"/>
      <c r="AI58" s="60"/>
      <c r="AJ58" s="60"/>
      <c r="AK58" s="60"/>
      <c r="AL58" s="60"/>
      <c r="AM58" s="60"/>
    </row>
    <row r="59" spans="22:39">
      <c r="V59" s="60"/>
      <c r="W59" s="60"/>
      <c r="X59" s="60"/>
      <c r="Y59" s="60"/>
      <c r="Z59" s="60"/>
      <c r="AA59" s="60"/>
      <c r="AB59" s="60"/>
      <c r="AC59" s="60"/>
      <c r="AD59" s="60"/>
      <c r="AE59" s="60"/>
      <c r="AF59" s="60"/>
      <c r="AG59" s="60"/>
      <c r="AH59" s="60"/>
      <c r="AI59" s="60"/>
      <c r="AJ59" s="60"/>
      <c r="AK59" s="60"/>
      <c r="AL59" s="60"/>
      <c r="AM59" s="60"/>
    </row>
  </sheetData>
  <mergeCells count="1">
    <mergeCell ref="V57:AM59"/>
  </mergeCells>
  <phoneticPr fontId="33" type="noConversion"/>
  <pageMargins left="0.7" right="0.7" top="0.75" bottom="0.75" header="0.3" footer="0.3"/>
  <pageSetup paperSize="9" orientation="portrait" horizontalDpi="1200" verticalDpi="1200"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9B1DE-1F0A-4A70-B4C0-7FD99EAF3658}">
  <dimension ref="A1:X17"/>
  <sheetViews>
    <sheetView workbookViewId="0">
      <selection activeCell="W27" sqref="W27"/>
    </sheetView>
  </sheetViews>
  <sheetFormatPr defaultRowHeight="15"/>
  <cols>
    <col min="1" max="1" width="35.2421875" customWidth="1"/>
    <col min="20" max="20" width="43.046875" customWidth="1"/>
    <col min="21" max="21" width="16.27734375" customWidth="1"/>
    <col min="22" max="22" width="11.8359375" customWidth="1"/>
    <col min="23" max="23" width="23.9453125" customWidth="1"/>
    <col min="24" max="24" width="15.33203125" customWidth="1"/>
  </cols>
  <sheetData>
    <row r="1" spans="1:24" ht="18.75">
      <c r="A1" s="7" t="s">
        <v>94</v>
      </c>
    </row>
    <row r="2" spans="1:24" ht="18.75">
      <c r="A2" s="7"/>
    </row>
    <row r="3" spans="1:24">
      <c r="A3" s="25" t="s">
        <v>89</v>
      </c>
      <c r="B3" s="29" t="s">
        <v>75</v>
      </c>
      <c r="C3" s="30" t="s">
        <v>76</v>
      </c>
      <c r="D3" s="26" t="s">
        <v>51</v>
      </c>
      <c r="E3" s="26" t="s">
        <v>52</v>
      </c>
      <c r="F3" s="26" t="s">
        <v>53</v>
      </c>
      <c r="G3" s="26" t="s">
        <v>54</v>
      </c>
      <c r="H3" s="26" t="s">
        <v>87</v>
      </c>
      <c r="I3" s="26" t="s">
        <v>88</v>
      </c>
      <c r="J3" s="26" t="s">
        <v>57</v>
      </c>
      <c r="K3" s="26" t="s">
        <v>58</v>
      </c>
      <c r="L3" s="26" t="s">
        <v>59</v>
      </c>
      <c r="M3" s="26" t="s">
        <v>60</v>
      </c>
      <c r="N3" s="26" t="s">
        <v>61</v>
      </c>
      <c r="O3" s="26" t="s">
        <v>62</v>
      </c>
      <c r="P3" s="26" t="s">
        <v>91</v>
      </c>
      <c r="Q3" s="26" t="s">
        <v>92</v>
      </c>
      <c r="R3" s="26" t="s">
        <v>90</v>
      </c>
      <c r="T3" s="36" t="s">
        <v>89</v>
      </c>
      <c r="U3" s="35" t="s">
        <v>98</v>
      </c>
      <c r="V3" s="35" t="s">
        <v>99</v>
      </c>
      <c r="W3" s="35" t="s">
        <v>101</v>
      </c>
      <c r="X3" s="35" t="s">
        <v>102</v>
      </c>
    </row>
    <row r="4" spans="1:24">
      <c r="A4" s="27" t="s">
        <v>17</v>
      </c>
      <c r="B4" s="18">
        <v>226445</v>
      </c>
      <c r="C4" s="18">
        <v>225231</v>
      </c>
      <c r="D4" s="18">
        <v>214342</v>
      </c>
      <c r="E4" s="18">
        <v>210528</v>
      </c>
      <c r="F4" s="18">
        <v>210995</v>
      </c>
      <c r="G4" s="18">
        <v>206874</v>
      </c>
      <c r="H4" s="18">
        <v>210552</v>
      </c>
      <c r="I4" s="18">
        <v>218249</v>
      </c>
      <c r="J4" s="18">
        <v>228603</v>
      </c>
      <c r="K4" s="18">
        <v>246341</v>
      </c>
      <c r="L4" s="18">
        <v>261028</v>
      </c>
      <c r="M4" s="18">
        <v>269345</v>
      </c>
      <c r="N4" s="18">
        <v>276931</v>
      </c>
      <c r="O4" s="18">
        <v>280865</v>
      </c>
      <c r="P4" s="18">
        <v>289655</v>
      </c>
      <c r="Q4" s="18">
        <v>312232</v>
      </c>
      <c r="R4" s="18">
        <v>295172</v>
      </c>
      <c r="T4" s="41" t="s">
        <v>105</v>
      </c>
      <c r="U4" s="42">
        <f>AVERAGE(Table15[[#This Row],[2007]:[2023]])</f>
        <v>246081.64705882352</v>
      </c>
      <c r="V4" s="43">
        <f>MEDIAN(Table15[[#This Row],[2007]:[2023]])</f>
        <v>228603</v>
      </c>
      <c r="W4" s="42">
        <f>_xlfn.STDEV.S(Table15[[#This Row],[2007]:[2023]])</f>
        <v>35189.859629481973</v>
      </c>
      <c r="X4" s="43">
        <f>MAX(Table15[[#This Row],[2007]:[2023]])-MIN(Table15[[#This Row],[2007]:[2023]])</f>
        <v>105358</v>
      </c>
    </row>
    <row r="5" spans="1:24">
      <c r="A5" s="24" t="s">
        <v>18</v>
      </c>
      <c r="B5" s="18">
        <v>24697</v>
      </c>
      <c r="C5" s="18">
        <v>26126</v>
      </c>
      <c r="D5" s="18">
        <v>24657</v>
      </c>
      <c r="E5" s="18">
        <v>21714</v>
      </c>
      <c r="F5" s="18">
        <v>20789</v>
      </c>
      <c r="G5" s="18">
        <v>19138</v>
      </c>
      <c r="H5" s="18">
        <v>19334</v>
      </c>
      <c r="I5" s="18">
        <v>19728</v>
      </c>
      <c r="J5" s="18">
        <v>21170</v>
      </c>
      <c r="K5" s="18">
        <v>22939</v>
      </c>
      <c r="L5" s="18">
        <v>24412</v>
      </c>
      <c r="M5" s="18">
        <v>25917</v>
      </c>
      <c r="N5" s="18">
        <v>27039</v>
      </c>
      <c r="O5" s="18">
        <v>29377</v>
      </c>
      <c r="P5" s="18">
        <v>30320</v>
      </c>
      <c r="Q5" s="18">
        <v>31107</v>
      </c>
      <c r="R5" s="18">
        <v>33857</v>
      </c>
      <c r="T5" s="44" t="s">
        <v>106</v>
      </c>
      <c r="U5" s="42">
        <f>AVERAGE(Table15[[#This Row],[2007]:[2023]])</f>
        <v>24842.411764705881</v>
      </c>
      <c r="V5" s="43">
        <f>MEDIAN(Table15[[#This Row],[2007]:[2023]])</f>
        <v>24657</v>
      </c>
      <c r="W5" s="42">
        <f>_xlfn.STDEV.S(Table15[[#This Row],[2007]:[2023]])</f>
        <v>4410.9895298394158</v>
      </c>
      <c r="X5" s="43">
        <f>MAX(Table15[[#This Row],[2007]:[2023]])-MIN(Table15[[#This Row],[2007]:[2023]])</f>
        <v>14719</v>
      </c>
    </row>
    <row r="6" spans="1:24">
      <c r="A6" s="24" t="s">
        <v>19</v>
      </c>
      <c r="B6" s="18">
        <v>21412</v>
      </c>
      <c r="C6" s="18">
        <v>22848</v>
      </c>
      <c r="D6" s="18">
        <v>20762</v>
      </c>
      <c r="E6" s="18">
        <v>17907</v>
      </c>
      <c r="F6" s="18">
        <v>17366</v>
      </c>
      <c r="G6" s="18">
        <v>17320</v>
      </c>
      <c r="H6" s="18">
        <v>17776</v>
      </c>
      <c r="I6" s="18">
        <v>18222</v>
      </c>
      <c r="J6" s="18">
        <v>19391</v>
      </c>
      <c r="K6" s="18">
        <v>21478</v>
      </c>
      <c r="L6" s="18">
        <v>23292</v>
      </c>
      <c r="M6" s="18">
        <v>24147</v>
      </c>
      <c r="N6" s="18">
        <v>25161</v>
      </c>
      <c r="O6" s="18">
        <v>25572</v>
      </c>
      <c r="P6" s="18">
        <v>26675</v>
      </c>
      <c r="Q6" s="18">
        <v>25059</v>
      </c>
      <c r="R6" s="18">
        <v>28512</v>
      </c>
      <c r="T6" s="44" t="s">
        <v>107</v>
      </c>
      <c r="U6" s="42">
        <f>AVERAGE(Table15[[#This Row],[2007]:[2023]])</f>
        <v>21935.294117647059</v>
      </c>
      <c r="V6" s="43">
        <f>MEDIAN(Table15[[#This Row],[2007]:[2023]])</f>
        <v>21478</v>
      </c>
      <c r="W6" s="42">
        <f>_xlfn.STDEV.S(Table15[[#This Row],[2007]:[2023]])</f>
        <v>3575.0819355069621</v>
      </c>
      <c r="X6" s="43">
        <f>MAX(Table15[[#This Row],[2007]:[2023]])-MIN(Table15[[#This Row],[2007]:[2023]])</f>
        <v>11192</v>
      </c>
    </row>
    <row r="7" spans="1:24">
      <c r="A7" s="24" t="s">
        <v>20</v>
      </c>
      <c r="B7" s="18">
        <v>2552</v>
      </c>
      <c r="C7" s="18">
        <v>2744</v>
      </c>
      <c r="D7" s="18">
        <v>2545</v>
      </c>
      <c r="E7" s="18">
        <v>2120</v>
      </c>
      <c r="F7" s="18">
        <v>2066</v>
      </c>
      <c r="G7" s="18">
        <v>2007</v>
      </c>
      <c r="H7" s="18">
        <v>2235</v>
      </c>
      <c r="I7" s="18">
        <v>2290</v>
      </c>
      <c r="J7" s="18">
        <v>2526</v>
      </c>
      <c r="K7" s="18">
        <v>2897</v>
      </c>
      <c r="L7" s="18">
        <v>3200</v>
      </c>
      <c r="M7" s="18">
        <v>3378</v>
      </c>
      <c r="N7" s="18">
        <v>3494</v>
      </c>
      <c r="O7" s="18">
        <v>3413</v>
      </c>
      <c r="P7" s="18">
        <v>3551</v>
      </c>
      <c r="Q7" s="18">
        <v>3079</v>
      </c>
      <c r="R7" s="18">
        <v>3686</v>
      </c>
      <c r="T7" s="44" t="s">
        <v>108</v>
      </c>
      <c r="U7" s="42">
        <f>AVERAGE(Table15[[#This Row],[2007]:[2023]])</f>
        <v>2810.7647058823532</v>
      </c>
      <c r="V7" s="43">
        <f>MEDIAN(Table15[[#This Row],[2007]:[2023]])</f>
        <v>2744</v>
      </c>
      <c r="W7" s="42">
        <f>_xlfn.STDEV.S(Table15[[#This Row],[2007]:[2023]])</f>
        <v>570.07878067550485</v>
      </c>
      <c r="X7" s="43">
        <f>MAX(Table15[[#This Row],[2007]:[2023]])-MIN(Table15[[#This Row],[2007]:[2023]])</f>
        <v>1679</v>
      </c>
    </row>
    <row r="8" spans="1:24">
      <c r="A8" s="24" t="s">
        <v>21</v>
      </c>
      <c r="B8" s="18">
        <v>1104</v>
      </c>
      <c r="C8" s="18">
        <v>1262</v>
      </c>
      <c r="D8" s="18">
        <v>1258</v>
      </c>
      <c r="E8" s="18">
        <v>1039</v>
      </c>
      <c r="F8" s="18">
        <v>989</v>
      </c>
      <c r="G8" s="18">
        <v>881</v>
      </c>
      <c r="H8" s="18">
        <v>930</v>
      </c>
      <c r="I8" s="18">
        <v>954</v>
      </c>
      <c r="J8" s="18">
        <v>1029</v>
      </c>
      <c r="K8" s="18">
        <v>1262</v>
      </c>
      <c r="L8" s="18">
        <v>1348</v>
      </c>
      <c r="M8" s="18">
        <v>1515</v>
      </c>
      <c r="N8" s="18">
        <v>1597</v>
      </c>
      <c r="O8" s="18">
        <v>1653</v>
      </c>
      <c r="P8" s="18">
        <v>1668</v>
      </c>
      <c r="Q8" s="18">
        <v>1458</v>
      </c>
      <c r="R8" s="18">
        <v>1718</v>
      </c>
      <c r="T8" s="44" t="s">
        <v>109</v>
      </c>
      <c r="U8" s="42">
        <f>AVERAGE(Table15[[#This Row],[2007]:[2023]])</f>
        <v>1274.4117647058824</v>
      </c>
      <c r="V8" s="43">
        <f>MEDIAN(Table15[[#This Row],[2007]:[2023]])</f>
        <v>1262</v>
      </c>
      <c r="W8" s="42">
        <f>_xlfn.STDEV.S(Table15[[#This Row],[2007]:[2023]])</f>
        <v>284.91842227722168</v>
      </c>
      <c r="X8" s="43">
        <f>MAX(Table15[[#This Row],[2007]:[2023]])-MIN(Table15[[#This Row],[2007]:[2023]])</f>
        <v>837</v>
      </c>
    </row>
    <row r="9" spans="1:24">
      <c r="A9" s="24" t="s">
        <v>22</v>
      </c>
      <c r="B9" s="18">
        <v>390</v>
      </c>
      <c r="C9" s="18">
        <v>400</v>
      </c>
      <c r="D9" s="18">
        <v>381</v>
      </c>
      <c r="E9" s="18">
        <v>336</v>
      </c>
      <c r="F9" s="18">
        <v>319</v>
      </c>
      <c r="G9" s="18">
        <v>294</v>
      </c>
      <c r="H9" s="18">
        <v>284</v>
      </c>
      <c r="I9" s="18">
        <v>312</v>
      </c>
      <c r="J9" s="18">
        <v>324</v>
      </c>
      <c r="K9" s="18">
        <v>377</v>
      </c>
      <c r="L9" s="18">
        <v>430</v>
      </c>
      <c r="M9" s="18">
        <v>477</v>
      </c>
      <c r="N9" s="18">
        <v>490</v>
      </c>
      <c r="O9" s="18">
        <v>499</v>
      </c>
      <c r="P9" s="18">
        <v>468</v>
      </c>
      <c r="Q9" s="18">
        <v>432</v>
      </c>
      <c r="R9" s="18">
        <v>518</v>
      </c>
      <c r="T9" s="44" t="s">
        <v>110</v>
      </c>
      <c r="U9" s="42">
        <f>AVERAGE(Table15[[#This Row],[2007]:[2023]])</f>
        <v>395.94117647058823</v>
      </c>
      <c r="V9" s="43">
        <f>MEDIAN(Table15[[#This Row],[2007]:[2023]])</f>
        <v>390</v>
      </c>
      <c r="W9" s="42">
        <f>_xlfn.STDEV.S(Table15[[#This Row],[2007]:[2023]])</f>
        <v>76.599992320687591</v>
      </c>
      <c r="X9" s="43">
        <f>MAX(Table15[[#This Row],[2007]:[2023]])-MIN(Table15[[#This Row],[2007]:[2023]])</f>
        <v>234</v>
      </c>
    </row>
    <row r="10" spans="1:24">
      <c r="A10" s="24" t="s">
        <v>23</v>
      </c>
      <c r="B10" s="18">
        <v>160</v>
      </c>
      <c r="C10" s="18">
        <v>174</v>
      </c>
      <c r="D10" s="18">
        <v>162</v>
      </c>
      <c r="E10" s="18">
        <v>143</v>
      </c>
      <c r="F10" s="18">
        <v>135</v>
      </c>
      <c r="G10" s="18">
        <v>142</v>
      </c>
      <c r="H10" s="18">
        <v>155</v>
      </c>
      <c r="I10" s="18">
        <v>134</v>
      </c>
      <c r="J10" s="18">
        <v>180</v>
      </c>
      <c r="K10" s="18">
        <v>186</v>
      </c>
      <c r="L10" s="18">
        <v>216</v>
      </c>
      <c r="M10" s="18">
        <v>243</v>
      </c>
      <c r="N10" s="18">
        <v>287</v>
      </c>
      <c r="O10" s="18">
        <v>278</v>
      </c>
      <c r="P10" s="18">
        <v>256</v>
      </c>
      <c r="Q10" s="18">
        <v>243</v>
      </c>
      <c r="R10" s="18">
        <v>254</v>
      </c>
      <c r="T10" s="44" t="s">
        <v>111</v>
      </c>
      <c r="U10" s="42">
        <f>AVERAGE(Table15[[#This Row],[2007]:[2023]])</f>
        <v>196.94117647058823</v>
      </c>
      <c r="V10" s="43">
        <f>MEDIAN(Table15[[#This Row],[2007]:[2023]])</f>
        <v>180</v>
      </c>
      <c r="W10" s="42">
        <f>_xlfn.STDEV.S(Table15[[#This Row],[2007]:[2023]])</f>
        <v>53.053593879485796</v>
      </c>
      <c r="X10" s="43">
        <f>MAX(Table15[[#This Row],[2007]:[2023]])-MIN(Table15[[#This Row],[2007]:[2023]])</f>
        <v>153</v>
      </c>
    </row>
    <row r="11" spans="1:24">
      <c r="A11" s="24" t="s">
        <v>24</v>
      </c>
      <c r="B11" s="18">
        <v>114</v>
      </c>
      <c r="C11" s="18">
        <v>117</v>
      </c>
      <c r="D11" s="18">
        <v>112</v>
      </c>
      <c r="E11" s="18">
        <v>98</v>
      </c>
      <c r="F11" s="18">
        <v>91</v>
      </c>
      <c r="G11" s="18">
        <v>78</v>
      </c>
      <c r="H11" s="18">
        <v>84</v>
      </c>
      <c r="I11" s="18">
        <v>98</v>
      </c>
      <c r="J11" s="18">
        <v>123</v>
      </c>
      <c r="K11" s="18">
        <v>113</v>
      </c>
      <c r="L11" s="18">
        <v>129</v>
      </c>
      <c r="M11" s="18">
        <v>152</v>
      </c>
      <c r="N11" s="18">
        <v>141</v>
      </c>
      <c r="O11" s="18">
        <v>149</v>
      </c>
      <c r="P11" s="18">
        <v>176</v>
      </c>
      <c r="Q11" s="18">
        <v>170</v>
      </c>
      <c r="R11" s="18">
        <v>179</v>
      </c>
      <c r="T11" s="44" t="s">
        <v>112</v>
      </c>
      <c r="U11" s="42">
        <f>AVERAGE(Table15[[#This Row],[2007]:[2023]])</f>
        <v>124.94117647058823</v>
      </c>
      <c r="V11" s="43">
        <f>MEDIAN(Table15[[#This Row],[2007]:[2023]])</f>
        <v>117</v>
      </c>
      <c r="W11" s="42">
        <f>_xlfn.STDEV.S(Table15[[#This Row],[2007]:[2023]])</f>
        <v>31.746004843592722</v>
      </c>
      <c r="X11" s="43">
        <f>MAX(Table15[[#This Row],[2007]:[2023]])-MIN(Table15[[#This Row],[2007]:[2023]])</f>
        <v>101</v>
      </c>
    </row>
    <row r="12" spans="1:24">
      <c r="A12" s="24" t="s">
        <v>25</v>
      </c>
      <c r="B12" s="18">
        <v>203</v>
      </c>
      <c r="C12" s="18">
        <v>224</v>
      </c>
      <c r="D12" s="18">
        <v>227</v>
      </c>
      <c r="E12" s="18">
        <v>195</v>
      </c>
      <c r="F12" s="18">
        <v>186</v>
      </c>
      <c r="G12" s="18">
        <v>189</v>
      </c>
      <c r="H12" s="18">
        <v>194</v>
      </c>
      <c r="I12" s="18">
        <v>197</v>
      </c>
      <c r="J12" s="18">
        <v>201</v>
      </c>
      <c r="K12" s="18">
        <v>262</v>
      </c>
      <c r="L12" s="18">
        <v>273</v>
      </c>
      <c r="M12" s="18">
        <v>283</v>
      </c>
      <c r="N12" s="18">
        <v>306</v>
      </c>
      <c r="O12" s="18">
        <v>353</v>
      </c>
      <c r="P12" s="18">
        <v>292</v>
      </c>
      <c r="Q12" s="18">
        <v>276</v>
      </c>
      <c r="R12" s="18">
        <v>330</v>
      </c>
      <c r="T12" s="44" t="s">
        <v>113</v>
      </c>
      <c r="U12" s="42">
        <f>AVERAGE(Table15[[#This Row],[2007]:[2023]])</f>
        <v>246.52941176470588</v>
      </c>
      <c r="V12" s="43">
        <f>MEDIAN(Table15[[#This Row],[2007]:[2023]])</f>
        <v>227</v>
      </c>
      <c r="W12" s="42">
        <f>_xlfn.STDEV.S(Table15[[#This Row],[2007]:[2023]])</f>
        <v>54.051037972293827</v>
      </c>
      <c r="X12" s="43">
        <f>MAX(Table15[[#This Row],[2007]:[2023]])-MIN(Table15[[#This Row],[2007]:[2023]])</f>
        <v>167</v>
      </c>
    </row>
    <row r="13" spans="1:24">
      <c r="A13" s="24" t="s">
        <v>26</v>
      </c>
      <c r="B13" s="18">
        <v>179</v>
      </c>
      <c r="C13" s="18">
        <v>200</v>
      </c>
      <c r="D13" s="18">
        <v>201</v>
      </c>
      <c r="E13" s="18">
        <v>163</v>
      </c>
      <c r="F13" s="18">
        <v>161</v>
      </c>
      <c r="G13" s="18">
        <v>156</v>
      </c>
      <c r="H13" s="18">
        <v>174</v>
      </c>
      <c r="I13" s="18">
        <v>190</v>
      </c>
      <c r="J13" s="18">
        <v>205</v>
      </c>
      <c r="K13" s="18">
        <v>208</v>
      </c>
      <c r="L13" s="18">
        <v>229</v>
      </c>
      <c r="M13" s="18">
        <v>241</v>
      </c>
      <c r="N13" s="18">
        <v>244</v>
      </c>
      <c r="O13" s="18">
        <v>254</v>
      </c>
      <c r="P13" s="18">
        <v>258</v>
      </c>
      <c r="Q13" s="18">
        <v>230</v>
      </c>
      <c r="R13" s="18">
        <v>235</v>
      </c>
      <c r="T13" s="44" t="s">
        <v>114</v>
      </c>
      <c r="U13" s="42">
        <f>AVERAGE(Table15[[#This Row],[2007]:[2023]])</f>
        <v>207.52941176470588</v>
      </c>
      <c r="V13" s="43">
        <f>MEDIAN(Table15[[#This Row],[2007]:[2023]])</f>
        <v>205</v>
      </c>
      <c r="W13" s="42">
        <f>_xlfn.STDEV.S(Table15[[#This Row],[2007]:[2023]])</f>
        <v>33.571039690220339</v>
      </c>
      <c r="X13" s="43">
        <f>MAX(Table15[[#This Row],[2007]:[2023]])-MIN(Table15[[#This Row],[2007]:[2023]])</f>
        <v>102</v>
      </c>
    </row>
    <row r="14" spans="1:24">
      <c r="A14" s="24" t="s">
        <v>27</v>
      </c>
      <c r="B14" s="18">
        <v>14</v>
      </c>
      <c r="C14" s="18">
        <v>20</v>
      </c>
      <c r="D14" s="18">
        <v>18</v>
      </c>
      <c r="E14" s="18">
        <v>19</v>
      </c>
      <c r="F14" s="18">
        <v>17</v>
      </c>
      <c r="G14" s="18">
        <v>20</v>
      </c>
      <c r="H14" s="18">
        <v>21</v>
      </c>
      <c r="I14" s="18">
        <v>21</v>
      </c>
      <c r="J14" s="18">
        <v>15</v>
      </c>
      <c r="K14" s="18">
        <v>20</v>
      </c>
      <c r="L14" s="18">
        <v>20</v>
      </c>
      <c r="M14" s="18">
        <v>19</v>
      </c>
      <c r="N14" s="18">
        <v>21</v>
      </c>
      <c r="O14" s="18">
        <v>23</v>
      </c>
      <c r="P14" s="18">
        <v>26</v>
      </c>
      <c r="Q14" s="18">
        <v>30</v>
      </c>
      <c r="R14" s="18">
        <v>30</v>
      </c>
      <c r="T14" s="44" t="s">
        <v>115</v>
      </c>
      <c r="U14" s="42">
        <f>AVERAGE(Table15[[#This Row],[2007]:[2023]])</f>
        <v>20.823529411764707</v>
      </c>
      <c r="V14" s="43">
        <f>MEDIAN(Table15[[#This Row],[2007]:[2023]])</f>
        <v>20</v>
      </c>
      <c r="W14" s="42">
        <f>_xlfn.STDEV.S(Table15[[#This Row],[2007]:[2023]])</f>
        <v>4.4192094049395143</v>
      </c>
      <c r="X14" s="43">
        <f>MAX(Table15[[#This Row],[2007]:[2023]])-MIN(Table15[[#This Row],[2007]:[2023]])</f>
        <v>16</v>
      </c>
    </row>
    <row r="15" spans="1:24">
      <c r="A15" s="24" t="s">
        <v>28</v>
      </c>
      <c r="B15" s="18">
        <v>10</v>
      </c>
      <c r="C15" s="18">
        <v>10</v>
      </c>
      <c r="D15" s="18">
        <v>14</v>
      </c>
      <c r="E15" s="18">
        <v>8</v>
      </c>
      <c r="F15" s="18">
        <v>7</v>
      </c>
      <c r="G15" s="18">
        <v>6</v>
      </c>
      <c r="H15" s="18">
        <v>8</v>
      </c>
      <c r="I15" s="18">
        <v>9</v>
      </c>
      <c r="J15" s="18">
        <v>8</v>
      </c>
      <c r="K15" s="18">
        <v>10</v>
      </c>
      <c r="L15" s="18">
        <v>13</v>
      </c>
      <c r="M15" s="18">
        <v>19</v>
      </c>
      <c r="N15" s="18">
        <v>20</v>
      </c>
      <c r="O15" s="18">
        <v>20</v>
      </c>
      <c r="P15" s="18">
        <v>20</v>
      </c>
      <c r="Q15" s="18">
        <v>16</v>
      </c>
      <c r="R15" s="18">
        <v>23</v>
      </c>
      <c r="T15" s="44" t="s">
        <v>28</v>
      </c>
      <c r="U15" s="42">
        <f>AVERAGE(Table15[[#This Row],[2007]:[2023]])</f>
        <v>13</v>
      </c>
      <c r="V15" s="43">
        <f>MEDIAN(Table15[[#This Row],[2007]:[2023]])</f>
        <v>10</v>
      </c>
      <c r="W15" s="42">
        <f>_xlfn.STDEV.S(Table15[[#This Row],[2007]:[2023]])</f>
        <v>5.5677643628300215</v>
      </c>
      <c r="X15" s="43">
        <f>MAX(Table15[[#This Row],[2007]:[2023]])-MIN(Table15[[#This Row],[2007]:[2023]])</f>
        <v>17</v>
      </c>
    </row>
    <row r="16" spans="1:24">
      <c r="A16" s="28" t="s">
        <v>2</v>
      </c>
      <c r="B16" s="21">
        <v>277280</v>
      </c>
      <c r="C16" s="21">
        <v>279356</v>
      </c>
      <c r="D16" s="21">
        <v>264679</v>
      </c>
      <c r="E16" s="21">
        <v>254270</v>
      </c>
      <c r="F16" s="21">
        <v>253121</v>
      </c>
      <c r="G16" s="21">
        <v>247105</v>
      </c>
      <c r="H16" s="21">
        <v>251747</v>
      </c>
      <c r="I16" s="21">
        <v>260404</v>
      </c>
      <c r="J16" s="21">
        <v>273775</v>
      </c>
      <c r="K16" s="21">
        <v>296093</v>
      </c>
      <c r="L16" s="21">
        <v>314590</v>
      </c>
      <c r="M16" s="21">
        <v>325736</v>
      </c>
      <c r="N16" s="21">
        <v>335731</v>
      </c>
      <c r="O16" s="21">
        <v>342456</v>
      </c>
      <c r="P16" s="21">
        <v>353365</v>
      </c>
      <c r="Q16" s="21">
        <v>374332</v>
      </c>
      <c r="R16" s="23">
        <v>364514</v>
      </c>
    </row>
    <row r="17" spans="1:18">
      <c r="A17" s="24"/>
      <c r="B17" s="20"/>
      <c r="C17" s="18"/>
      <c r="D17" s="18"/>
      <c r="E17" s="18"/>
      <c r="F17" s="18"/>
      <c r="G17" s="18"/>
      <c r="H17" s="18"/>
      <c r="I17" s="18"/>
      <c r="J17" s="18"/>
      <c r="K17" s="18"/>
      <c r="L17" s="18"/>
      <c r="M17" s="18"/>
      <c r="N17" s="18"/>
      <c r="O17" s="18"/>
      <c r="P17" s="18"/>
      <c r="Q17" s="18"/>
      <c r="R17" s="18"/>
    </row>
  </sheetData>
  <phoneticPr fontId="33" type="noConversion"/>
  <pageMargins left="0.7" right="0.7" top="0.75" bottom="0.75" header="0.3" footer="0.3"/>
  <pageSetup paperSize="9" orientation="portrait" horizontalDpi="1200" verticalDpi="120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66FE8C85E70484CA6E47CDF031DEDC1" ma:contentTypeVersion="18" ma:contentTypeDescription="Create a new document." ma:contentTypeScope="" ma:versionID="39a28afb6bfd1532f30453894a73da6c">
  <xsd:schema xmlns:xsd="http://www.w3.org/2001/XMLSchema" xmlns:xs="http://www.w3.org/2001/XMLSchema" xmlns:p="http://schemas.microsoft.com/office/2006/metadata/properties" xmlns:ns2="1e572c8d-6813-4013-8a4a-be491ac59459" xmlns:ns3="96a98433-1569-4222-be80-afd48d89a184" targetNamespace="http://schemas.microsoft.com/office/2006/metadata/properties" ma:root="true" ma:fieldsID="c6cf37292414ab3c2182af2094a228db" ns2:_="" ns3:_="">
    <xsd:import namespace="1e572c8d-6813-4013-8a4a-be491ac59459"/>
    <xsd:import namespace="96a98433-1569-4222-be80-afd48d89a184"/>
    <xsd:element name="properties">
      <xsd:complexType>
        <xsd:sequence>
          <xsd:element name="documentManagement">
            <xsd:complexType>
              <xsd:all>
                <xsd:element ref="ns2:SectionName" minOccurs="0"/>
                <xsd:element ref="ns2:TrackerId" minOccurs="0"/>
                <xsd:element ref="ns2:ReferenceId"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Comments" minOccurs="0"/>
                <xsd:element ref="ns2:Notes"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572c8d-6813-4013-8a4a-be491ac59459" elementFormDefault="qualified">
    <xsd:import namespace="http://schemas.microsoft.com/office/2006/documentManagement/types"/>
    <xsd:import namespace="http://schemas.microsoft.com/office/infopath/2007/PartnerControls"/>
    <xsd:element name="SectionName" ma:index="8" nillable="true" ma:displayName="Section Name" ma:internalName="SectionName">
      <xsd:simpleType>
        <xsd:restriction base="dms:Text">
          <xsd:maxLength value="255"/>
        </xsd:restriction>
      </xsd:simpleType>
    </xsd:element>
    <xsd:element name="TrackerId" ma:index="9" nillable="true" ma:displayName="Tracker Id" ma:internalName="TrackerId">
      <xsd:simpleType>
        <xsd:restriction base="dms:Text">
          <xsd:maxLength value="255"/>
        </xsd:restriction>
      </xsd:simpleType>
    </xsd:element>
    <xsd:element name="ReferenceId" ma:index="10" nillable="true" ma:displayName="Reference Id" ma:internalName="ReferenceId">
      <xsd:simpleType>
        <xsd:restriction base="dms:Text">
          <xsd:maxLength value="255"/>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f1c754ed-6b8d-47f3-b51f-af8d6409c1b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Comments" ma:index="21" nillable="true" ma:displayName="Comments" ma:description="test" ma:format="Dropdown" ma:internalName="Comments">
      <xsd:simpleType>
        <xsd:restriction base="dms:Text">
          <xsd:maxLength value="255"/>
        </xsd:restriction>
      </xsd:simpleType>
    </xsd:element>
    <xsd:element name="Notes" ma:index="22" nillable="true" ma:displayName="Notes" ma:description="Final proofread" ma:format="Dropdown" ma:internalName="Notes">
      <xsd:simpleType>
        <xsd:restriction base="dms:Text">
          <xsd:maxLength value="255"/>
        </xsd:restriction>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6a98433-1569-4222-be80-afd48d89a184"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62cce4f6-f704-4165-ba2c-a30e38f72b83}" ma:internalName="TaxCatchAll" ma:showField="CatchAllData" ma:web="96a98433-1569-4222-be80-afd48d89a1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1e572c8d-6813-4013-8a4a-be491ac59459">
      <Terms xmlns="http://schemas.microsoft.com/office/infopath/2007/PartnerControls"/>
    </lcf76f155ced4ddcb4097134ff3c332f>
    <TaxCatchAll xmlns="96a98433-1569-4222-be80-afd48d89a184" xsi:nil="true"/>
    <SectionName xmlns="1e572c8d-6813-4013-8a4a-be491ac59459">Change Log</SectionName>
    <Comments xmlns="1e572c8d-6813-4013-8a4a-be491ac59459" xsi:nil="true"/>
    <ReferenceId xmlns="1e572c8d-6813-4013-8a4a-be491ac59459">20038</ReferenceId>
    <Notes xmlns="1e572c8d-6813-4013-8a4a-be491ac59459" xsi:nil="true"/>
    <TrackerId xmlns="1e572c8d-6813-4013-8a4a-be491ac59459">TRCK-2822</TrackerId>
  </documentManagement>
</p:properties>
</file>

<file path=customXml/itemProps1.xml><?xml version="1.0" encoding="utf-8"?>
<ds:datastoreItem xmlns:ds="http://schemas.openxmlformats.org/officeDocument/2006/customXml" ds:itemID="{0B05B952-053F-4824-A0EB-A1E3CE24D74A}">
  <ds:schemaRefs>
    <ds:schemaRef ds:uri="http://schemas.microsoft.com/office/2006/metadata/longProperties"/>
  </ds:schemaRefs>
</ds:datastoreItem>
</file>

<file path=customXml/itemProps2.xml><?xml version="1.0" encoding="utf-8"?>
<ds:datastoreItem xmlns:ds="http://schemas.openxmlformats.org/officeDocument/2006/customXml" ds:itemID="{AAC00279-D85E-4610-83DE-C87A3283163B}">
  <ds:schemaRefs>
    <ds:schemaRef ds:uri="http://schemas.microsoft.com/office/2006/metadata/contentType"/>
    <ds:schemaRef ds:uri="http://schemas.microsoft.com/office/2006/metadata/properties/metaAttributes"/>
    <ds:schemaRef ds:uri="http://www.w3.org/2000/xmlns/"/>
    <ds:schemaRef ds:uri="http://www.w3.org/2001/XMLSchema"/>
    <ds:schemaRef ds:uri="1e572c8d-6813-4013-8a4a-be491ac59459"/>
    <ds:schemaRef ds:uri="96a98433-1569-4222-be80-afd48d89a184"/>
  </ds:schemaRefs>
</ds:datastoreItem>
</file>

<file path=customXml/itemProps3.xml><?xml version="1.0" encoding="utf-8"?>
<ds:datastoreItem xmlns:ds="http://schemas.openxmlformats.org/officeDocument/2006/customXml" ds:itemID="{6954E46F-ACDA-47CF-95BF-CBDEE2E92163}">
  <ds:schemaRefs>
    <ds:schemaRef ds:uri="http://schemas.microsoft.com/sharepoint/v3/contenttype/forms"/>
  </ds:schemaRefs>
</ds:datastoreItem>
</file>

<file path=customXml/itemProps4.xml><?xml version="1.0" encoding="utf-8"?>
<ds:datastoreItem xmlns:ds="http://schemas.openxmlformats.org/officeDocument/2006/customXml" ds:itemID="{C997A326-E008-416A-AF2D-E617052E0220}">
  <ds:schemaRefs>
    <ds:schemaRef ds:uri="http://schemas.microsoft.com/office/2006/metadata/properties"/>
    <ds:schemaRef ds:uri="http://www.w3.org/2000/xmlns/"/>
    <ds:schemaRef ds:uri="1e572c8d-6813-4013-8a4a-be491ac59459"/>
    <ds:schemaRef ds:uri="http://schemas.microsoft.com/office/infopath/2007/PartnerControls"/>
    <ds:schemaRef ds:uri="96a98433-1569-4222-be80-afd48d89a184"/>
    <ds:schemaRef ds:uri="http://www.w3.org/2001/XMLSchema-instance"/>
  </ds:schemaRefs>
</ds:datastoreItem>
</file>

<file path=docMetadata/LabelInfo.xml><?xml version="1.0" encoding="utf-8"?>
<clbl:labelList xmlns:clbl="http://schemas.microsoft.com/office/2020/mipLabelMetadata">
  <clbl:label id="{078807bf-ce82-4688-bce0-0d811684dc46}" enabled="0" method="" siteId="{078807bf-ce82-4688-bce0-0d811684dc46}" removed="1"/>
</clbl:labelList>
</file>

<file path=docProps/app.xml><?xml version="1.0" encoding="utf-8"?>
<Properties xmlns="http://schemas.openxmlformats.org/officeDocument/2006/extended-properties" xmlns:vt="http://schemas.openxmlformats.org/officeDocument/2006/docPropsVTypes">
  <TotalTime>0</TotalTime>
  <Application>Excel iOS</Application>
  <DocSecurity>0</DocSecurity>
  <ScaleCrop>false</ScaleCrop>
  <HeadingPairs>
    <vt:vector size="2" baseType="variant">
      <vt:variant>
        <vt:lpstr>Worksheets</vt:lpstr>
      </vt:variant>
      <vt:variant>
        <vt:i4>4</vt:i4>
      </vt:variant>
    </vt:vector>
  </HeadingPairs>
  <TitlesOfParts>
    <vt:vector size="4" baseType="lpstr">
      <vt:lpstr>Public Sector Value</vt:lpstr>
      <vt:lpstr>Private Sector Value</vt:lpstr>
      <vt:lpstr>Firm Size</vt:lpstr>
      <vt:lpstr>No. of Firms - Turnover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2024-11-21T07:35:49Z</dcterms:created>
  <dcterms:modified xsi:type="dcterms:W3CDTF">2025-12-11T08:23:28Z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Order">
    <vt:r8>1029200</vt:r8>
  </property>
  <property fmtid="{D5CDD505-2E9C-101B-9397-08002B2CF9AE}" pid="4" name="_dlc_policyId">
    <vt:lpwstr>0x01010035E33599CC8D1E47A037F474646B1D58|2057524105</vt:lpwstr>
  </property>
  <property fmtid="{D5CDD505-2E9C-101B-9397-08002B2CF9AE}" pid="5" name="MediaServiceImageTags">
    <vt:lpwstr/>
  </property>
  <property fmtid="{D5CDD505-2E9C-101B-9397-08002B2CF9AE}" pid="6" name="_dlc_DocId">
    <vt:lpwstr>AJ6ZJQUNFWAX-335359681-3841</vt:lpwstr>
  </property>
  <property fmtid="{D5CDD505-2E9C-101B-9397-08002B2CF9AE}" pid="7" name="ContentTypeId">
    <vt:lpwstr>0x010100366FE8C85E70484CA6E47CDF031DEDC1</vt:lpwstr>
  </property>
  <property fmtid="{D5CDD505-2E9C-101B-9397-08002B2CF9AE}" pid="8" name="_dlc_DocIdItemGuid">
    <vt:lpwstr>25e856d0-17b4-4ffe-a097-99bdae47ee96</vt:lpwstr>
  </property>
  <property fmtid="{D5CDD505-2E9C-101B-9397-08002B2CF9AE}" pid="9" name="WorkflowChangePath">
    <vt:lpwstr>2395d2b5-5d32-40ac-981b-f5f663b5fc40,2;2395d2b5-5d32-40ac-981b-f5f663b5fc40,3;</vt:lpwstr>
  </property>
  <property fmtid="{D5CDD505-2E9C-101B-9397-08002B2CF9AE}" pid="10" name="_dlc_DocIdUrl">
    <vt:lpwstr>https://share.sp.ons.statistics.gov.uk/sites/MSDOITCI/_layouts/15/DocIdRedir.aspx?ID=AJ6ZJQUNFWAX-335359681-3841, AJ6ZJQUNFWAX-335359681-3841</vt:lpwstr>
  </property>
  <property fmtid="{D5CDD505-2E9C-101B-9397-08002B2CF9AE}" pid="11" name="RecordType">
    <vt:lpwstr>2;#Statistical|5729cdfc-ed55-47a7-934b-6d10a24cc839</vt:lpwstr>
  </property>
  <property fmtid="{D5CDD505-2E9C-101B-9397-08002B2CF9AE}" pid="12" name="ItemRetentionFormula">
    <vt:lpwstr>&lt;formula id="Microsoft.Office.RecordsManagement.PolicyFeatures.Expiration.Formula.BuiltIn"&gt;&lt;number&gt;100&lt;/number&gt;&lt;property&gt;Retention_x005f_x0020_Date&lt;/property&gt;&lt;period&gt;years&lt;/period&gt;&lt;/formula&gt;</vt:lpwstr>
  </property>
</Properties>
</file>