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koast\OneDrive\uni\assignments\due\dyno\"/>
    </mc:Choice>
  </mc:AlternateContent>
  <xr:revisionPtr revIDLastSave="0" documentId="13_ncr:1_{BF50710E-E301-436F-B34A-E0EE367961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6" i="1"/>
  <c r="I7" i="1"/>
  <c r="I6" i="1"/>
  <c r="J6" i="1"/>
  <c r="E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F6" i="1"/>
  <c r="L3" i="1" l="1"/>
  <c r="G6" i="1"/>
  <c r="B7" i="1"/>
  <c r="M6" i="1" l="1"/>
  <c r="L6" i="1"/>
  <c r="B8" i="1"/>
  <c r="F7" i="1"/>
  <c r="G7" i="1" l="1"/>
  <c r="B9" i="1"/>
  <c r="F8" i="1"/>
  <c r="K8" i="1" s="1"/>
  <c r="G8" i="1" l="1"/>
  <c r="I8" i="1" s="1"/>
  <c r="B10" i="1"/>
  <c r="F9" i="1"/>
  <c r="K9" i="1" s="1"/>
  <c r="B11" i="1" l="1"/>
  <c r="F10" i="1"/>
  <c r="K10" i="1" s="1"/>
  <c r="G9" i="1"/>
  <c r="I9" i="1" s="1"/>
  <c r="G10" i="1" l="1"/>
  <c r="I10" i="1" s="1"/>
  <c r="B12" i="1"/>
  <c r="F11" i="1"/>
  <c r="K11" i="1" s="1"/>
  <c r="B13" i="1" l="1"/>
  <c r="F12" i="1"/>
  <c r="K12" i="1" s="1"/>
  <c r="G11" i="1"/>
  <c r="I11" i="1" s="1"/>
  <c r="G12" i="1" l="1"/>
  <c r="I12" i="1" s="1"/>
  <c r="B14" i="1"/>
  <c r="F13" i="1"/>
  <c r="K13" i="1" s="1"/>
  <c r="B15" i="1" l="1"/>
  <c r="F14" i="1"/>
  <c r="K14" i="1" s="1"/>
  <c r="G13" i="1"/>
  <c r="I13" i="1" s="1"/>
  <c r="G14" i="1" l="1"/>
  <c r="I14" i="1" s="1"/>
  <c r="B16" i="1"/>
  <c r="F15" i="1"/>
  <c r="K15" i="1" s="1"/>
  <c r="B17" i="1" l="1"/>
  <c r="F16" i="1"/>
  <c r="K16" i="1" s="1"/>
  <c r="G15" i="1"/>
  <c r="I15" i="1" s="1"/>
  <c r="G16" i="1" l="1"/>
  <c r="I16" i="1" s="1"/>
  <c r="B18" i="1"/>
  <c r="F17" i="1"/>
  <c r="K17" i="1" s="1"/>
  <c r="B19" i="1" l="1"/>
  <c r="F18" i="1"/>
  <c r="K18" i="1" s="1"/>
  <c r="G17" i="1"/>
  <c r="I17" i="1" s="1"/>
  <c r="G18" i="1" l="1"/>
  <c r="I18" i="1" s="1"/>
  <c r="B20" i="1"/>
  <c r="F19" i="1"/>
  <c r="K19" i="1" s="1"/>
  <c r="B21" i="1" l="1"/>
  <c r="F20" i="1"/>
  <c r="K20" i="1" s="1"/>
  <c r="G19" i="1"/>
  <c r="I19" i="1" s="1"/>
  <c r="G20" i="1" l="1"/>
  <c r="I20" i="1" s="1"/>
  <c r="B22" i="1"/>
  <c r="F21" i="1"/>
  <c r="K21" i="1" s="1"/>
  <c r="G21" i="1" l="1"/>
  <c r="I21" i="1" s="1"/>
  <c r="B23" i="1"/>
  <c r="F22" i="1"/>
  <c r="K22" i="1" s="1"/>
  <c r="G22" i="1" l="1"/>
  <c r="I22" i="1" s="1"/>
  <c r="B24" i="1"/>
  <c r="F23" i="1"/>
  <c r="K23" i="1" s="1"/>
  <c r="G23" i="1" l="1"/>
  <c r="I23" i="1" s="1"/>
  <c r="B25" i="1"/>
  <c r="F24" i="1"/>
  <c r="K24" i="1" s="1"/>
  <c r="G24" i="1" l="1"/>
  <c r="I24" i="1" s="1"/>
  <c r="B26" i="1"/>
  <c r="F25" i="1"/>
  <c r="K25" i="1" s="1"/>
  <c r="G25" i="1" l="1"/>
  <c r="I25" i="1" s="1"/>
  <c r="B27" i="1"/>
  <c r="F26" i="1"/>
  <c r="K26" i="1" s="1"/>
  <c r="G26" i="1" l="1"/>
  <c r="I26" i="1" s="1"/>
  <c r="B28" i="1"/>
  <c r="F27" i="1"/>
  <c r="K27" i="1" s="1"/>
  <c r="G27" i="1" l="1"/>
  <c r="I27" i="1" s="1"/>
  <c r="B29" i="1"/>
  <c r="F28" i="1"/>
  <c r="K28" i="1" s="1"/>
  <c r="B30" i="1" l="1"/>
  <c r="F29" i="1"/>
  <c r="K29" i="1" s="1"/>
  <c r="G28" i="1"/>
  <c r="I28" i="1" s="1"/>
  <c r="G29" i="1" l="1"/>
  <c r="I29" i="1" s="1"/>
  <c r="B31" i="1"/>
  <c r="F30" i="1"/>
  <c r="K30" i="1" s="1"/>
  <c r="G30" i="1" l="1"/>
  <c r="I30" i="1" s="1"/>
  <c r="B32" i="1"/>
  <c r="F31" i="1"/>
  <c r="K31" i="1" s="1"/>
  <c r="G31" i="1" l="1"/>
  <c r="I31" i="1" s="1"/>
  <c r="B33" i="1"/>
  <c r="F32" i="1"/>
  <c r="K32" i="1" s="1"/>
  <c r="G32" i="1" l="1"/>
  <c r="I32" i="1" s="1"/>
  <c r="B34" i="1"/>
  <c r="F33" i="1"/>
  <c r="K33" i="1" s="1"/>
  <c r="B35" i="1" l="1"/>
  <c r="F34" i="1"/>
  <c r="K34" i="1" s="1"/>
  <c r="G33" i="1"/>
  <c r="I33" i="1" s="1"/>
  <c r="G34" i="1" l="1"/>
  <c r="I34" i="1" s="1"/>
  <c r="B36" i="1"/>
  <c r="F35" i="1"/>
  <c r="K35" i="1" s="1"/>
  <c r="G35" i="1" l="1"/>
  <c r="I35" i="1" s="1"/>
  <c r="B37" i="1"/>
  <c r="F36" i="1"/>
  <c r="K36" i="1" s="1"/>
  <c r="B38" i="1" l="1"/>
  <c r="F37" i="1"/>
  <c r="K37" i="1" s="1"/>
  <c r="G36" i="1"/>
  <c r="I36" i="1" s="1"/>
  <c r="G37" i="1" l="1"/>
  <c r="I37" i="1" s="1"/>
  <c r="B39" i="1"/>
  <c r="F38" i="1"/>
  <c r="K38" i="1" s="1"/>
  <c r="G38" i="1" l="1"/>
  <c r="I38" i="1" s="1"/>
  <c r="B40" i="1"/>
  <c r="F39" i="1"/>
  <c r="K39" i="1" s="1"/>
  <c r="G39" i="1" l="1"/>
  <c r="I39" i="1" s="1"/>
  <c r="B41" i="1"/>
  <c r="F40" i="1"/>
  <c r="K40" i="1" s="1"/>
  <c r="B42" i="1" l="1"/>
  <c r="F41" i="1"/>
  <c r="K41" i="1" s="1"/>
  <c r="G40" i="1"/>
  <c r="I40" i="1" s="1"/>
  <c r="G41" i="1" l="1"/>
  <c r="I41" i="1" s="1"/>
  <c r="B43" i="1"/>
  <c r="F42" i="1"/>
  <c r="K42" i="1" s="1"/>
  <c r="G42" i="1" l="1"/>
  <c r="I42" i="1" s="1"/>
  <c r="B44" i="1"/>
  <c r="F43" i="1"/>
  <c r="K43" i="1" s="1"/>
  <c r="G43" i="1" l="1"/>
  <c r="I43" i="1" s="1"/>
  <c r="B45" i="1"/>
  <c r="F44" i="1"/>
  <c r="K44" i="1" s="1"/>
  <c r="G44" i="1" l="1"/>
  <c r="I44" i="1" s="1"/>
  <c r="B46" i="1"/>
  <c r="F45" i="1"/>
  <c r="K45" i="1" s="1"/>
  <c r="B47" i="1" l="1"/>
  <c r="F46" i="1"/>
  <c r="K46" i="1" s="1"/>
  <c r="G45" i="1"/>
  <c r="I45" i="1" s="1"/>
  <c r="G46" i="1" l="1"/>
  <c r="I46" i="1" s="1"/>
  <c r="B48" i="1"/>
  <c r="F47" i="1"/>
  <c r="K47" i="1" s="1"/>
  <c r="G47" i="1" l="1"/>
  <c r="I47" i="1" s="1"/>
  <c r="B49" i="1"/>
  <c r="F48" i="1"/>
  <c r="K48" i="1" s="1"/>
  <c r="B50" i="1" l="1"/>
  <c r="F49" i="1"/>
  <c r="K49" i="1" s="1"/>
  <c r="G48" i="1"/>
  <c r="I48" i="1" s="1"/>
  <c r="G49" i="1" l="1"/>
  <c r="I49" i="1" s="1"/>
  <c r="B51" i="1"/>
  <c r="F50" i="1"/>
  <c r="K50" i="1" s="1"/>
  <c r="B52" i="1" l="1"/>
  <c r="F51" i="1"/>
  <c r="K51" i="1" s="1"/>
  <c r="G50" i="1"/>
  <c r="I50" i="1" s="1"/>
  <c r="G51" i="1" l="1"/>
  <c r="I51" i="1" s="1"/>
  <c r="B53" i="1"/>
  <c r="F52" i="1"/>
  <c r="K52" i="1" s="1"/>
  <c r="B54" i="1" l="1"/>
  <c r="F53" i="1"/>
  <c r="K53" i="1" s="1"/>
  <c r="G52" i="1"/>
  <c r="I52" i="1" s="1"/>
  <c r="G53" i="1" l="1"/>
  <c r="I53" i="1" s="1"/>
  <c r="B55" i="1"/>
  <c r="F54" i="1"/>
  <c r="K54" i="1" s="1"/>
  <c r="G54" i="1" l="1"/>
  <c r="I54" i="1" s="1"/>
  <c r="B56" i="1"/>
  <c r="F55" i="1"/>
  <c r="K55" i="1" s="1"/>
  <c r="G55" i="1" l="1"/>
  <c r="I55" i="1" s="1"/>
  <c r="B57" i="1"/>
  <c r="F56" i="1"/>
  <c r="K56" i="1" s="1"/>
  <c r="G56" i="1" l="1"/>
  <c r="I56" i="1" s="1"/>
  <c r="B58" i="1"/>
  <c r="F57" i="1"/>
  <c r="K57" i="1" s="1"/>
  <c r="B59" i="1" l="1"/>
  <c r="F58" i="1"/>
  <c r="K58" i="1" s="1"/>
  <c r="G57" i="1"/>
  <c r="I57" i="1" s="1"/>
  <c r="G58" i="1" l="1"/>
  <c r="I58" i="1" s="1"/>
  <c r="B60" i="1"/>
  <c r="F59" i="1"/>
  <c r="K59" i="1" s="1"/>
  <c r="G59" i="1" l="1"/>
  <c r="I59" i="1" s="1"/>
  <c r="B61" i="1"/>
  <c r="F60" i="1"/>
  <c r="K60" i="1" s="1"/>
  <c r="G60" i="1" l="1"/>
  <c r="I60" i="1" s="1"/>
  <c r="B62" i="1"/>
  <c r="F61" i="1"/>
  <c r="K61" i="1" s="1"/>
  <c r="G61" i="1" l="1"/>
  <c r="I61" i="1" s="1"/>
  <c r="B63" i="1"/>
  <c r="F62" i="1"/>
  <c r="K62" i="1" s="1"/>
  <c r="G62" i="1" l="1"/>
  <c r="I62" i="1" s="1"/>
  <c r="B64" i="1"/>
  <c r="F63" i="1"/>
  <c r="K63" i="1" s="1"/>
  <c r="B65" i="1" l="1"/>
  <c r="F64" i="1"/>
  <c r="K64" i="1" s="1"/>
  <c r="G63" i="1"/>
  <c r="I63" i="1" s="1"/>
  <c r="G64" i="1" l="1"/>
  <c r="I64" i="1" s="1"/>
  <c r="B66" i="1"/>
  <c r="F65" i="1"/>
  <c r="K65" i="1" s="1"/>
  <c r="G65" i="1" l="1"/>
  <c r="I65" i="1" s="1"/>
  <c r="B67" i="1"/>
  <c r="F66" i="1"/>
  <c r="K66" i="1" s="1"/>
  <c r="G66" i="1" l="1"/>
  <c r="I66" i="1" s="1"/>
  <c r="B68" i="1"/>
  <c r="F67" i="1"/>
  <c r="K67" i="1" s="1"/>
  <c r="G67" i="1" l="1"/>
  <c r="I67" i="1" s="1"/>
  <c r="B69" i="1"/>
  <c r="F68" i="1"/>
  <c r="K68" i="1" s="1"/>
  <c r="B70" i="1" l="1"/>
  <c r="F69" i="1"/>
  <c r="K69" i="1" s="1"/>
  <c r="G68" i="1"/>
  <c r="I68" i="1" s="1"/>
  <c r="G69" i="1" l="1"/>
  <c r="I69" i="1" s="1"/>
  <c r="B71" i="1"/>
  <c r="F70" i="1"/>
  <c r="K70" i="1" s="1"/>
  <c r="G70" i="1" l="1"/>
  <c r="I70" i="1" s="1"/>
  <c r="B72" i="1"/>
  <c r="F71" i="1"/>
  <c r="K71" i="1" s="1"/>
  <c r="G71" i="1" l="1"/>
  <c r="I71" i="1" s="1"/>
  <c r="B73" i="1"/>
  <c r="F72" i="1"/>
  <c r="K72" i="1" s="1"/>
  <c r="G72" i="1" l="1"/>
  <c r="I72" i="1" s="1"/>
  <c r="B74" i="1"/>
  <c r="F73" i="1"/>
  <c r="K73" i="1" s="1"/>
  <c r="B75" i="1" l="1"/>
  <c r="F74" i="1"/>
  <c r="K74" i="1" s="1"/>
  <c r="G73" i="1"/>
  <c r="I73" i="1" s="1"/>
  <c r="G74" i="1" l="1"/>
  <c r="I74" i="1" s="1"/>
  <c r="B76" i="1"/>
  <c r="F75" i="1"/>
  <c r="K75" i="1" s="1"/>
  <c r="G75" i="1" l="1"/>
  <c r="I75" i="1" s="1"/>
  <c r="B77" i="1"/>
  <c r="F76" i="1"/>
  <c r="K76" i="1" s="1"/>
  <c r="B78" i="1" l="1"/>
  <c r="F77" i="1"/>
  <c r="K77" i="1" s="1"/>
  <c r="G76" i="1"/>
  <c r="I76" i="1" s="1"/>
  <c r="G77" i="1" l="1"/>
  <c r="I77" i="1" s="1"/>
  <c r="B79" i="1"/>
  <c r="F78" i="1"/>
  <c r="K78" i="1" s="1"/>
  <c r="G78" i="1" l="1"/>
  <c r="I78" i="1" s="1"/>
  <c r="B80" i="1"/>
  <c r="F79" i="1"/>
  <c r="K79" i="1" s="1"/>
  <c r="B81" i="1" l="1"/>
  <c r="F80" i="1"/>
  <c r="K80" i="1" s="1"/>
  <c r="G79" i="1"/>
  <c r="I79" i="1" s="1"/>
  <c r="G80" i="1" l="1"/>
  <c r="I80" i="1" s="1"/>
  <c r="B82" i="1"/>
  <c r="F81" i="1"/>
  <c r="K81" i="1" s="1"/>
  <c r="G81" i="1" l="1"/>
  <c r="I81" i="1" s="1"/>
  <c r="B83" i="1"/>
  <c r="F82" i="1"/>
  <c r="K82" i="1" s="1"/>
  <c r="G82" i="1" l="1"/>
  <c r="I82" i="1" s="1"/>
  <c r="B84" i="1"/>
  <c r="F83" i="1"/>
  <c r="K83" i="1" s="1"/>
  <c r="G83" i="1" l="1"/>
  <c r="I83" i="1" s="1"/>
  <c r="B85" i="1"/>
  <c r="F84" i="1"/>
  <c r="K84" i="1" s="1"/>
  <c r="G84" i="1" l="1"/>
  <c r="I84" i="1" s="1"/>
  <c r="B86" i="1"/>
  <c r="F85" i="1"/>
  <c r="K85" i="1" s="1"/>
  <c r="G85" i="1" l="1"/>
  <c r="I85" i="1" s="1"/>
  <c r="B87" i="1"/>
  <c r="F86" i="1"/>
  <c r="K86" i="1" s="1"/>
  <c r="G86" i="1" l="1"/>
  <c r="I86" i="1" s="1"/>
  <c r="B88" i="1"/>
  <c r="F87" i="1"/>
  <c r="K87" i="1" s="1"/>
  <c r="G87" i="1" l="1"/>
  <c r="I87" i="1" s="1"/>
  <c r="B89" i="1"/>
  <c r="F88" i="1"/>
  <c r="K88" i="1" s="1"/>
  <c r="B90" i="1" l="1"/>
  <c r="F89" i="1"/>
  <c r="K89" i="1" s="1"/>
  <c r="G88" i="1"/>
  <c r="I88" i="1" s="1"/>
  <c r="G89" i="1" l="1"/>
  <c r="I89" i="1" s="1"/>
  <c r="B91" i="1"/>
  <c r="F90" i="1"/>
  <c r="K90" i="1" s="1"/>
  <c r="B92" i="1" l="1"/>
  <c r="F91" i="1"/>
  <c r="K91" i="1" s="1"/>
  <c r="G90" i="1"/>
  <c r="I90" i="1" s="1"/>
  <c r="G91" i="1" l="1"/>
  <c r="I91" i="1" s="1"/>
  <c r="B93" i="1"/>
  <c r="F92" i="1"/>
  <c r="K92" i="1" s="1"/>
  <c r="G92" i="1" l="1"/>
  <c r="I92" i="1" s="1"/>
  <c r="B94" i="1"/>
  <c r="F93" i="1"/>
  <c r="K93" i="1" s="1"/>
  <c r="G93" i="1" l="1"/>
  <c r="I93" i="1" s="1"/>
  <c r="B95" i="1"/>
  <c r="F94" i="1"/>
  <c r="K94" i="1" s="1"/>
  <c r="G94" i="1" l="1"/>
  <c r="I94" i="1" s="1"/>
  <c r="B96" i="1"/>
  <c r="F96" i="1" s="1"/>
  <c r="K96" i="1" s="1"/>
  <c r="F95" i="1"/>
  <c r="K95" i="1" s="1"/>
  <c r="G95" i="1" l="1"/>
  <c r="I95" i="1" s="1"/>
  <c r="G96" i="1"/>
  <c r="I96" i="1" s="1"/>
  <c r="K3" i="1"/>
</calcChain>
</file>

<file path=xl/sharedStrings.xml><?xml version="1.0" encoding="utf-8"?>
<sst xmlns="http://schemas.openxmlformats.org/spreadsheetml/2006/main" count="40" uniqueCount="31">
  <si>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</si>
  <si>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</si>
  <si>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</si>
  <si>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</si>
  <si>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</si>
  <si>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</si>
  <si>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</si>
  <si>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</si>
  <si>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</si>
  <si>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</si>
  <si>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</si>
  <si>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</si>
  <si>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</si>
  <si>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pivot distance</t>
  </si>
  <si>
    <t>metres</t>
  </si>
  <si>
    <t>tourque</t>
  </si>
  <si>
    <t>Nm</t>
  </si>
  <si>
    <t>W</t>
  </si>
  <si>
    <t>corrected power</t>
  </si>
  <si>
    <t>fuel flow rate</t>
  </si>
  <si>
    <t>SFC</t>
  </si>
  <si>
    <t>power (BP)</t>
  </si>
  <si>
    <t>Ƞt</t>
  </si>
  <si>
    <t>kg/sec</t>
  </si>
  <si>
    <t>BMEP</t>
  </si>
  <si>
    <t>w</t>
  </si>
  <si>
    <t>L/sec</t>
  </si>
  <si>
    <t>kg/kWh</t>
  </si>
  <si>
    <t>Ƞm</t>
  </si>
  <si>
    <t>MEȠt</t>
  </si>
  <si>
    <t>frictional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</si>
</sst>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0.35127171511629568</c:v>
                </c:pt>
                <c:pt idx="1">
                  <c:v>0.3382542178989158</c:v>
                </c:pt>
                <c:pt idx="2">
                  <c:v>0.3382542178989158</c:v>
                </c:pt>
                <c:pt idx="3">
                  <c:v>0.31800168026526188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0.29054828779687841</c:v>
                </c:pt>
                <c:pt idx="7">
                  <c:v>0.276089731059104</c:v>
                </c:pt>
                <c:pt idx="8">
                  <c:v>0.27323411188218094</c:v>
                </c:pt>
                <c:pt idx="9">
                  <c:v>0.26410201459902127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0.26581267429476008</c:v>
                </c:pt>
                <c:pt idx="17">
                  <c:v>0.26931650706988725</c:v>
                </c:pt>
                <c:pt idx="18">
                  <c:v>0.26926678171616908</c:v>
                </c:pt>
                <c:pt idx="19">
                  <c:v>0.26756851988352653</c:v>
                </c:pt>
                <c:pt idx="20">
                  <c:v>0.26901064575969158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0.26183435211624273</c:v>
                </c:pt>
                <c:pt idx="25">
                  <c:v>0.26039019824758741</c:v>
                </c:pt>
                <c:pt idx="26">
                  <c:v>0.26046657788229732</c:v>
                </c:pt>
                <c:pt idx="27">
                  <c:v>0.26320576134436663</c:v>
                </c:pt>
                <c:pt idx="28">
                  <c:v>0.26461922538017674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0.26441611462962922</c:v>
                </c:pt>
                <c:pt idx="32">
                  <c:v>0.26818911692553443</c:v>
                </c:pt>
                <c:pt idx="33">
                  <c:v>0.26912240337969989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0.28530555769184274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0.29564810255593427</c:v>
                </c:pt>
                <c:pt idx="45">
                  <c:v>0.29730982011558937</c:v>
                </c:pt>
                <c:pt idx="46">
                  <c:v>0.29409137780807054</c:v>
                </c:pt>
                <c:pt idx="47">
                  <c:v>0.29223943946040576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0.29318719223798284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0.29900241769767272</c:v>
                </c:pt>
                <c:pt idx="56">
                  <c:v>0.30036910155313812</c:v>
                </c:pt>
                <c:pt idx="57">
                  <c:v>0.30342339026305132</c:v>
                </c:pt>
                <c:pt idx="58">
                  <c:v>0.30315856248955431</c:v>
                </c:pt>
                <c:pt idx="59">
                  <c:v>0.30932491920391991</c:v>
                </c:pt>
                <c:pt idx="60">
                  <c:v>0.31031586562787816</c:v>
                </c:pt>
                <c:pt idx="61">
                  <c:v>0.31253896854800162</c:v>
                </c:pt>
                <c:pt idx="62">
                  <c:v>0.31413513076931227</c:v>
                </c:pt>
                <c:pt idx="63">
                  <c:v>0.31729907628612636</c:v>
                </c:pt>
                <c:pt idx="64">
                  <c:v>0.3170494501050945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0.32302670716152077</c:v>
                </c:pt>
                <c:pt idx="68">
                  <c:v>0.32305374378307938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0.32264370332232306</c:v>
                </c:pt>
                <c:pt idx="72">
                  <c:v>0.32396991456889973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0.33055927034591243</c:v>
                </c:pt>
                <c:pt idx="77">
                  <c:v>0.33403831531281458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0.35097039683292386</c:v>
                </c:pt>
                <c:pt idx="84">
                  <c:v>0.35445461720197313</c:v>
                </c:pt>
                <c:pt idx="85">
                  <c:v>0.35483361136689334</c:v>
                </c:pt>
                <c:pt idx="86">
                  <c:v>0.35768234471845056</c:v>
                </c:pt>
                <c:pt idx="87">
                  <c:v>0.35728464033116036</c:v>
                </c:pt>
                <c:pt idx="88">
                  <c:v>0.36640508733302207</c:v>
                </c:pt>
                <c:pt idx="89">
                  <c:v>0.37135020677873049</c:v>
                </c:pt>
                <c:pt idx="90">
                  <c:v>0.37449747037796521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A6-46E6-96A7-95A29C615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2396879"/>
        <c:axId val="1596711199"/>
      </c:lineChart>
      <c:catAx>
        <c:axId val="10823968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11199"/>
        <c:crosses val="autoZero"/>
        <c:auto val="1"/>
        <c:lblAlgn val="ctr"/>
        <c:lblOffset val="100"/>
        <c:noMultiLvlLbl val="0"/>
      </c:catAx>
      <c:valAx>
        <c:axId val="159671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400605861767279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3968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DC-4A6E-BB35-6D8E53D30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0476767"/>
        <c:axId val="1073485471"/>
      </c:lineChart>
      <c:catAx>
        <c:axId val="10704767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485471"/>
        <c:crosses val="autoZero"/>
        <c:auto val="1"/>
        <c:lblAlgn val="ctr"/>
        <c:lblOffset val="100"/>
        <c:noMultiLvlLbl val="0"/>
      </c:catAx>
      <c:valAx>
        <c:axId val="1073485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Tourque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04767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180096237970253"/>
          <c:y val="2.512917632284372E-2"/>
          <c:w val="0.80596062992125983"/>
          <c:h val="0.7133281721644882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8737.1346834664855</c:v>
                </c:pt>
                <c:pt idx="1">
                  <c:v>9217.1367598239667</c:v>
                </c:pt>
                <c:pt idx="2">
                  <c:v>9743.722649849442</c:v>
                </c:pt>
                <c:pt idx="3">
                  <c:v>10237.704995979104</c:v>
                </c:pt>
                <c:pt idx="4">
                  <c:v>10847.049128239811</c:v>
                </c:pt>
                <c:pt idx="5">
                  <c:v>11480.436932528497</c:v>
                </c:pt>
                <c:pt idx="6">
                  <c:v>12159.323616625687</c:v>
                </c:pt>
                <c:pt idx="7">
                  <c:v>12893.281372575198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15596.684538245247</c:v>
                </c:pt>
                <c:pt idx="12">
                  <c:v>16193.158962952164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18388.450013960213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21513.490940018597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23518.410269830158</c:v>
                </c:pt>
                <c:pt idx="25">
                  <c:v>24224.181102398499</c:v>
                </c:pt>
                <c:pt idx="26">
                  <c:v>24886.674179595102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28021.928006669466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36904.66593975218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39135.828150413981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41006.741063005116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42369.623017404047</c:v>
                </c:pt>
                <c:pt idx="68">
                  <c:v>42802.127201959935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43951.499298481693</c:v>
                </c:pt>
                <c:pt idx="72">
                  <c:v>44089.0637861941</c:v>
                </c:pt>
                <c:pt idx="73">
                  <c:v>44117.82307625706</c:v>
                </c:pt>
                <c:pt idx="74">
                  <c:v>44155.364350631535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43379.995438115802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42113.98526319048</c:v>
                </c:pt>
                <c:pt idx="85">
                  <c:v>41753.927323532815</c:v>
                </c:pt>
                <c:pt idx="86">
                  <c:v>41558.9108894276</c:v>
                </c:pt>
                <c:pt idx="87">
                  <c:v>41404.905809489996</c:v>
                </c:pt>
                <c:pt idx="88">
                  <c:v>41350.670222137342</c:v>
                </c:pt>
                <c:pt idx="89">
                  <c:v>41402.145635237997</c:v>
                </c:pt>
                <c:pt idx="90">
                  <c:v>41651.268660622809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45-4DAD-9DC3-F486489F3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6898719"/>
        <c:axId val="1606727375"/>
      </c:lineChart>
      <c:catAx>
        <c:axId val="13368987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6727375"/>
        <c:crosses val="autoZero"/>
        <c:auto val="1"/>
        <c:lblAlgn val="ctr"/>
        <c:lblOffset val="100"/>
        <c:noMultiLvlLbl val="0"/>
      </c:catAx>
      <c:valAx>
        <c:axId val="1606727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BP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68987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845603674540683"/>
          <c:y val="2.6517425377793259E-2"/>
          <c:w val="0.8376550743657043"/>
          <c:h val="0.7087531134517688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31-429C-8363-640B34C94E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2396879"/>
        <c:axId val="1596711199"/>
      </c:lineChart>
      <c:catAx>
        <c:axId val="10823968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11199"/>
        <c:crosses val="autoZero"/>
        <c:auto val="1"/>
        <c:lblAlgn val="ctr"/>
        <c:lblOffset val="100"/>
        <c:noMultiLvlLbl val="0"/>
      </c:catAx>
      <c:valAx>
        <c:axId val="159671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lambda</a:t>
                </a:r>
              </a:p>
            </c:rich>
          </c:tx>
          <c:layout>
            <c:manualLayout>
              <c:xMode val="edge"/>
              <c:yMode val="edge"/>
              <c:x val="2.5000000000000001E-2"/>
              <c:y val="0.400605861767279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3968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cat>
          <c:val>
            <c:numRef>
              <c:f>'GrE HnD BsC'!$C$6:$C$96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A2-4E65-82DE-782CD4C45F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2331536"/>
        <c:axId val="1617763552"/>
      </c:lineChart>
      <c:catAx>
        <c:axId val="1702331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7763552"/>
        <c:crosses val="autoZero"/>
        <c:auto val="1"/>
        <c:lblAlgn val="ctr"/>
        <c:lblOffset val="100"/>
        <c:noMultiLvlLbl val="0"/>
      </c:catAx>
      <c:valAx>
        <c:axId val="161776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flow rate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233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8433008"/>
        <c:axId val="1816521808"/>
      </c:lineChart>
      <c:catAx>
        <c:axId val="1818433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521808"/>
        <c:crosses val="autoZero"/>
        <c:auto val="1"/>
        <c:lblAlgn val="ctr"/>
        <c:lblOffset val="100"/>
        <c:noMultiLvlLbl val="0"/>
      </c:catAx>
      <c:valAx>
        <c:axId val="1816521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843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598805</xdr:colOff>
      <xdr:row>0</xdr:row>
      <xdr:rowOff>44268</xdr:rowOff>
    </xdr:from>
    <xdr:to>
      <xdr:col>21</xdr:col>
      <xdr:colOff>294005</xdr:colOff>
      <xdr:row>15</xdr:row>
      <xdr:rowOff>44269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654E84E-922E-8540-F2EF-BE6515E71A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593272</xdr:colOff>
      <xdr:row>15</xdr:row>
      <xdr:rowOff>45266</xdr:rowOff>
    </xdr:from>
    <xdr:to>
      <xdr:col>21</xdr:col>
      <xdr:colOff>288472</xdr:colOff>
      <xdr:row>30</xdr:row>
      <xdr:rowOff>45266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F4A053F-F502-F50F-EE34-635D21C204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545</xdr:colOff>
      <xdr:row>30</xdr:row>
      <xdr:rowOff>29936</xdr:rowOff>
    </xdr:from>
    <xdr:to>
      <xdr:col>21</xdr:col>
      <xdr:colOff>305345</xdr:colOff>
      <xdr:row>45</xdr:row>
      <xdr:rowOff>29936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96C138F-6D79-83F0-CFCE-547ED3957E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317500</xdr:colOff>
      <xdr:row>0</xdr:row>
      <xdr:rowOff>50800</xdr:rowOff>
    </xdr:from>
    <xdr:to>
      <xdr:col>29</xdr:col>
      <xdr:colOff>12700</xdr:colOff>
      <xdr:row>15</xdr:row>
      <xdr:rowOff>50801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B43772B4-1FF6-4709-8E21-ADF6CE30C8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336550</xdr:colOff>
      <xdr:row>15</xdr:row>
      <xdr:rowOff>76200</xdr:rowOff>
    </xdr:from>
    <xdr:to>
      <xdr:col>29</xdr:col>
      <xdr:colOff>63500</xdr:colOff>
      <xdr:row>30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8D4C9DB-54DB-00AC-4498-62430B59C9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387350</xdr:colOff>
      <xdr:row>30</xdr:row>
      <xdr:rowOff>158750</xdr:rowOff>
    </xdr:from>
    <xdr:to>
      <xdr:col>29</xdr:col>
      <xdr:colOff>82550</xdr:colOff>
      <xdr:row>46</xdr:row>
      <xdr:rowOff>57150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F6E755A-E5C7-4881-79F5-EF8446DD20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2AD04-7A53-42FE-A083-C820C965BBA5}" name="Table1" displayName="Table1" ref="G1:M3" totalsRowShown="0" headerRowDxfId="0">
  <autoFilter ref="G1:M3" xr:uid="{57E2AD04-7A53-42FE-A083-C820C965BBA5}"/>
  <tableColumns count="7">
    <tableColumn id="1" xr3:uid="{FE7D45E9-0314-488D-8C4D-A075525D9750}" name="Baro"/>
    <tableColumn id="2" xr3:uid="{CA27CE75-5D6B-4372-A694-74944A3D5807}" name="Humidity"/>
    <tableColumn id="3" xr3:uid="{2532C61E-37AF-4B8C-8317-B643653AAB14}" name="Ambient temp"/>
    <tableColumn id="4" xr3:uid="{C842E73C-32CB-4C34-8C25-D701BBA3C2A5}" name="pivot distance"/>
    <tableColumn id="5" xr3:uid="{CD25CBA6-20DC-46EF-9F95-3F32838591E0}" name="BMEP">
      <calculatedColumnFormula>AVERAGE(F5:F95)</calculatedColumnFormula>
    </tableColumn>
    <tableColumn id="6" xr3:uid="{076FA49A-CB86-4916-86C1-F13C7543BE74}" name="MEȠt">
      <calculatedColumnFormula>AVERAGE(K5:K95)</calculatedColumnFormula>
    </tableColumn>
    <tableColumn id="7" xr3:uid="{802A3C08-F22E-480C-AF92-BEC57E0BF9C2}" name="Ƞ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view="pageBreakPreview" zoomScale="70" zoomScaleNormal="90" zoomScaleSheetLayoutView="70" workbookViewId="0">
      <selection activeCell="K7" sqref="K7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14" style="1" customWidth="1"/>
    <col min="8" max="8" width="12" style="1" bestFit="1" customWidth="1"/>
    <col min="9" max="9" width="15.88671875" style="1" customWidth="1"/>
    <col min="10" max="10" width="15.33203125" style="1" customWidth="1"/>
    <col min="11" max="11" width="12.44140625" customWidth="1"/>
    <col min="13" max="13" width="14.109375" customWidth="1"/>
  </cols>
  <sheetData>
    <row r="1" spans="1:13" x14ac:dyDescent="0.3">
      <c r="A1"/>
      <c r="B1"/>
      <c r="G1" s="2" t="s">
        <v>0</v>
      </c>
      <c r="H1" s="2" t="s">
        <v>1</v>
      </c>
      <c r="I1" s="2" t="s">
        <v>2</v>
      </c>
      <c r="J1" s="2" t="s">
        <v>13</v>
      </c>
      <c r="K1" s="2" t="s">
        <v>24</v>
      </c>
      <c r="L1" s="2" t="s">
        <v>29</v>
      </c>
      <c r="M1" s="2" t="s">
        <v>28</v>
      </c>
    </row>
    <row r="2" spans="1:13" x14ac:dyDescent="0.3">
      <c r="C2" s="1"/>
      <c r="G2" s="2" t="s">
        <v>3</v>
      </c>
      <c r="H2" s="2" t="s">
        <v>4</v>
      </c>
      <c r="I2" s="2" t="s">
        <v>5</v>
      </c>
      <c r="J2" s="4" t="s">
        <v>14</v>
      </c>
      <c r="K2" s="2" t="s">
        <v>25</v>
      </c>
      <c r="L2" s="2" t="s">
        <v>4</v>
      </c>
      <c r="M2" s="2" t="s">
        <v>4</v>
      </c>
    </row>
    <row r="3" spans="1:13" x14ac:dyDescent="0.3">
      <c r="C3" s="1"/>
      <c r="G3" s="3">
        <v>1018.9</v>
      </c>
      <c r="H3" s="3">
        <v>46</v>
      </c>
      <c r="I3" s="3">
        <v>27</v>
      </c>
      <c r="J3" s="3">
        <v>0.81577599999999995</v>
      </c>
      <c r="K3" s="5">
        <f>AVERAGE(F6:F96)</f>
        <v>31455.388850633404</v>
      </c>
      <c r="L3" s="5">
        <f>AVERAGE(K6:K96)</f>
        <v>26.697139481723042</v>
      </c>
      <c r="M3" s="3">
        <v>99.377499999999998</v>
      </c>
    </row>
    <row r="4" spans="1:13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15</v>
      </c>
      <c r="F4" s="2" t="s">
        <v>21</v>
      </c>
      <c r="G4" s="2" t="s">
        <v>18</v>
      </c>
      <c r="H4" s="2" t="s">
        <v>19</v>
      </c>
      <c r="I4" s="2" t="s">
        <v>20</v>
      </c>
      <c r="J4" s="2" t="s">
        <v>19</v>
      </c>
      <c r="K4" s="2" t="s">
        <v>22</v>
      </c>
      <c r="L4" s="2" t="s">
        <v>28</v>
      </c>
      <c r="M4" s="2" t="s">
        <v>30</v>
      </c>
    </row>
    <row r="5" spans="1:13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16</v>
      </c>
      <c r="F5" s="2" t="s">
        <v>17</v>
      </c>
      <c r="G5" s="2" t="s">
        <v>17</v>
      </c>
      <c r="H5" s="2" t="s">
        <v>26</v>
      </c>
      <c r="I5" s="1" t="s">
        <v>27</v>
      </c>
      <c r="J5" s="1" t="s">
        <v>23</v>
      </c>
      <c r="K5" s="2" t="s">
        <v>4</v>
      </c>
      <c r="L5" s="2" t="s">
        <v>4</v>
      </c>
      <c r="M5" s="2" t="s">
        <v>17</v>
      </c>
    </row>
    <row r="6" spans="1:13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 t="shared" ref="E6:E37" si="0">A6*J$3</f>
        <v>83.433490399999997</v>
      </c>
      <c r="F6">
        <f>E6*(2*PI())*(B6/60)</f>
        <v>8737.1346834664855</v>
      </c>
      <c r="G6" s="1">
        <f>F6*((1.01325/1.0189)*SQRT(300/293))</f>
        <v>8791.8627117276737</v>
      </c>
      <c r="H6" s="1">
        <f>C6/60</f>
        <v>1.1733333333333333E-3</v>
      </c>
      <c r="I6" s="1">
        <f>(H7*0.75*3600)/(G7/1000)</f>
        <v>0.35127171511629568</v>
      </c>
      <c r="J6" s="1">
        <f>H6*0.75</f>
        <v>8.7999999999999992E-4</v>
      </c>
      <c r="K6">
        <f>((F6/1000)/(J6*45000))*100</f>
        <v>22.063471422895169</v>
      </c>
      <c r="L6">
        <f>F6/G6*100</f>
        <v>99.377514981117869</v>
      </c>
      <c r="M6">
        <f>G6-F6</f>
        <v>54.728028261188228</v>
      </c>
    </row>
    <row r="7" spans="1:13" x14ac:dyDescent="0.3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E7">
        <f t="shared" si="0"/>
        <v>83.825878656</v>
      </c>
      <c r="F7">
        <f t="shared" ref="F7:F70" si="2">E7*(2*PI())*(B7/60)</f>
        <v>9217.1367598239667</v>
      </c>
      <c r="G7" s="1">
        <f t="shared" ref="G7:G70" si="3">F7*((1.01325/1.0189)*SQRT(300/293))</f>
        <v>9274.8714450902298</v>
      </c>
      <c r="H7" s="1">
        <f t="shared" ref="H7:H70" si="4">C7/60</f>
        <v>1.2066666666666669E-3</v>
      </c>
      <c r="I7" s="1">
        <f>(H8*0.75*3600)/(G8/1000)</f>
        <v>0.3382542178989158</v>
      </c>
      <c r="J7" s="1">
        <f t="shared" ref="J7:J70" si="5">H7*0.75</f>
        <v>9.0500000000000021E-4</v>
      </c>
      <c r="K7">
        <f>((F7/1000)/(J7*45000))*100</f>
        <v>22.632625561262039</v>
      </c>
      <c r="L7">
        <f t="shared" ref="L7:L70" si="6">F7/G7*100</f>
        <v>99.377514981117869</v>
      </c>
      <c r="M7">
        <f t="shared" ref="M7:M70" si="7">G7-F7</f>
        <v>57.734685266263114</v>
      </c>
    </row>
    <row r="8" spans="1:13" x14ac:dyDescent="0.3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E8">
        <f t="shared" si="0"/>
        <v>84.586997663999995</v>
      </c>
      <c r="F8">
        <f t="shared" si="2"/>
        <v>9743.722649849442</v>
      </c>
      <c r="G8" s="1">
        <f t="shared" si="3"/>
        <v>9804.7557857537377</v>
      </c>
      <c r="H8" s="1">
        <f t="shared" si="4"/>
        <v>1.2283333333333334E-3</v>
      </c>
      <c r="I8" s="1">
        <f t="shared" ref="I6:I70" si="8">(H8*0.75*3600)/(G8/1000)</f>
        <v>0.3382542178989158</v>
      </c>
      <c r="J8" s="1">
        <f t="shared" si="5"/>
        <v>9.2125000000000009E-4</v>
      </c>
      <c r="K8">
        <f t="shared" ref="K7:K70" si="9">((F8/1000)/(J8*45000))*100</f>
        <v>23.503627679419729</v>
      </c>
      <c r="L8">
        <f t="shared" si="6"/>
        <v>99.377514981117869</v>
      </c>
      <c r="M8">
        <f t="shared" si="7"/>
        <v>61.033135904295705</v>
      </c>
    </row>
    <row r="9" spans="1:13" x14ac:dyDescent="0.3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E9">
        <f t="shared" si="0"/>
        <v>85.011201184000001</v>
      </c>
      <c r="F9">
        <f t="shared" si="2"/>
        <v>10237.704995979104</v>
      </c>
      <c r="G9" s="1">
        <f t="shared" si="3"/>
        <v>10301.832359084758</v>
      </c>
      <c r="H9" s="1">
        <f t="shared" si="4"/>
        <v>1.2133333333333334E-3</v>
      </c>
      <c r="I9" s="1">
        <f t="shared" si="8"/>
        <v>0.31800168026526188</v>
      </c>
      <c r="J9" s="1">
        <f t="shared" si="5"/>
        <v>9.1E-4</v>
      </c>
      <c r="K9">
        <f t="shared" si="9"/>
        <v>25.000500600681576</v>
      </c>
      <c r="L9">
        <f t="shared" si="6"/>
        <v>99.377514981117869</v>
      </c>
      <c r="M9">
        <f t="shared" si="7"/>
        <v>64.127363105653785</v>
      </c>
    </row>
    <row r="10" spans="1:13" x14ac:dyDescent="0.3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E10">
        <f t="shared" si="0"/>
        <v>86.318074335999995</v>
      </c>
      <c r="F10">
        <f t="shared" si="2"/>
        <v>10847.049128239811</v>
      </c>
      <c r="G10" s="1">
        <f t="shared" si="3"/>
        <v>10914.993326509315</v>
      </c>
      <c r="H10" s="1">
        <f t="shared" si="4"/>
        <v>1.24E-3</v>
      </c>
      <c r="I10" s="1">
        <f t="shared" si="8"/>
        <v>0.30673404003543375</v>
      </c>
      <c r="J10" s="1">
        <f t="shared" si="5"/>
        <v>9.3000000000000005E-4</v>
      </c>
      <c r="K10">
        <f t="shared" si="9"/>
        <v>25.918874858398588</v>
      </c>
      <c r="L10">
        <f t="shared" si="6"/>
        <v>99.377514981117869</v>
      </c>
      <c r="M10">
        <f t="shared" si="7"/>
        <v>67.944198269504341</v>
      </c>
    </row>
    <row r="11" spans="1:13" x14ac:dyDescent="0.3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E11">
        <f t="shared" si="0"/>
        <v>87.704077760000004</v>
      </c>
      <c r="F11">
        <f t="shared" si="2"/>
        <v>11480.436932528497</v>
      </c>
      <c r="G11" s="1">
        <f t="shared" si="3"/>
        <v>11552.348571716475</v>
      </c>
      <c r="H11" s="1">
        <f t="shared" si="4"/>
        <v>1.3158333333333334E-3</v>
      </c>
      <c r="I11" s="1">
        <f t="shared" si="8"/>
        <v>0.30753486859790308</v>
      </c>
      <c r="J11" s="1">
        <f t="shared" si="5"/>
        <v>9.8687499999999991E-4</v>
      </c>
      <c r="K11">
        <f t="shared" si="9"/>
        <v>25.85138145386756</v>
      </c>
      <c r="L11">
        <f t="shared" si="6"/>
        <v>99.377514981117869</v>
      </c>
      <c r="M11">
        <f t="shared" si="7"/>
        <v>71.911639187977926</v>
      </c>
    </row>
    <row r="12" spans="1:13" x14ac:dyDescent="0.3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E12">
        <f t="shared" si="0"/>
        <v>89.317682687999991</v>
      </c>
      <c r="F12">
        <f t="shared" si="2"/>
        <v>12159.323616625687</v>
      </c>
      <c r="G12" s="1">
        <f t="shared" si="3"/>
        <v>12235.487694511185</v>
      </c>
      <c r="H12" s="1">
        <f t="shared" si="4"/>
        <v>1.3166666666666667E-3</v>
      </c>
      <c r="I12" s="1">
        <f t="shared" si="8"/>
        <v>0.29054828779687841</v>
      </c>
      <c r="J12" s="1">
        <f t="shared" si="5"/>
        <v>9.875000000000001E-4</v>
      </c>
      <c r="K12">
        <f t="shared" si="9"/>
        <v>27.362753567652735</v>
      </c>
      <c r="L12">
        <f t="shared" si="6"/>
        <v>99.377514981117869</v>
      </c>
      <c r="M12">
        <f t="shared" si="7"/>
        <v>76.164077885498045</v>
      </c>
    </row>
    <row r="13" spans="1:13" x14ac:dyDescent="0.3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E13">
        <f t="shared" si="0"/>
        <v>91.201309471999991</v>
      </c>
      <c r="F13">
        <f t="shared" si="2"/>
        <v>12893.281372575198</v>
      </c>
      <c r="G13" s="1">
        <f t="shared" si="3"/>
        <v>12974.04284563261</v>
      </c>
      <c r="H13" s="1">
        <f t="shared" si="4"/>
        <v>1.3266666666666667E-3</v>
      </c>
      <c r="I13" s="1">
        <f t="shared" si="8"/>
        <v>0.276089731059104</v>
      </c>
      <c r="J13" s="1">
        <f t="shared" si="5"/>
        <v>9.9500000000000001E-4</v>
      </c>
      <c r="K13">
        <f t="shared" si="9"/>
        <v>28.795714958291903</v>
      </c>
      <c r="L13">
        <f t="shared" si="6"/>
        <v>99.377514981117869</v>
      </c>
      <c r="M13">
        <f t="shared" si="7"/>
        <v>80.761473057411422</v>
      </c>
    </row>
    <row r="14" spans="1:13" x14ac:dyDescent="0.3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E14">
        <f t="shared" si="0"/>
        <v>93.217091967999991</v>
      </c>
      <c r="F14">
        <f t="shared" si="2"/>
        <v>13666.339461398065</v>
      </c>
      <c r="G14" s="1">
        <f t="shared" si="3"/>
        <v>13751.94324792155</v>
      </c>
      <c r="H14" s="1">
        <f t="shared" si="4"/>
        <v>1.3916666666666667E-3</v>
      </c>
      <c r="I14" s="1">
        <f t="shared" si="8"/>
        <v>0.27323411188218094</v>
      </c>
      <c r="J14" s="1">
        <f t="shared" si="5"/>
        <v>1.04375E-3</v>
      </c>
      <c r="K14">
        <f t="shared" si="9"/>
        <v>29.096664189270665</v>
      </c>
      <c r="L14">
        <f t="shared" si="6"/>
        <v>99.377514981117869</v>
      </c>
      <c r="M14">
        <f t="shared" si="7"/>
        <v>85.603786523484814</v>
      </c>
    </row>
    <row r="15" spans="1:13" x14ac:dyDescent="0.3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E15">
        <f t="shared" si="0"/>
        <v>94.452992607999988</v>
      </c>
      <c r="F15">
        <f t="shared" si="2"/>
        <v>14342.086671531752</v>
      </c>
      <c r="G15" s="1">
        <f t="shared" si="3"/>
        <v>14431.923231584937</v>
      </c>
      <c r="H15" s="1">
        <f t="shared" si="4"/>
        <v>1.4116666666666665E-3</v>
      </c>
      <c r="I15" s="1">
        <f t="shared" si="8"/>
        <v>0.26410201459902127</v>
      </c>
      <c r="J15" s="1">
        <f t="shared" si="5"/>
        <v>1.0587499999999998E-3</v>
      </c>
      <c r="K15">
        <f t="shared" si="9"/>
        <v>30.102766200250304</v>
      </c>
      <c r="L15">
        <f t="shared" si="6"/>
        <v>99.377514981117869</v>
      </c>
      <c r="M15">
        <f t="shared" si="7"/>
        <v>89.836560053185167</v>
      </c>
    </row>
    <row r="16" spans="1:13" x14ac:dyDescent="0.3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E16">
        <f t="shared" si="0"/>
        <v>95.43355536</v>
      </c>
      <c r="F16">
        <f t="shared" si="2"/>
        <v>14990.667821246541</v>
      </c>
      <c r="G16" s="1">
        <f t="shared" si="3"/>
        <v>15084.566990928308</v>
      </c>
      <c r="H16" s="1">
        <f t="shared" si="4"/>
        <v>1.4775000000000001E-3</v>
      </c>
      <c r="I16" s="1">
        <f t="shared" si="8"/>
        <v>0.26445903302355922</v>
      </c>
      <c r="J16" s="1">
        <f t="shared" si="5"/>
        <v>1.1081250000000002E-3</v>
      </c>
      <c r="K16">
        <f t="shared" si="9"/>
        <v>30.062127610446147</v>
      </c>
      <c r="L16">
        <f t="shared" si="6"/>
        <v>99.377514981117869</v>
      </c>
      <c r="M16">
        <f t="shared" si="7"/>
        <v>93.89916968176658</v>
      </c>
    </row>
    <row r="17" spans="1:13" x14ac:dyDescent="0.3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E17">
        <f t="shared" si="0"/>
        <v>96.088623487999996</v>
      </c>
      <c r="F17">
        <f t="shared" si="2"/>
        <v>15596.684538245247</v>
      </c>
      <c r="G17" s="1">
        <f t="shared" si="3"/>
        <v>15694.379700688511</v>
      </c>
      <c r="H17" s="1">
        <f t="shared" si="4"/>
        <v>1.5533333333333334E-3</v>
      </c>
      <c r="I17" s="1">
        <f t="shared" si="8"/>
        <v>0.26722942097647923</v>
      </c>
      <c r="J17" s="1">
        <f t="shared" si="5"/>
        <v>1.165E-3</v>
      </c>
      <c r="K17">
        <f t="shared" si="9"/>
        <v>29.750471222213154</v>
      </c>
      <c r="L17">
        <f t="shared" si="6"/>
        <v>99.377514981117869</v>
      </c>
      <c r="M17">
        <f t="shared" si="7"/>
        <v>97.695162443264053</v>
      </c>
    </row>
    <row r="18" spans="1:13" x14ac:dyDescent="0.3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E18">
        <f t="shared" si="0"/>
        <v>96.645798495999998</v>
      </c>
      <c r="F18">
        <f t="shared" si="2"/>
        <v>16193.158962952164</v>
      </c>
      <c r="G18" s="1">
        <f t="shared" si="3"/>
        <v>16294.59034674889</v>
      </c>
      <c r="H18" s="1">
        <f t="shared" si="4"/>
        <v>1.5983333333333333E-3</v>
      </c>
      <c r="I18" s="1">
        <f t="shared" si="8"/>
        <v>0.26484249730531162</v>
      </c>
      <c r="J18" s="1">
        <f t="shared" si="5"/>
        <v>1.1987499999999999E-3</v>
      </c>
      <c r="K18">
        <f t="shared" si="9"/>
        <v>30.018600788695942</v>
      </c>
      <c r="L18">
        <f t="shared" si="6"/>
        <v>99.377514981117869</v>
      </c>
      <c r="M18">
        <f t="shared" si="7"/>
        <v>101.43138379672564</v>
      </c>
    </row>
    <row r="19" spans="1:13" x14ac:dyDescent="0.3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E19">
        <f t="shared" si="0"/>
        <v>96.891347072000002</v>
      </c>
      <c r="F19">
        <f t="shared" si="2"/>
        <v>16741.622928679775</v>
      </c>
      <c r="G19" s="1">
        <f t="shared" si="3"/>
        <v>16846.489803916662</v>
      </c>
      <c r="H19" s="1">
        <f t="shared" si="4"/>
        <v>1.6458333333333333E-3</v>
      </c>
      <c r="I19" s="1">
        <f t="shared" si="8"/>
        <v>0.26377898611061795</v>
      </c>
      <c r="J19" s="1">
        <f t="shared" si="5"/>
        <v>1.234375E-3</v>
      </c>
      <c r="K19">
        <f t="shared" si="9"/>
        <v>30.13963058890311</v>
      </c>
      <c r="L19">
        <f t="shared" si="6"/>
        <v>99.377514981117869</v>
      </c>
      <c r="M19">
        <f t="shared" si="7"/>
        <v>104.8668752368867</v>
      </c>
    </row>
    <row r="20" spans="1:13" x14ac:dyDescent="0.3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E20">
        <f t="shared" si="0"/>
        <v>96.796717055999991</v>
      </c>
      <c r="F20">
        <f t="shared" si="2"/>
        <v>17232.098461035232</v>
      </c>
      <c r="G20" s="1">
        <f t="shared" si="3"/>
        <v>17340.037597347247</v>
      </c>
      <c r="H20" s="1">
        <f t="shared" si="4"/>
        <v>1.6674999999999999E-3</v>
      </c>
      <c r="I20" s="1">
        <f t="shared" si="8"/>
        <v>0.2596447657465733</v>
      </c>
      <c r="J20" s="1">
        <f t="shared" si="5"/>
        <v>1.250625E-3</v>
      </c>
      <c r="K20">
        <f t="shared" si="9"/>
        <v>30.619531942535811</v>
      </c>
      <c r="L20">
        <f t="shared" si="6"/>
        <v>99.377514981117869</v>
      </c>
      <c r="M20">
        <f t="shared" si="7"/>
        <v>107.93913631201576</v>
      </c>
    </row>
    <row r="21" spans="1:13" x14ac:dyDescent="0.3">
      <c r="A21" s="1">
        <v>118.861</v>
      </c>
      <c r="B21" s="8">
        <f t="shared" si="1"/>
        <v>1750</v>
      </c>
      <c r="C21" s="1">
        <v>0.10305</v>
      </c>
      <c r="D21" s="1">
        <v>1.31053</v>
      </c>
      <c r="E21">
        <f t="shared" si="0"/>
        <v>96.963951135999991</v>
      </c>
      <c r="F21">
        <f t="shared" si="2"/>
        <v>17769.572132194007</v>
      </c>
      <c r="G21" s="1">
        <f t="shared" si="3"/>
        <v>17880.877918481154</v>
      </c>
      <c r="H21" s="1">
        <f t="shared" si="4"/>
        <v>1.7175000000000001E-3</v>
      </c>
      <c r="I21" s="8">
        <f t="shared" si="8"/>
        <v>0.25934129303612513</v>
      </c>
      <c r="J21" s="1">
        <f t="shared" si="5"/>
        <v>1.288125E-3</v>
      </c>
      <c r="K21">
        <f t="shared" si="9"/>
        <v>30.655361918713041</v>
      </c>
      <c r="L21">
        <f t="shared" si="6"/>
        <v>99.377514981117869</v>
      </c>
      <c r="M21">
        <f t="shared" si="7"/>
        <v>111.30578628714647</v>
      </c>
    </row>
    <row r="22" spans="1:13" x14ac:dyDescent="0.3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E22">
        <f t="shared" si="0"/>
        <v>97.553757183999991</v>
      </c>
      <c r="F22">
        <f t="shared" si="2"/>
        <v>18388.450013960213</v>
      </c>
      <c r="G22" s="1">
        <f t="shared" si="3"/>
        <v>18503.632353308585</v>
      </c>
      <c r="H22" s="1">
        <f t="shared" si="4"/>
        <v>1.8216666666666665E-3</v>
      </c>
      <c r="I22" s="1">
        <f t="shared" si="8"/>
        <v>0.26581267429476008</v>
      </c>
      <c r="J22" s="1">
        <f t="shared" si="5"/>
        <v>1.3662499999999998E-3</v>
      </c>
      <c r="K22">
        <f t="shared" si="9"/>
        <v>29.909037330828852</v>
      </c>
      <c r="L22">
        <f t="shared" si="6"/>
        <v>99.377514981117869</v>
      </c>
      <c r="M22">
        <f t="shared" si="7"/>
        <v>115.1823393483719</v>
      </c>
    </row>
    <row r="23" spans="1:13" x14ac:dyDescent="0.3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E23">
        <f t="shared" si="0"/>
        <v>97.839278783999987</v>
      </c>
      <c r="F23">
        <f t="shared" si="2"/>
        <v>18954.554833387512</v>
      </c>
      <c r="G23" s="1">
        <f t="shared" si="3"/>
        <v>19073.283163690452</v>
      </c>
      <c r="H23" s="1">
        <f t="shared" si="4"/>
        <v>1.9025000000000001E-3</v>
      </c>
      <c r="I23" s="1">
        <f t="shared" si="8"/>
        <v>0.26931650706988725</v>
      </c>
      <c r="J23" s="1">
        <f t="shared" si="5"/>
        <v>1.4268750000000002E-3</v>
      </c>
      <c r="K23">
        <f t="shared" si="9"/>
        <v>29.519917976755742</v>
      </c>
      <c r="L23">
        <f t="shared" si="6"/>
        <v>99.377514981117869</v>
      </c>
      <c r="M23">
        <f t="shared" si="7"/>
        <v>118.72833030293987</v>
      </c>
    </row>
    <row r="24" spans="1:13" x14ac:dyDescent="0.3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E24">
        <f t="shared" si="0"/>
        <v>98.036696575999997</v>
      </c>
      <c r="F24">
        <f t="shared" si="2"/>
        <v>19506.119830540305</v>
      </c>
      <c r="G24" s="1">
        <f t="shared" si="3"/>
        <v>19628.30307665325</v>
      </c>
      <c r="H24" s="1">
        <f t="shared" si="4"/>
        <v>1.9575E-3</v>
      </c>
      <c r="I24" s="1">
        <f t="shared" si="8"/>
        <v>0.26926678171616908</v>
      </c>
      <c r="J24" s="1">
        <f t="shared" si="5"/>
        <v>1.468125E-3</v>
      </c>
      <c r="K24">
        <f t="shared" si="9"/>
        <v>29.525369404346524</v>
      </c>
      <c r="L24">
        <f t="shared" si="6"/>
        <v>99.377514981117869</v>
      </c>
      <c r="M24">
        <f t="shared" si="7"/>
        <v>122.1832461129452</v>
      </c>
    </row>
    <row r="25" spans="1:13" x14ac:dyDescent="0.3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E25">
        <f t="shared" si="0"/>
        <v>98.666475647999988</v>
      </c>
      <c r="F25">
        <f t="shared" si="2"/>
        <v>20148.041878337943</v>
      </c>
      <c r="G25" s="1">
        <f t="shared" si="3"/>
        <v>20274.246022519434</v>
      </c>
      <c r="H25" s="1">
        <f t="shared" si="4"/>
        <v>2.0091666666666669E-3</v>
      </c>
      <c r="I25" s="1">
        <f t="shared" si="8"/>
        <v>0.26756851988352653</v>
      </c>
      <c r="J25" s="1">
        <f t="shared" si="5"/>
        <v>1.5068750000000002E-3</v>
      </c>
      <c r="K25">
        <f t="shared" si="9"/>
        <v>29.712767413558876</v>
      </c>
      <c r="L25">
        <f t="shared" si="6"/>
        <v>99.377514981117869</v>
      </c>
      <c r="M25">
        <f t="shared" si="7"/>
        <v>126.20414418149085</v>
      </c>
    </row>
    <row r="26" spans="1:13" x14ac:dyDescent="0.3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E26">
        <f t="shared" si="0"/>
        <v>99.652748831999986</v>
      </c>
      <c r="F26">
        <f t="shared" si="2"/>
        <v>20871.222909376</v>
      </c>
      <c r="G26" s="1">
        <f t="shared" si="3"/>
        <v>21001.956945030892</v>
      </c>
      <c r="H26" s="1">
        <f t="shared" si="4"/>
        <v>2.0924999999999997E-3</v>
      </c>
      <c r="I26" s="1">
        <f t="shared" si="8"/>
        <v>0.26901064575969158</v>
      </c>
      <c r="J26" s="1">
        <f t="shared" si="5"/>
        <v>1.5693749999999998E-3</v>
      </c>
      <c r="K26">
        <f t="shared" si="9"/>
        <v>29.553481707156603</v>
      </c>
      <c r="L26">
        <f t="shared" si="6"/>
        <v>99.377514981117869</v>
      </c>
      <c r="M26">
        <f t="shared" si="7"/>
        <v>130.73403565489207</v>
      </c>
    </row>
    <row r="27" spans="1:13" x14ac:dyDescent="0.3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E27">
        <f t="shared" si="0"/>
        <v>100.21400272</v>
      </c>
      <c r="F27">
        <f t="shared" si="2"/>
        <v>21513.490940018597</v>
      </c>
      <c r="G27" s="1">
        <f t="shared" si="3"/>
        <v>21648.248040923791</v>
      </c>
      <c r="H27" s="1">
        <f t="shared" si="4"/>
        <v>2.1308333333333331E-3</v>
      </c>
      <c r="I27" s="1">
        <f t="shared" si="8"/>
        <v>0.26576053586988058</v>
      </c>
      <c r="J27" s="1">
        <f t="shared" si="5"/>
        <v>1.5981249999999997E-3</v>
      </c>
      <c r="K27">
        <f t="shared" si="9"/>
        <v>29.914905057167481</v>
      </c>
      <c r="L27">
        <f t="shared" si="6"/>
        <v>99.377514981117869</v>
      </c>
      <c r="M27">
        <f t="shared" si="7"/>
        <v>134.75710090519351</v>
      </c>
    </row>
    <row r="28" spans="1:13" x14ac:dyDescent="0.3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E28">
        <f t="shared" si="0"/>
        <v>100.989805696</v>
      </c>
      <c r="F28">
        <f t="shared" si="2"/>
        <v>22208.818216340995</v>
      </c>
      <c r="G28" s="1">
        <f t="shared" si="3"/>
        <v>22347.930737210285</v>
      </c>
      <c r="H28" s="1">
        <f t="shared" si="4"/>
        <v>2.1816666666666664E-3</v>
      </c>
      <c r="I28" s="1">
        <f t="shared" si="8"/>
        <v>0.26358145052741094</v>
      </c>
      <c r="J28" s="1">
        <f t="shared" si="5"/>
        <v>1.6362499999999997E-3</v>
      </c>
      <c r="K28">
        <f t="shared" si="9"/>
        <v>30.162218102152277</v>
      </c>
      <c r="L28">
        <f t="shared" si="6"/>
        <v>99.377514981117869</v>
      </c>
      <c r="M28">
        <f t="shared" si="7"/>
        <v>139.11252086929017</v>
      </c>
    </row>
    <row r="29" spans="1:13" x14ac:dyDescent="0.3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E29">
        <f t="shared" si="0"/>
        <v>101.80395014399998</v>
      </c>
      <c r="F29">
        <f t="shared" si="2"/>
        <v>22920.90216798152</v>
      </c>
      <c r="G29" s="1">
        <f t="shared" si="3"/>
        <v>23064.475069975924</v>
      </c>
      <c r="H29" s="1">
        <f t="shared" si="4"/>
        <v>2.2391666666666666E-3</v>
      </c>
      <c r="I29" s="1">
        <f t="shared" si="8"/>
        <v>0.262123893201889</v>
      </c>
      <c r="J29" s="1">
        <f t="shared" si="5"/>
        <v>1.6793749999999999E-3</v>
      </c>
      <c r="K29">
        <f t="shared" si="9"/>
        <v>30.329937120101256</v>
      </c>
      <c r="L29">
        <f t="shared" si="6"/>
        <v>99.377514981117869</v>
      </c>
      <c r="M29">
        <f t="shared" si="7"/>
        <v>143.57290199440467</v>
      </c>
    </row>
    <row r="30" spans="1:13" x14ac:dyDescent="0.3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E30">
        <f t="shared" si="0"/>
        <v>102.08376131199999</v>
      </c>
      <c r="F30">
        <f t="shared" si="2"/>
        <v>23518.410269830158</v>
      </c>
      <c r="G30" s="1">
        <f t="shared" si="3"/>
        <v>23665.725867967969</v>
      </c>
      <c r="H30" s="1">
        <f t="shared" si="4"/>
        <v>2.2949999999999997E-3</v>
      </c>
      <c r="I30" s="1">
        <f t="shared" si="8"/>
        <v>0.26183435211624273</v>
      </c>
      <c r="J30" s="1">
        <f t="shared" si="5"/>
        <v>1.7212499999999997E-3</v>
      </c>
      <c r="K30">
        <f t="shared" si="9"/>
        <v>30.363476504259069</v>
      </c>
      <c r="L30">
        <f t="shared" si="6"/>
        <v>99.377514981117869</v>
      </c>
      <c r="M30">
        <f t="shared" si="7"/>
        <v>147.31559813781132</v>
      </c>
    </row>
    <row r="31" spans="1:13" x14ac:dyDescent="0.3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E31">
        <f t="shared" si="0"/>
        <v>102.810617728</v>
      </c>
      <c r="F31">
        <f t="shared" si="2"/>
        <v>24224.181102398499</v>
      </c>
      <c r="G31" s="1">
        <f t="shared" si="3"/>
        <v>24375.917537283149</v>
      </c>
      <c r="H31" s="1">
        <f t="shared" si="4"/>
        <v>2.3508333333333337E-3</v>
      </c>
      <c r="I31" s="1">
        <f t="shared" si="8"/>
        <v>0.26039019824758741</v>
      </c>
      <c r="J31" s="1">
        <f t="shared" si="5"/>
        <v>1.7631250000000004E-3</v>
      </c>
      <c r="K31">
        <f t="shared" si="9"/>
        <v>30.531875823260147</v>
      </c>
      <c r="L31">
        <f t="shared" si="6"/>
        <v>99.377514981117869</v>
      </c>
      <c r="M31">
        <f t="shared" si="7"/>
        <v>151.7364348846495</v>
      </c>
    </row>
    <row r="32" spans="1:13" x14ac:dyDescent="0.3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E32">
        <f t="shared" si="0"/>
        <v>103.32618815999999</v>
      </c>
      <c r="F32">
        <f t="shared" si="2"/>
        <v>24886.674179595102</v>
      </c>
      <c r="G32" s="1">
        <f t="shared" si="3"/>
        <v>25042.560366219332</v>
      </c>
      <c r="H32" s="1">
        <f t="shared" si="4"/>
        <v>2.4158333333333332E-3</v>
      </c>
      <c r="I32" s="1">
        <f t="shared" si="8"/>
        <v>0.26046657788229732</v>
      </c>
      <c r="J32" s="1">
        <f t="shared" si="5"/>
        <v>1.8118749999999999E-3</v>
      </c>
      <c r="K32">
        <f t="shared" si="9"/>
        <v>30.52292260729919</v>
      </c>
      <c r="L32">
        <f t="shared" si="6"/>
        <v>99.377514981117869</v>
      </c>
      <c r="M32">
        <f t="shared" si="7"/>
        <v>155.88618662422959</v>
      </c>
    </row>
    <row r="33" spans="1:13" x14ac:dyDescent="0.3">
      <c r="A33" s="1">
        <v>126.822</v>
      </c>
      <c r="B33" s="6">
        <f t="shared" si="1"/>
        <v>2350</v>
      </c>
      <c r="C33" s="1">
        <v>0.14985000000000001</v>
      </c>
      <c r="D33" s="1">
        <v>1.2822899999999999</v>
      </c>
      <c r="E33" s="7">
        <f t="shared" si="0"/>
        <v>103.458343872</v>
      </c>
      <c r="F33">
        <f t="shared" si="2"/>
        <v>25460.211223099272</v>
      </c>
      <c r="G33" s="1">
        <f t="shared" si="3"/>
        <v>25619.689954952904</v>
      </c>
      <c r="H33" s="1">
        <f t="shared" si="4"/>
        <v>2.4975000000000002E-3</v>
      </c>
      <c r="I33" s="1">
        <f t="shared" si="8"/>
        <v>0.26320576134436663</v>
      </c>
      <c r="J33" s="1">
        <f t="shared" si="5"/>
        <v>1.8731250000000002E-3</v>
      </c>
      <c r="K33">
        <f t="shared" si="9"/>
        <v>30.205270423726567</v>
      </c>
      <c r="L33">
        <f t="shared" si="6"/>
        <v>99.377514981117869</v>
      </c>
      <c r="M33">
        <f t="shared" si="7"/>
        <v>159.47873185363278</v>
      </c>
    </row>
    <row r="34" spans="1:13" x14ac:dyDescent="0.3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E34">
        <f t="shared" si="0"/>
        <v>103.35066144</v>
      </c>
      <c r="F34">
        <f t="shared" si="2"/>
        <v>25974.854297883991</v>
      </c>
      <c r="G34" s="1">
        <f t="shared" si="3"/>
        <v>26137.556672471954</v>
      </c>
      <c r="H34" s="1">
        <f t="shared" si="4"/>
        <v>2.5616666666666665E-3</v>
      </c>
      <c r="I34" s="1">
        <f t="shared" si="8"/>
        <v>0.26461922538017674</v>
      </c>
      <c r="J34" s="1">
        <f t="shared" si="5"/>
        <v>1.9212499999999998E-3</v>
      </c>
      <c r="K34">
        <f t="shared" si="9"/>
        <v>30.043928921141028</v>
      </c>
      <c r="L34">
        <f t="shared" si="6"/>
        <v>99.377514981117869</v>
      </c>
      <c r="M34">
        <f t="shared" si="7"/>
        <v>162.70237458796328</v>
      </c>
    </row>
    <row r="35" spans="1:13" x14ac:dyDescent="0.3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E35">
        <f t="shared" si="0"/>
        <v>103.238084352</v>
      </c>
      <c r="F35">
        <f t="shared" si="2"/>
        <v>26487.113935292338</v>
      </c>
      <c r="G35" s="1">
        <f t="shared" si="3"/>
        <v>26653.02502314029</v>
      </c>
      <c r="H35" s="1">
        <f t="shared" si="4"/>
        <v>2.5941666666666669E-3</v>
      </c>
      <c r="I35" s="1">
        <f t="shared" si="8"/>
        <v>0.26279381023050385</v>
      </c>
      <c r="J35" s="1">
        <f t="shared" si="5"/>
        <v>1.9456250000000003E-3</v>
      </c>
      <c r="K35">
        <f t="shared" si="9"/>
        <v>30.252619692663551</v>
      </c>
      <c r="L35">
        <f t="shared" si="6"/>
        <v>99.377514981117869</v>
      </c>
      <c r="M35">
        <f t="shared" si="7"/>
        <v>165.91108784795142</v>
      </c>
    </row>
    <row r="36" spans="1:13" x14ac:dyDescent="0.3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E36">
        <f t="shared" si="0"/>
        <v>103.145085888</v>
      </c>
      <c r="F36">
        <f t="shared" si="2"/>
        <v>27003.320339969083</v>
      </c>
      <c r="G36" s="1">
        <f t="shared" si="3"/>
        <v>27172.464863002282</v>
      </c>
      <c r="H36" s="1">
        <f t="shared" si="4"/>
        <v>2.66E-3</v>
      </c>
      <c r="I36" s="1">
        <f t="shared" si="8"/>
        <v>0.26431168597365379</v>
      </c>
      <c r="J36" s="1">
        <f t="shared" si="5"/>
        <v>1.9950000000000002E-3</v>
      </c>
      <c r="K36">
        <f t="shared" si="9"/>
        <v>30.078886482839412</v>
      </c>
      <c r="L36">
        <f t="shared" si="6"/>
        <v>99.377514981117869</v>
      </c>
      <c r="M36">
        <f t="shared" si="7"/>
        <v>169.14452303319922</v>
      </c>
    </row>
    <row r="37" spans="1:13" x14ac:dyDescent="0.3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E37">
        <f t="shared" si="0"/>
        <v>102.982746464</v>
      </c>
      <c r="F37">
        <f t="shared" si="2"/>
        <v>27500.036377713226</v>
      </c>
      <c r="G37" s="1">
        <f t="shared" si="3"/>
        <v>27672.292251359217</v>
      </c>
      <c r="H37" s="1">
        <f t="shared" si="4"/>
        <v>2.7099999999999997E-3</v>
      </c>
      <c r="I37" s="1">
        <f t="shared" si="8"/>
        <v>0.26441611462962922</v>
      </c>
      <c r="J37" s="1">
        <f t="shared" si="5"/>
        <v>2.0324999999999996E-3</v>
      </c>
      <c r="K37">
        <f t="shared" si="9"/>
        <v>30.067007109704232</v>
      </c>
      <c r="L37">
        <f t="shared" si="6"/>
        <v>99.377514981117869</v>
      </c>
      <c r="M37">
        <f t="shared" si="7"/>
        <v>172.2558736459905</v>
      </c>
    </row>
    <row r="38" spans="1:13" x14ac:dyDescent="0.3">
      <c r="A38" s="1">
        <v>126.161</v>
      </c>
      <c r="B38" s="1">
        <f t="shared" si="1"/>
        <v>2600</v>
      </c>
      <c r="C38" s="1">
        <v>0.16805</v>
      </c>
      <c r="D38" s="1">
        <v>1.27634</v>
      </c>
      <c r="E38">
        <f t="shared" ref="E38:E69" si="10">A38*J$3</f>
        <v>102.919115936</v>
      </c>
      <c r="F38">
        <f t="shared" si="2"/>
        <v>28021.928006669466</v>
      </c>
      <c r="G38" s="1">
        <f t="shared" si="3"/>
        <v>28197.452926845421</v>
      </c>
      <c r="H38" s="1">
        <f t="shared" si="4"/>
        <v>2.8008333333333336E-3</v>
      </c>
      <c r="I38" s="1">
        <f t="shared" si="8"/>
        <v>0.26818911692553443</v>
      </c>
      <c r="J38" s="1">
        <f t="shared" si="5"/>
        <v>2.1006250000000001E-3</v>
      </c>
      <c r="K38">
        <f t="shared" si="9"/>
        <v>29.644011247096529</v>
      </c>
      <c r="L38">
        <f t="shared" si="6"/>
        <v>99.377514981117869</v>
      </c>
      <c r="M38">
        <f t="shared" si="7"/>
        <v>175.52492017595432</v>
      </c>
    </row>
    <row r="39" spans="1:13" x14ac:dyDescent="0.3">
      <c r="A39" s="1">
        <v>125.84699999999999</v>
      </c>
      <c r="B39" s="1">
        <f t="shared" ref="B39:B70" si="11">B38+50</f>
        <v>2650</v>
      </c>
      <c r="C39" s="1">
        <v>0.17144999999999999</v>
      </c>
      <c r="D39" s="1">
        <v>1.28027</v>
      </c>
      <c r="E39">
        <f t="shared" si="10"/>
        <v>102.66296227199999</v>
      </c>
      <c r="F39">
        <f t="shared" si="2"/>
        <v>28489.726712804179</v>
      </c>
      <c r="G39" s="1">
        <f t="shared" si="3"/>
        <v>28668.181850006353</v>
      </c>
      <c r="H39" s="1">
        <f t="shared" si="4"/>
        <v>2.8574999999999998E-3</v>
      </c>
      <c r="I39" s="1">
        <f t="shared" si="8"/>
        <v>0.26912240337969989</v>
      </c>
      <c r="J39" s="1">
        <f t="shared" si="5"/>
        <v>2.1431250000000001E-3</v>
      </c>
      <c r="K39">
        <f t="shared" si="9"/>
        <v>29.541209125100732</v>
      </c>
      <c r="L39">
        <f t="shared" si="6"/>
        <v>99.377514981117869</v>
      </c>
      <c r="M39">
        <f t="shared" si="7"/>
        <v>178.45513720217423</v>
      </c>
    </row>
    <row r="40" spans="1:13" x14ac:dyDescent="0.3">
      <c r="A40" s="1">
        <v>124.911</v>
      </c>
      <c r="B40" s="1">
        <f t="shared" si="11"/>
        <v>2700</v>
      </c>
      <c r="C40" s="1">
        <v>0.17465</v>
      </c>
      <c r="D40" s="1">
        <v>1.2837099999999999</v>
      </c>
      <c r="E40">
        <f t="shared" si="10"/>
        <v>101.89939593599999</v>
      </c>
      <c r="F40">
        <f t="shared" si="2"/>
        <v>28811.375430999768</v>
      </c>
      <c r="G40" s="1">
        <f t="shared" si="3"/>
        <v>28991.845324844402</v>
      </c>
      <c r="H40" s="1">
        <f t="shared" si="4"/>
        <v>2.9108333333333334E-3</v>
      </c>
      <c r="I40" s="1">
        <f t="shared" si="8"/>
        <v>0.27108484858206178</v>
      </c>
      <c r="J40" s="1">
        <f t="shared" si="5"/>
        <v>2.1831250000000002E-3</v>
      </c>
      <c r="K40">
        <f t="shared" si="9"/>
        <v>29.327353557654749</v>
      </c>
      <c r="L40">
        <f t="shared" si="6"/>
        <v>99.377514981117869</v>
      </c>
      <c r="M40">
        <f t="shared" si="7"/>
        <v>180.4698938446345</v>
      </c>
    </row>
    <row r="41" spans="1:13" x14ac:dyDescent="0.3">
      <c r="A41" s="1">
        <v>123.92700000000001</v>
      </c>
      <c r="B41" s="1">
        <f t="shared" si="11"/>
        <v>2750</v>
      </c>
      <c r="C41" s="1">
        <v>0.1784</v>
      </c>
      <c r="D41" s="1">
        <v>1.2811999999999999</v>
      </c>
      <c r="E41">
        <f t="shared" si="10"/>
        <v>101.096672352</v>
      </c>
      <c r="F41">
        <f t="shared" si="2"/>
        <v>29113.751623313277</v>
      </c>
      <c r="G41" s="1">
        <f t="shared" si="3"/>
        <v>29296.115553749765</v>
      </c>
      <c r="H41" s="1">
        <f t="shared" si="4"/>
        <v>2.9733333333333335E-3</v>
      </c>
      <c r="I41" s="1">
        <f t="shared" si="8"/>
        <v>0.274029503511173</v>
      </c>
      <c r="J41" s="1">
        <f t="shared" si="5"/>
        <v>2.2300000000000002E-3</v>
      </c>
      <c r="K41">
        <f t="shared" si="9"/>
        <v>29.012208892190607</v>
      </c>
      <c r="L41">
        <f t="shared" si="6"/>
        <v>99.377514981117869</v>
      </c>
      <c r="M41">
        <f t="shared" si="7"/>
        <v>182.36393043648786</v>
      </c>
    </row>
    <row r="42" spans="1:13" x14ac:dyDescent="0.3">
      <c r="A42" s="1">
        <v>123.68899999999999</v>
      </c>
      <c r="B42" s="1">
        <f t="shared" si="11"/>
        <v>2800</v>
      </c>
      <c r="C42" s="1">
        <v>0.18004999999999999</v>
      </c>
      <c r="D42" s="1">
        <v>1.2744800000000001</v>
      </c>
      <c r="E42">
        <f t="shared" si="10"/>
        <v>100.90251766399999</v>
      </c>
      <c r="F42">
        <f t="shared" si="2"/>
        <v>29586.163434047423</v>
      </c>
      <c r="G42" s="1">
        <f t="shared" si="3"/>
        <v>29771.486477266928</v>
      </c>
      <c r="H42" s="1">
        <f t="shared" si="4"/>
        <v>3.0008333333333332E-3</v>
      </c>
      <c r="I42" s="1">
        <f t="shared" si="8"/>
        <v>0.2721479831444345</v>
      </c>
      <c r="J42" s="1">
        <f t="shared" si="5"/>
        <v>2.250625E-3</v>
      </c>
      <c r="K42">
        <f t="shared" si="9"/>
        <v>29.212787493891128</v>
      </c>
      <c r="L42">
        <f t="shared" si="6"/>
        <v>99.377514981117869</v>
      </c>
      <c r="M42">
        <f t="shared" si="7"/>
        <v>185.32304321950505</v>
      </c>
    </row>
    <row r="43" spans="1:13" x14ac:dyDescent="0.3">
      <c r="A43" s="1">
        <v>123.389</v>
      </c>
      <c r="B43" s="1">
        <f t="shared" si="11"/>
        <v>2850</v>
      </c>
      <c r="C43" s="1">
        <v>0.18310000000000001</v>
      </c>
      <c r="D43" s="1">
        <v>1.2603599999999999</v>
      </c>
      <c r="E43">
        <f t="shared" si="10"/>
        <v>100.65778486399999</v>
      </c>
      <c r="F43">
        <f t="shared" si="2"/>
        <v>30041.446958259603</v>
      </c>
      <c r="G43" s="1">
        <f t="shared" si="3"/>
        <v>30229.621825387363</v>
      </c>
      <c r="H43" s="1">
        <f t="shared" si="4"/>
        <v>3.0516666666666669E-3</v>
      </c>
      <c r="I43" s="1">
        <f t="shared" si="8"/>
        <v>0.27256378024154854</v>
      </c>
      <c r="J43" s="1">
        <f t="shared" si="5"/>
        <v>2.28875E-3</v>
      </c>
      <c r="K43">
        <f t="shared" si="9"/>
        <v>29.168223273994393</v>
      </c>
      <c r="L43">
        <f t="shared" si="6"/>
        <v>99.377514981117869</v>
      </c>
      <c r="M43">
        <f t="shared" si="7"/>
        <v>188.17486712776008</v>
      </c>
    </row>
    <row r="44" spans="1:13" x14ac:dyDescent="0.3">
      <c r="A44" s="1">
        <v>122.51900000000001</v>
      </c>
      <c r="B44" s="1">
        <f t="shared" si="11"/>
        <v>2900</v>
      </c>
      <c r="C44" s="1">
        <v>0.18790000000000001</v>
      </c>
      <c r="D44" s="1">
        <v>1.2531000000000001</v>
      </c>
      <c r="E44">
        <f t="shared" si="10"/>
        <v>99.948059743999991</v>
      </c>
      <c r="F44">
        <f t="shared" si="2"/>
        <v>30352.95538912273</v>
      </c>
      <c r="G44" s="1">
        <f t="shared" si="3"/>
        <v>30543.081495738661</v>
      </c>
      <c r="H44" s="1">
        <f t="shared" si="4"/>
        <v>3.1316666666666667E-3</v>
      </c>
      <c r="I44" s="1">
        <f t="shared" si="8"/>
        <v>0.27683847162506192</v>
      </c>
      <c r="J44" s="1">
        <f t="shared" si="5"/>
        <v>2.3487500000000001E-3</v>
      </c>
      <c r="K44">
        <f t="shared" si="9"/>
        <v>28.717833731060473</v>
      </c>
      <c r="L44">
        <f t="shared" si="6"/>
        <v>99.377514981117869</v>
      </c>
      <c r="M44">
        <f t="shared" si="7"/>
        <v>190.12610661593135</v>
      </c>
    </row>
    <row r="45" spans="1:13" x14ac:dyDescent="0.3">
      <c r="A45" s="1">
        <v>121.837</v>
      </c>
      <c r="B45" s="1">
        <f t="shared" si="11"/>
        <v>2950</v>
      </c>
      <c r="C45" s="1">
        <v>0.19255</v>
      </c>
      <c r="D45" s="1">
        <v>1.23943</v>
      </c>
      <c r="E45">
        <f t="shared" si="10"/>
        <v>99.391700512</v>
      </c>
      <c r="F45">
        <f t="shared" si="2"/>
        <v>30704.409888702445</v>
      </c>
      <c r="G45" s="1">
        <f t="shared" si="3"/>
        <v>30896.737450656125</v>
      </c>
      <c r="H45" s="1">
        <f t="shared" si="4"/>
        <v>3.2091666666666666E-3</v>
      </c>
      <c r="I45" s="1">
        <f t="shared" si="8"/>
        <v>0.2804422316057838</v>
      </c>
      <c r="J45" s="1">
        <f t="shared" si="5"/>
        <v>2.4068750000000002E-3</v>
      </c>
      <c r="K45">
        <f t="shared" si="9"/>
        <v>28.348801651475174</v>
      </c>
      <c r="L45">
        <f t="shared" si="6"/>
        <v>99.377514981117869</v>
      </c>
      <c r="M45">
        <f t="shared" si="7"/>
        <v>192.32756195367983</v>
      </c>
    </row>
    <row r="46" spans="1:13" x14ac:dyDescent="0.3">
      <c r="A46" s="1">
        <v>121.709</v>
      </c>
      <c r="B46" s="1">
        <f t="shared" si="11"/>
        <v>3000</v>
      </c>
      <c r="C46" s="1">
        <v>0.19900000000000001</v>
      </c>
      <c r="D46" s="1">
        <v>1.2273499999999999</v>
      </c>
      <c r="E46">
        <f t="shared" si="10"/>
        <v>99.287281183999994</v>
      </c>
      <c r="F46">
        <f t="shared" si="2"/>
        <v>31192.019316255846</v>
      </c>
      <c r="G46" s="1">
        <f t="shared" si="3"/>
        <v>31387.401186457977</v>
      </c>
      <c r="H46" s="1">
        <f t="shared" si="4"/>
        <v>3.316666666666667E-3</v>
      </c>
      <c r="I46" s="1">
        <f t="shared" si="8"/>
        <v>0.28530555769184274</v>
      </c>
      <c r="J46" s="1">
        <f t="shared" si="5"/>
        <v>2.4875000000000001E-3</v>
      </c>
      <c r="K46">
        <f t="shared" si="9"/>
        <v>27.865567228369265</v>
      </c>
      <c r="L46">
        <f t="shared" si="6"/>
        <v>99.377514981117869</v>
      </c>
      <c r="M46">
        <f t="shared" si="7"/>
        <v>195.38187020213081</v>
      </c>
    </row>
    <row r="47" spans="1:13" x14ac:dyDescent="0.3">
      <c r="A47" s="1">
        <v>121.123</v>
      </c>
      <c r="B47" s="1">
        <f t="shared" si="11"/>
        <v>3050</v>
      </c>
      <c r="C47" s="1">
        <v>0.20605000000000001</v>
      </c>
      <c r="D47" s="1">
        <v>1.2193000000000001</v>
      </c>
      <c r="E47">
        <f t="shared" si="10"/>
        <v>98.809236447999993</v>
      </c>
      <c r="F47">
        <f t="shared" si="2"/>
        <v>31559.201085405119</v>
      </c>
      <c r="G47" s="1">
        <f t="shared" si="3"/>
        <v>31756.8829240714</v>
      </c>
      <c r="H47" s="1">
        <f t="shared" si="4"/>
        <v>3.434166666666667E-3</v>
      </c>
      <c r="I47" s="1">
        <f t="shared" si="8"/>
        <v>0.29197607404257325</v>
      </c>
      <c r="J47" s="1">
        <f t="shared" si="5"/>
        <v>2.5756250000000002E-3</v>
      </c>
      <c r="K47">
        <f t="shared" si="9"/>
        <v>27.228947524413265</v>
      </c>
      <c r="L47">
        <f t="shared" si="6"/>
        <v>99.377514981117869</v>
      </c>
      <c r="M47">
        <f t="shared" si="7"/>
        <v>197.68183866628169</v>
      </c>
    </row>
    <row r="48" spans="1:13" x14ac:dyDescent="0.3">
      <c r="A48" s="1">
        <v>121.124</v>
      </c>
      <c r="B48" s="1">
        <f t="shared" si="11"/>
        <v>3100</v>
      </c>
      <c r="C48" s="1">
        <v>0.21004999999999999</v>
      </c>
      <c r="D48" s="1">
        <v>1.20692</v>
      </c>
      <c r="E48">
        <f t="shared" si="10"/>
        <v>98.810052223999989</v>
      </c>
      <c r="F48">
        <f t="shared" si="2"/>
        <v>32076.829864000025</v>
      </c>
      <c r="G48" s="1">
        <f t="shared" si="3"/>
        <v>32277.754047376562</v>
      </c>
      <c r="H48" s="1">
        <f t="shared" si="4"/>
        <v>3.5008333333333332E-3</v>
      </c>
      <c r="I48" s="1">
        <f t="shared" si="8"/>
        <v>0.29284100703308535</v>
      </c>
      <c r="J48" s="1">
        <f t="shared" si="5"/>
        <v>2.6256249999999999E-3</v>
      </c>
      <c r="K48">
        <f t="shared" si="9"/>
        <v>27.148524310296512</v>
      </c>
      <c r="L48">
        <f t="shared" si="6"/>
        <v>99.377514981117869</v>
      </c>
      <c r="M48">
        <f t="shared" si="7"/>
        <v>200.92418337653726</v>
      </c>
    </row>
    <row r="49" spans="1:13" x14ac:dyDescent="0.3">
      <c r="A49" s="1">
        <v>120.851</v>
      </c>
      <c r="B49" s="1">
        <f t="shared" si="11"/>
        <v>3150</v>
      </c>
      <c r="C49" s="1">
        <v>0.21604999999999999</v>
      </c>
      <c r="D49" s="1">
        <v>1.1927399999999999</v>
      </c>
      <c r="E49">
        <f t="shared" si="10"/>
        <v>98.587345375999988</v>
      </c>
      <c r="F49">
        <f t="shared" si="2"/>
        <v>32520.734396866927</v>
      </c>
      <c r="G49" s="1">
        <f t="shared" si="3"/>
        <v>32724.439127951628</v>
      </c>
      <c r="H49" s="1">
        <f t="shared" si="4"/>
        <v>3.6008333333333331E-3</v>
      </c>
      <c r="I49" s="1">
        <f t="shared" si="8"/>
        <v>0.29709447309352738</v>
      </c>
      <c r="J49" s="1">
        <f t="shared" si="5"/>
        <v>2.7006249999999999E-3</v>
      </c>
      <c r="K49">
        <f t="shared" si="9"/>
        <v>26.759842132730121</v>
      </c>
      <c r="L49">
        <f t="shared" si="6"/>
        <v>99.377514981117869</v>
      </c>
      <c r="M49">
        <f t="shared" si="7"/>
        <v>203.70473108470105</v>
      </c>
    </row>
    <row r="50" spans="1:13" x14ac:dyDescent="0.3">
      <c r="A50" s="1">
        <v>120.596</v>
      </c>
      <c r="B50" s="1">
        <f t="shared" si="11"/>
        <v>3200</v>
      </c>
      <c r="C50" s="1">
        <v>0.21795</v>
      </c>
      <c r="D50" s="1">
        <v>1.1848099999999999</v>
      </c>
      <c r="E50">
        <f t="shared" si="10"/>
        <v>98.379322496</v>
      </c>
      <c r="F50">
        <f t="shared" si="2"/>
        <v>32967.227393981295</v>
      </c>
      <c r="G50" s="1">
        <f t="shared" si="3"/>
        <v>33173.728886504359</v>
      </c>
      <c r="H50" s="1">
        <f t="shared" si="4"/>
        <v>3.6324999999999999E-3</v>
      </c>
      <c r="I50" s="1">
        <f t="shared" si="8"/>
        <v>0.29564810255593427</v>
      </c>
      <c r="J50" s="1">
        <f t="shared" si="5"/>
        <v>2.7243749999999998E-3</v>
      </c>
      <c r="K50">
        <f t="shared" si="9"/>
        <v>26.890756712992314</v>
      </c>
      <c r="L50">
        <f t="shared" si="6"/>
        <v>99.377514981117869</v>
      </c>
      <c r="M50">
        <f t="shared" si="7"/>
        <v>206.50149252306437</v>
      </c>
    </row>
    <row r="51" spans="1:13" x14ac:dyDescent="0.3">
      <c r="A51" s="1">
        <v>120.84</v>
      </c>
      <c r="B51" s="1">
        <f t="shared" si="11"/>
        <v>3250</v>
      </c>
      <c r="C51" s="1">
        <v>0.22305</v>
      </c>
      <c r="D51" s="1">
        <v>1.17378</v>
      </c>
      <c r="E51">
        <f t="shared" si="10"/>
        <v>98.578371840000003</v>
      </c>
      <c r="F51">
        <f t="shared" si="2"/>
        <v>33550.084617333589</v>
      </c>
      <c r="G51" s="1">
        <f t="shared" si="3"/>
        <v>33760.237035216909</v>
      </c>
      <c r="H51" s="1">
        <f t="shared" si="4"/>
        <v>3.7174999999999999E-3</v>
      </c>
      <c r="I51" s="1">
        <f t="shared" si="8"/>
        <v>0.29730982011558937</v>
      </c>
      <c r="J51" s="1">
        <f t="shared" si="5"/>
        <v>2.7881249999999998E-3</v>
      </c>
      <c r="K51">
        <f t="shared" si="9"/>
        <v>26.740459482295325</v>
      </c>
      <c r="L51">
        <f t="shared" si="6"/>
        <v>99.377514981117869</v>
      </c>
      <c r="M51">
        <f t="shared" si="7"/>
        <v>210.1524178833206</v>
      </c>
    </row>
    <row r="52" spans="1:13" x14ac:dyDescent="0.3">
      <c r="A52" s="1">
        <v>121.633</v>
      </c>
      <c r="B52" s="1">
        <f t="shared" si="11"/>
        <v>3300</v>
      </c>
      <c r="C52" s="1">
        <v>0.22550000000000001</v>
      </c>
      <c r="D52" s="1">
        <v>1.1611800000000001</v>
      </c>
      <c r="E52">
        <f t="shared" si="10"/>
        <v>99.225282207999996</v>
      </c>
      <c r="F52">
        <f t="shared" si="2"/>
        <v>34289.795939852949</v>
      </c>
      <c r="G52" s="1">
        <f t="shared" si="3"/>
        <v>34504.581792338184</v>
      </c>
      <c r="H52" s="1">
        <f t="shared" si="4"/>
        <v>3.7583333333333336E-3</v>
      </c>
      <c r="I52" s="1">
        <f t="shared" si="8"/>
        <v>0.29409137780807054</v>
      </c>
      <c r="J52" s="1">
        <f t="shared" si="5"/>
        <v>2.8187500000000001E-3</v>
      </c>
      <c r="K52">
        <f t="shared" si="9"/>
        <v>27.033098548295008</v>
      </c>
      <c r="L52">
        <f t="shared" si="6"/>
        <v>99.377514981117869</v>
      </c>
      <c r="M52">
        <f t="shared" si="7"/>
        <v>214.7858524852345</v>
      </c>
    </row>
    <row r="53" spans="1:13" x14ac:dyDescent="0.3">
      <c r="A53" s="1">
        <v>122.181</v>
      </c>
      <c r="B53" s="1">
        <f t="shared" si="11"/>
        <v>3350</v>
      </c>
      <c r="C53" s="1">
        <v>0.22850000000000001</v>
      </c>
      <c r="D53" s="1">
        <v>1.1510400000000001</v>
      </c>
      <c r="E53">
        <f t="shared" si="10"/>
        <v>99.672327455999991</v>
      </c>
      <c r="F53">
        <f t="shared" si="2"/>
        <v>34966.166773386183</v>
      </c>
      <c r="G53" s="1">
        <f t="shared" si="3"/>
        <v>35185.189305679356</v>
      </c>
      <c r="H53" s="1">
        <f t="shared" si="4"/>
        <v>3.8083333333333333E-3</v>
      </c>
      <c r="I53" s="1">
        <f t="shared" si="8"/>
        <v>0.29223943946040576</v>
      </c>
      <c r="J53" s="1">
        <f t="shared" si="5"/>
        <v>2.8562499999999998E-3</v>
      </c>
      <c r="K53">
        <f t="shared" si="9"/>
        <v>27.204408868182782</v>
      </c>
      <c r="L53">
        <f t="shared" si="6"/>
        <v>99.377514981117869</v>
      </c>
      <c r="M53">
        <f t="shared" si="7"/>
        <v>219.02253229317284</v>
      </c>
    </row>
    <row r="54" spans="1:13" x14ac:dyDescent="0.3">
      <c r="A54" s="1">
        <v>122.93300000000001</v>
      </c>
      <c r="B54" s="1">
        <f t="shared" si="11"/>
        <v>3400</v>
      </c>
      <c r="C54" s="1">
        <v>0.23419999999999999</v>
      </c>
      <c r="D54" s="1">
        <v>1.14117</v>
      </c>
      <c r="E54">
        <f t="shared" si="10"/>
        <v>100.285791008</v>
      </c>
      <c r="F54">
        <f t="shared" si="2"/>
        <v>35706.471819553066</v>
      </c>
      <c r="G54" s="1">
        <f t="shared" si="3"/>
        <v>35930.131505439072</v>
      </c>
      <c r="H54" s="1">
        <f t="shared" si="4"/>
        <v>3.9033333333333333E-3</v>
      </c>
      <c r="I54" s="1">
        <f t="shared" si="8"/>
        <v>0.29331927155358772</v>
      </c>
      <c r="J54" s="1">
        <f t="shared" si="5"/>
        <v>2.9275E-3</v>
      </c>
      <c r="K54">
        <f t="shared" si="9"/>
        <v>27.104257952028131</v>
      </c>
      <c r="L54">
        <f t="shared" si="6"/>
        <v>99.377514981117869</v>
      </c>
      <c r="M54">
        <f t="shared" si="7"/>
        <v>223.65968588600663</v>
      </c>
    </row>
    <row r="55" spans="1:13" x14ac:dyDescent="0.3">
      <c r="A55" s="1">
        <v>123.47499999999999</v>
      </c>
      <c r="B55" s="1">
        <f t="shared" si="11"/>
        <v>3450</v>
      </c>
      <c r="C55" s="1">
        <v>0.23605000000000001</v>
      </c>
      <c r="D55" s="1">
        <v>1.12669</v>
      </c>
      <c r="E55">
        <f t="shared" si="10"/>
        <v>100.72794159999999</v>
      </c>
      <c r="F55">
        <f t="shared" si="2"/>
        <v>36391.308554304895</v>
      </c>
      <c r="G55" s="1">
        <f t="shared" si="3"/>
        <v>36619.25794906362</v>
      </c>
      <c r="H55" s="1">
        <f t="shared" si="4"/>
        <v>3.9341666666666665E-3</v>
      </c>
      <c r="I55" s="1">
        <f t="shared" si="8"/>
        <v>0.29007278123372293</v>
      </c>
      <c r="J55" s="1">
        <f t="shared" si="5"/>
        <v>2.9506250000000001E-3</v>
      </c>
      <c r="K55">
        <f t="shared" si="9"/>
        <v>27.407608410123945</v>
      </c>
      <c r="L55">
        <f t="shared" si="6"/>
        <v>99.377514981117869</v>
      </c>
      <c r="M55">
        <f t="shared" si="7"/>
        <v>227.94939475872525</v>
      </c>
    </row>
    <row r="56" spans="1:13" x14ac:dyDescent="0.3">
      <c r="A56" s="1">
        <v>123.428</v>
      </c>
      <c r="B56" s="1">
        <f t="shared" si="11"/>
        <v>3500</v>
      </c>
      <c r="C56" s="1">
        <v>0.24195</v>
      </c>
      <c r="D56" s="1">
        <v>1.11975</v>
      </c>
      <c r="E56">
        <f t="shared" si="10"/>
        <v>100.689600128</v>
      </c>
      <c r="F56">
        <f t="shared" si="2"/>
        <v>36904.66593975218</v>
      </c>
      <c r="G56" s="1">
        <f t="shared" si="3"/>
        <v>37135.830923890797</v>
      </c>
      <c r="H56" s="1">
        <f t="shared" si="4"/>
        <v>4.0324999999999996E-3</v>
      </c>
      <c r="I56" s="1">
        <f t="shared" si="8"/>
        <v>0.29318719223798284</v>
      </c>
      <c r="J56" s="1">
        <f t="shared" si="5"/>
        <v>3.0243749999999997E-3</v>
      </c>
      <c r="K56">
        <f t="shared" si="9"/>
        <v>27.116468280224794</v>
      </c>
      <c r="L56">
        <f t="shared" si="6"/>
        <v>99.377514981117869</v>
      </c>
      <c r="M56">
        <f t="shared" si="7"/>
        <v>231.164984138617</v>
      </c>
    </row>
    <row r="57" spans="1:13" x14ac:dyDescent="0.3">
      <c r="A57" s="1">
        <v>124.205</v>
      </c>
      <c r="B57" s="1">
        <f t="shared" si="11"/>
        <v>3550</v>
      </c>
      <c r="C57" s="1">
        <v>0.24545</v>
      </c>
      <c r="D57" s="1">
        <v>1.10622</v>
      </c>
      <c r="E57">
        <f t="shared" si="10"/>
        <v>101.32345807999999</v>
      </c>
      <c r="F57">
        <f t="shared" si="2"/>
        <v>37667.515398952222</v>
      </c>
      <c r="G57" s="1">
        <f t="shared" si="3"/>
        <v>37903.458751317339</v>
      </c>
      <c r="H57" s="1">
        <f t="shared" si="4"/>
        <v>4.0908333333333335E-3</v>
      </c>
      <c r="I57" s="1">
        <f t="shared" si="8"/>
        <v>0.29140480483502373</v>
      </c>
      <c r="J57" s="1">
        <f t="shared" si="5"/>
        <v>3.0681250000000001E-3</v>
      </c>
      <c r="K57">
        <f t="shared" si="9"/>
        <v>27.282327081018337</v>
      </c>
      <c r="L57">
        <f t="shared" si="6"/>
        <v>99.377514981117869</v>
      </c>
      <c r="M57">
        <f t="shared" si="7"/>
        <v>235.94335236511688</v>
      </c>
    </row>
    <row r="58" spans="1:13" x14ac:dyDescent="0.3">
      <c r="A58" s="1">
        <v>124.066</v>
      </c>
      <c r="B58" s="1">
        <f t="shared" si="11"/>
        <v>3600</v>
      </c>
      <c r="C58" s="1">
        <v>0.25505</v>
      </c>
      <c r="D58" s="1">
        <v>1.09697</v>
      </c>
      <c r="E58">
        <f t="shared" si="10"/>
        <v>101.21006521599999</v>
      </c>
      <c r="F58">
        <f t="shared" si="2"/>
        <v>38155.295682231532</v>
      </c>
      <c r="G58" s="1">
        <f t="shared" si="3"/>
        <v>38394.29441305832</v>
      </c>
      <c r="H58" s="1">
        <f t="shared" si="4"/>
        <v>4.250833333333333E-3</v>
      </c>
      <c r="I58" s="1">
        <f t="shared" si="8"/>
        <v>0.29893113483279593</v>
      </c>
      <c r="J58" s="1">
        <f t="shared" si="5"/>
        <v>3.188125E-3</v>
      </c>
      <c r="K58">
        <f t="shared" si="9"/>
        <v>26.595427080341743</v>
      </c>
      <c r="L58">
        <f t="shared" si="6"/>
        <v>99.377514981117869</v>
      </c>
      <c r="M58">
        <f t="shared" si="7"/>
        <v>238.99873082678823</v>
      </c>
    </row>
    <row r="59" spans="1:13" x14ac:dyDescent="0.3">
      <c r="A59" s="1">
        <v>123.967</v>
      </c>
      <c r="B59" s="1">
        <f t="shared" si="11"/>
        <v>3650</v>
      </c>
      <c r="C59" s="1">
        <v>0.25755</v>
      </c>
      <c r="D59" s="1">
        <v>1.0940099999999999</v>
      </c>
      <c r="E59">
        <f t="shared" si="10"/>
        <v>101.129303392</v>
      </c>
      <c r="F59">
        <f t="shared" si="2"/>
        <v>38654.36098620687</v>
      </c>
      <c r="G59" s="1">
        <f t="shared" si="3"/>
        <v>38896.485783078148</v>
      </c>
      <c r="H59" s="1">
        <f t="shared" si="4"/>
        <v>4.2925000000000003E-3</v>
      </c>
      <c r="I59" s="1">
        <f t="shared" si="8"/>
        <v>0.29796393598729942</v>
      </c>
      <c r="J59" s="1">
        <f t="shared" si="5"/>
        <v>3.219375E-3</v>
      </c>
      <c r="K59">
        <f t="shared" si="9"/>
        <v>26.681756542604884</v>
      </c>
      <c r="L59">
        <f t="shared" si="6"/>
        <v>99.377514981117869</v>
      </c>
      <c r="M59">
        <f t="shared" si="7"/>
        <v>242.12479687127779</v>
      </c>
    </row>
    <row r="60" spans="1:13" x14ac:dyDescent="0.3">
      <c r="A60" s="1">
        <v>123.815</v>
      </c>
      <c r="B60" s="1">
        <f t="shared" si="11"/>
        <v>3700</v>
      </c>
      <c r="C60" s="1">
        <v>0.26445000000000002</v>
      </c>
      <c r="D60" s="1">
        <v>1.09659</v>
      </c>
      <c r="E60">
        <f t="shared" si="10"/>
        <v>101.00530543999999</v>
      </c>
      <c r="F60">
        <f t="shared" si="2"/>
        <v>39135.828150413981</v>
      </c>
      <c r="G60" s="1">
        <f t="shared" si="3"/>
        <v>39380.968781368647</v>
      </c>
      <c r="H60" s="1">
        <f t="shared" si="4"/>
        <v>4.4075E-3</v>
      </c>
      <c r="I60" s="1">
        <f t="shared" si="8"/>
        <v>0.30218276411803446</v>
      </c>
      <c r="J60" s="1">
        <f t="shared" si="5"/>
        <v>3.305625E-3</v>
      </c>
      <c r="K60">
        <f t="shared" si="9"/>
        <v>26.30924772196482</v>
      </c>
      <c r="L60">
        <f t="shared" si="6"/>
        <v>99.377514981117869</v>
      </c>
      <c r="M60">
        <f t="shared" si="7"/>
        <v>245.14063095466554</v>
      </c>
    </row>
    <row r="61" spans="1:13" x14ac:dyDescent="0.3">
      <c r="A61" s="1">
        <v>123.767</v>
      </c>
      <c r="B61" s="1">
        <f t="shared" si="11"/>
        <v>3750</v>
      </c>
      <c r="C61" s="1">
        <v>0.2651</v>
      </c>
      <c r="D61" s="1">
        <v>1.0980799999999999</v>
      </c>
      <c r="E61">
        <f t="shared" si="10"/>
        <v>100.96614819199999</v>
      </c>
      <c r="F61">
        <f t="shared" si="2"/>
        <v>39649.313677655693</v>
      </c>
      <c r="G61" s="1">
        <f t="shared" si="3"/>
        <v>39897.670700650167</v>
      </c>
      <c r="H61" s="1">
        <f t="shared" si="4"/>
        <v>4.4183333333333331E-3</v>
      </c>
      <c r="I61" s="1">
        <f t="shared" si="8"/>
        <v>0.29900241769767272</v>
      </c>
      <c r="J61" s="1">
        <f t="shared" si="5"/>
        <v>3.3137499999999999E-3</v>
      </c>
      <c r="K61">
        <f t="shared" si="9"/>
        <v>26.589086669285848</v>
      </c>
      <c r="L61">
        <f t="shared" si="6"/>
        <v>99.377514981117869</v>
      </c>
      <c r="M61">
        <f t="shared" si="7"/>
        <v>248.35702299447439</v>
      </c>
    </row>
    <row r="62" spans="1:13" x14ac:dyDescent="0.3">
      <c r="A62" s="1">
        <v>123.509</v>
      </c>
      <c r="B62" s="1">
        <f t="shared" si="11"/>
        <v>3800</v>
      </c>
      <c r="C62" s="1">
        <v>0.26929999999999998</v>
      </c>
      <c r="D62" s="1">
        <v>1.09907</v>
      </c>
      <c r="E62">
        <f t="shared" si="10"/>
        <v>100.75567798399999</v>
      </c>
      <c r="F62">
        <f t="shared" si="2"/>
        <v>40094.217716519139</v>
      </c>
      <c r="G62" s="1">
        <f t="shared" si="3"/>
        <v>40345.361547969078</v>
      </c>
      <c r="H62" s="1">
        <f t="shared" si="4"/>
        <v>4.4883333333333329E-3</v>
      </c>
      <c r="I62" s="1">
        <f t="shared" si="8"/>
        <v>0.30036910155313812</v>
      </c>
      <c r="J62" s="1">
        <f t="shared" si="5"/>
        <v>3.3662499999999995E-3</v>
      </c>
      <c r="K62">
        <f t="shared" si="9"/>
        <v>26.468105931604828</v>
      </c>
      <c r="L62">
        <f t="shared" si="6"/>
        <v>99.377514981117869</v>
      </c>
      <c r="M62">
        <f t="shared" si="7"/>
        <v>251.14383144993917</v>
      </c>
    </row>
    <row r="63" spans="1:13" x14ac:dyDescent="0.3">
      <c r="A63" s="1">
        <v>122.672</v>
      </c>
      <c r="B63" s="1">
        <f t="shared" si="11"/>
        <v>3850</v>
      </c>
      <c r="C63" s="1">
        <v>0.27374999999999999</v>
      </c>
      <c r="D63" s="1">
        <v>1.1053299999999999</v>
      </c>
      <c r="E63">
        <f t="shared" si="10"/>
        <v>100.072873472</v>
      </c>
      <c r="F63">
        <f t="shared" si="2"/>
        <v>40346.486195817866</v>
      </c>
      <c r="G63" s="1">
        <f t="shared" si="3"/>
        <v>40599.210197079148</v>
      </c>
      <c r="H63" s="1">
        <f t="shared" si="4"/>
        <v>4.5624999999999997E-3</v>
      </c>
      <c r="I63" s="1">
        <f t="shared" si="8"/>
        <v>0.30342339026305132</v>
      </c>
      <c r="J63" s="1">
        <f t="shared" si="5"/>
        <v>3.4218749999999996E-3</v>
      </c>
      <c r="K63">
        <f t="shared" si="9"/>
        <v>26.201675459485983</v>
      </c>
      <c r="L63">
        <f t="shared" si="6"/>
        <v>99.377514981117869</v>
      </c>
      <c r="M63">
        <f t="shared" si="7"/>
        <v>252.72400126128196</v>
      </c>
    </row>
    <row r="64" spans="1:13" x14ac:dyDescent="0.3">
      <c r="A64" s="1">
        <v>122.157</v>
      </c>
      <c r="B64" s="1">
        <f t="shared" si="11"/>
        <v>3900</v>
      </c>
      <c r="C64" s="1">
        <v>0.27589999999999998</v>
      </c>
      <c r="D64" s="1">
        <v>1.11704</v>
      </c>
      <c r="E64">
        <f t="shared" si="10"/>
        <v>99.652748831999986</v>
      </c>
      <c r="F64">
        <f t="shared" si="2"/>
        <v>40698.884673283195</v>
      </c>
      <c r="G64" s="1">
        <f t="shared" si="3"/>
        <v>40953.816042810235</v>
      </c>
      <c r="H64" s="1">
        <f t="shared" si="4"/>
        <v>4.5983333333333327E-3</v>
      </c>
      <c r="I64" s="1">
        <f t="shared" si="8"/>
        <v>0.30315856248955431</v>
      </c>
      <c r="J64" s="1">
        <f t="shared" si="5"/>
        <v>3.4487499999999996E-3</v>
      </c>
      <c r="K64">
        <f t="shared" si="9"/>
        <v>26.224564245198788</v>
      </c>
      <c r="L64">
        <f t="shared" si="6"/>
        <v>99.377514981117869</v>
      </c>
      <c r="M64">
        <f t="shared" si="7"/>
        <v>254.93136952703935</v>
      </c>
    </row>
    <row r="65" spans="1:13" x14ac:dyDescent="0.3">
      <c r="A65" s="1">
        <v>121.184</v>
      </c>
      <c r="B65" s="1">
        <f t="shared" si="11"/>
        <v>3950</v>
      </c>
      <c r="C65" s="1">
        <v>0.28284999999999999</v>
      </c>
      <c r="D65" s="1">
        <v>1.12259</v>
      </c>
      <c r="E65">
        <f t="shared" si="10"/>
        <v>98.858998783999994</v>
      </c>
      <c r="F65">
        <f t="shared" si="2"/>
        <v>40892.336068939127</v>
      </c>
      <c r="G65" s="1">
        <f t="shared" si="3"/>
        <v>41148.479187378391</v>
      </c>
      <c r="H65" s="1">
        <f t="shared" si="4"/>
        <v>4.7141666666666669E-3</v>
      </c>
      <c r="I65" s="1">
        <f t="shared" si="8"/>
        <v>0.30932491920391991</v>
      </c>
      <c r="J65" s="1">
        <f t="shared" si="5"/>
        <v>3.5356250000000001E-3</v>
      </c>
      <c r="K65">
        <f t="shared" si="9"/>
        <v>25.701780570896471</v>
      </c>
      <c r="L65">
        <f t="shared" si="6"/>
        <v>99.377514981117869</v>
      </c>
      <c r="M65">
        <f t="shared" si="7"/>
        <v>256.14311843926407</v>
      </c>
    </row>
    <row r="66" spans="1:13" x14ac:dyDescent="0.3">
      <c r="A66" s="1">
        <v>120.004</v>
      </c>
      <c r="B66" s="1">
        <f t="shared" si="11"/>
        <v>4000</v>
      </c>
      <c r="C66" s="1">
        <v>0.28455000000000003</v>
      </c>
      <c r="D66" s="1">
        <v>1.1246100000000001</v>
      </c>
      <c r="E66">
        <f t="shared" si="10"/>
        <v>97.896383103999995</v>
      </c>
      <c r="F66">
        <f t="shared" si="2"/>
        <v>41006.741063005116</v>
      </c>
      <c r="G66" s="1">
        <f t="shared" si="3"/>
        <v>41263.600796212872</v>
      </c>
      <c r="H66" s="1">
        <f t="shared" si="4"/>
        <v>4.7425000000000002E-3</v>
      </c>
      <c r="I66" s="1">
        <f t="shared" si="8"/>
        <v>0.31031586562787816</v>
      </c>
      <c r="J66" s="1">
        <f t="shared" si="5"/>
        <v>3.5568750000000001E-3</v>
      </c>
      <c r="K66">
        <f t="shared" si="9"/>
        <v>25.619705851659809</v>
      </c>
      <c r="L66">
        <f t="shared" si="6"/>
        <v>99.377514981117869</v>
      </c>
      <c r="M66">
        <f t="shared" si="7"/>
        <v>256.8597332077552</v>
      </c>
    </row>
    <row r="67" spans="1:13" x14ac:dyDescent="0.3">
      <c r="A67" s="1">
        <v>118.73399999999999</v>
      </c>
      <c r="B67" s="1">
        <f t="shared" si="11"/>
        <v>4050</v>
      </c>
      <c r="C67" s="1">
        <v>0.28710000000000002</v>
      </c>
      <c r="D67" s="1">
        <v>1.1222000000000001</v>
      </c>
      <c r="E67">
        <f t="shared" si="10"/>
        <v>96.860347583999996</v>
      </c>
      <c r="F67">
        <f t="shared" si="2"/>
        <v>41079.927113196507</v>
      </c>
      <c r="G67" s="1">
        <f t="shared" si="3"/>
        <v>41337.24527223473</v>
      </c>
      <c r="H67" s="1">
        <f t="shared" si="4"/>
        <v>4.7850000000000002E-3</v>
      </c>
      <c r="I67" s="1">
        <f t="shared" si="8"/>
        <v>0.31253896854800162</v>
      </c>
      <c r="J67" s="1">
        <f t="shared" si="5"/>
        <v>3.5887499999999999E-3</v>
      </c>
      <c r="K67">
        <f t="shared" si="9"/>
        <v>25.437471798875499</v>
      </c>
      <c r="L67">
        <f t="shared" si="6"/>
        <v>99.377514981117869</v>
      </c>
      <c r="M67">
        <f t="shared" si="7"/>
        <v>257.3181590382228</v>
      </c>
    </row>
    <row r="68" spans="1:13" x14ac:dyDescent="0.3">
      <c r="A68" s="1">
        <v>117.44199999999999</v>
      </c>
      <c r="B68" s="1">
        <f t="shared" si="11"/>
        <v>4100</v>
      </c>
      <c r="C68" s="1">
        <v>0.28894999999999998</v>
      </c>
      <c r="D68" s="1">
        <v>1.1239399999999999</v>
      </c>
      <c r="E68">
        <f t="shared" si="10"/>
        <v>95.806364991999985</v>
      </c>
      <c r="F68">
        <f t="shared" si="2"/>
        <v>41134.558231554627</v>
      </c>
      <c r="G68" s="1">
        <f t="shared" si="3"/>
        <v>41392.218591268218</v>
      </c>
      <c r="H68" s="1">
        <f t="shared" si="4"/>
        <v>4.8158333333333334E-3</v>
      </c>
      <c r="I68" s="1">
        <f t="shared" si="8"/>
        <v>0.31413513076931227</v>
      </c>
      <c r="J68" s="1">
        <f t="shared" si="5"/>
        <v>3.6118750000000001E-3</v>
      </c>
      <c r="K68">
        <f t="shared" si="9"/>
        <v>25.308220634284055</v>
      </c>
      <c r="L68">
        <f t="shared" si="6"/>
        <v>99.377514981117869</v>
      </c>
      <c r="M68">
        <f t="shared" si="7"/>
        <v>257.66035971359088</v>
      </c>
    </row>
    <row r="69" spans="1:13" x14ac:dyDescent="0.3">
      <c r="A69" s="1">
        <v>116.5</v>
      </c>
      <c r="B69" s="1">
        <f t="shared" si="11"/>
        <v>4150</v>
      </c>
      <c r="C69" s="1">
        <v>0.29304999999999998</v>
      </c>
      <c r="D69" s="1">
        <v>1.12233</v>
      </c>
      <c r="E69">
        <f t="shared" si="10"/>
        <v>95.037903999999997</v>
      </c>
      <c r="F69">
        <f t="shared" si="2"/>
        <v>41302.236040957796</v>
      </c>
      <c r="G69" s="1">
        <f t="shared" si="3"/>
        <v>41560.946707920186</v>
      </c>
      <c r="H69" s="1">
        <f t="shared" si="4"/>
        <v>4.884166666666666E-3</v>
      </c>
      <c r="I69" s="1">
        <f t="shared" si="8"/>
        <v>0.31729907628612636</v>
      </c>
      <c r="J69" s="1">
        <f t="shared" si="5"/>
        <v>3.6631249999999997E-3</v>
      </c>
      <c r="K69">
        <f t="shared" si="9"/>
        <v>25.05585988948889</v>
      </c>
      <c r="L69">
        <f t="shared" si="6"/>
        <v>99.377514981117869</v>
      </c>
      <c r="M69">
        <f t="shared" si="7"/>
        <v>258.71066696238995</v>
      </c>
    </row>
    <row r="70" spans="1:13" x14ac:dyDescent="0.3">
      <c r="A70" s="1">
        <v>115.931</v>
      </c>
      <c r="B70" s="1">
        <f t="shared" si="11"/>
        <v>4200</v>
      </c>
      <c r="C70" s="1">
        <v>0.2949</v>
      </c>
      <c r="D70" s="1">
        <v>1.1217900000000001</v>
      </c>
      <c r="E70">
        <f t="shared" ref="E70:E96" si="12">A70*J$3</f>
        <v>94.573727455999986</v>
      </c>
      <c r="F70">
        <f t="shared" si="2"/>
        <v>41595.697835772204</v>
      </c>
      <c r="G70" s="1">
        <f t="shared" si="3"/>
        <v>41856.246700951975</v>
      </c>
      <c r="H70" s="1">
        <f t="shared" si="4"/>
        <v>4.9150000000000001E-3</v>
      </c>
      <c r="I70" s="1">
        <f t="shared" si="8"/>
        <v>0.3170494501050945</v>
      </c>
      <c r="J70" s="1">
        <f t="shared" si="5"/>
        <v>3.6862500000000003E-3</v>
      </c>
      <c r="K70">
        <f t="shared" si="9"/>
        <v>25.075587407119372</v>
      </c>
      <c r="L70">
        <f t="shared" si="6"/>
        <v>99.377514981117869</v>
      </c>
      <c r="M70">
        <f t="shared" si="7"/>
        <v>260.54886517977138</v>
      </c>
    </row>
    <row r="71" spans="1:13" x14ac:dyDescent="0.3">
      <c r="A71" s="1">
        <v>115.03400000000001</v>
      </c>
      <c r="B71" s="1">
        <f t="shared" ref="B71:B96" si="13">B70+50</f>
        <v>4250</v>
      </c>
      <c r="C71" s="1">
        <v>0.29715000000000003</v>
      </c>
      <c r="D71" s="1">
        <v>1.12456</v>
      </c>
      <c r="E71">
        <f t="shared" si="12"/>
        <v>93.841976383999992</v>
      </c>
      <c r="F71">
        <f t="shared" ref="F71:F96" si="14">E71*(2*PI())*(B71/60)</f>
        <v>41765.212344228843</v>
      </c>
      <c r="G71" s="1">
        <f t="shared" ref="G71:G96" si="15">F71*((1.01325/1.0189)*SQRT(300/293))</f>
        <v>42026.823021449469</v>
      </c>
      <c r="H71" s="1">
        <f t="shared" ref="H71:H96" si="16">C71/60</f>
        <v>4.9525000000000003E-3</v>
      </c>
      <c r="I71" s="1">
        <f t="shared" ref="I71:I96" si="17">(H71*0.75*3600)/(G71/1000)</f>
        <v>0.31817180168901621</v>
      </c>
      <c r="J71" s="1">
        <f t="shared" ref="J71:J96" si="18">H71*0.75</f>
        <v>3.7143750000000002E-3</v>
      </c>
      <c r="K71">
        <f t="shared" ref="K71:K96" si="19">((F71/1000)/(J71*45000))*100</f>
        <v>24.987133228921472</v>
      </c>
      <c r="L71">
        <f t="shared" ref="L71:L96" si="20">F71/G71*100</f>
        <v>99.377514981117869</v>
      </c>
      <c r="M71">
        <f t="shared" ref="M71:M96" si="21">G71-F71</f>
        <v>261.6106772206258</v>
      </c>
    </row>
    <row r="72" spans="1:13" x14ac:dyDescent="0.3">
      <c r="A72" s="1">
        <v>114.39100000000001</v>
      </c>
      <c r="B72" s="1">
        <f t="shared" si="13"/>
        <v>4300</v>
      </c>
      <c r="C72" s="1">
        <v>0.30220000000000002</v>
      </c>
      <c r="D72" s="1">
        <v>1.1227799999999999</v>
      </c>
      <c r="E72">
        <f t="shared" si="12"/>
        <v>93.317432416000003</v>
      </c>
      <c r="F72">
        <f t="shared" si="14"/>
        <v>42020.368285295357</v>
      </c>
      <c r="G72" s="1">
        <f t="shared" si="15"/>
        <v>42283.577218930659</v>
      </c>
      <c r="H72" s="1">
        <f t="shared" si="16"/>
        <v>5.0366666666666667E-3</v>
      </c>
      <c r="I72" s="1">
        <f t="shared" si="17"/>
        <v>0.32161422695125308</v>
      </c>
      <c r="J72" s="1">
        <f t="shared" si="18"/>
        <v>3.7775E-3</v>
      </c>
      <c r="K72">
        <f t="shared" si="19"/>
        <v>24.719681320859095</v>
      </c>
      <c r="L72">
        <f t="shared" si="20"/>
        <v>99.377514981117869</v>
      </c>
      <c r="M72">
        <f t="shared" si="21"/>
        <v>263.20893363530195</v>
      </c>
    </row>
    <row r="73" spans="1:13" x14ac:dyDescent="0.3">
      <c r="A73" s="1">
        <v>114.01600000000001</v>
      </c>
      <c r="B73" s="1">
        <f t="shared" si="13"/>
        <v>4350</v>
      </c>
      <c r="C73" s="1">
        <v>0.30604999999999999</v>
      </c>
      <c r="D73" s="1">
        <v>1.1194299999999999</v>
      </c>
      <c r="E73">
        <f t="shared" si="12"/>
        <v>93.011516415999992</v>
      </c>
      <c r="F73">
        <f t="shared" si="14"/>
        <v>42369.623017404047</v>
      </c>
      <c r="G73" s="1">
        <f t="shared" si="15"/>
        <v>42635.019627381953</v>
      </c>
      <c r="H73" s="1">
        <f t="shared" si="16"/>
        <v>5.1008333333333331E-3</v>
      </c>
      <c r="I73" s="1">
        <f t="shared" si="17"/>
        <v>0.32302670716152077</v>
      </c>
      <c r="J73" s="1">
        <f t="shared" si="18"/>
        <v>3.825625E-3</v>
      </c>
      <c r="K73">
        <f t="shared" si="19"/>
        <v>24.61159099923632</v>
      </c>
      <c r="L73">
        <f t="shared" si="20"/>
        <v>99.377514981117869</v>
      </c>
      <c r="M73">
        <f t="shared" si="21"/>
        <v>265.39660997790634</v>
      </c>
    </row>
    <row r="74" spans="1:13" x14ac:dyDescent="0.3">
      <c r="A74" s="1">
        <v>113.871</v>
      </c>
      <c r="B74" s="1">
        <f t="shared" si="13"/>
        <v>4400</v>
      </c>
      <c r="C74" s="1">
        <v>0.30919999999999997</v>
      </c>
      <c r="D74" s="1">
        <v>1.1198600000000001</v>
      </c>
      <c r="E74">
        <f t="shared" si="12"/>
        <v>92.893228895999997</v>
      </c>
      <c r="F74">
        <f t="shared" si="14"/>
        <v>42802.127201959935</v>
      </c>
      <c r="G74" s="1">
        <f t="shared" si="15"/>
        <v>43070.232949669262</v>
      </c>
      <c r="H74" s="1">
        <f t="shared" si="16"/>
        <v>5.1533333333333327E-3</v>
      </c>
      <c r="I74" s="1">
        <f t="shared" si="17"/>
        <v>0.32305374378307938</v>
      </c>
      <c r="J74" s="1">
        <f t="shared" si="18"/>
        <v>3.8649999999999995E-3</v>
      </c>
      <c r="K74">
        <f t="shared" si="19"/>
        <v>24.609531235854497</v>
      </c>
      <c r="L74">
        <f t="shared" si="20"/>
        <v>99.377514981117869</v>
      </c>
      <c r="M74">
        <f t="shared" si="21"/>
        <v>268.10574770932726</v>
      </c>
    </row>
    <row r="75" spans="1:13" x14ac:dyDescent="0.3">
      <c r="A75" s="1">
        <v>113.985</v>
      </c>
      <c r="B75" s="1">
        <f t="shared" si="13"/>
        <v>4450</v>
      </c>
      <c r="C75" s="1">
        <v>0.30990000000000001</v>
      </c>
      <c r="D75" s="1">
        <v>1.11873</v>
      </c>
      <c r="E75">
        <f t="shared" si="12"/>
        <v>92.986227359999987</v>
      </c>
      <c r="F75">
        <f t="shared" si="14"/>
        <v>43331.852565948924</v>
      </c>
      <c r="G75" s="1">
        <f t="shared" si="15"/>
        <v>43603.276429464102</v>
      </c>
      <c r="H75" s="1">
        <f t="shared" si="16"/>
        <v>5.1650000000000003E-3</v>
      </c>
      <c r="I75" s="1">
        <f t="shared" si="17"/>
        <v>0.31982688325175007</v>
      </c>
      <c r="J75" s="1">
        <f t="shared" si="18"/>
        <v>3.8737500000000005E-3</v>
      </c>
      <c r="K75">
        <f t="shared" si="19"/>
        <v>24.857826576859296</v>
      </c>
      <c r="L75">
        <f t="shared" si="20"/>
        <v>99.377514981117869</v>
      </c>
      <c r="M75">
        <f t="shared" si="21"/>
        <v>271.4238635151778</v>
      </c>
    </row>
    <row r="76" spans="1:13" x14ac:dyDescent="0.3">
      <c r="A76" s="1">
        <v>113.306</v>
      </c>
      <c r="B76" s="1">
        <f t="shared" si="13"/>
        <v>4500</v>
      </c>
      <c r="C76" s="1">
        <v>0.31445000000000001</v>
      </c>
      <c r="D76" s="1">
        <v>1.1156299999999999</v>
      </c>
      <c r="E76">
        <f t="shared" si="12"/>
        <v>92.432315455999998</v>
      </c>
      <c r="F76">
        <f t="shared" si="14"/>
        <v>43557.702478629581</v>
      </c>
      <c r="G76" s="1">
        <f t="shared" si="15"/>
        <v>43830.541030237793</v>
      </c>
      <c r="H76" s="1">
        <f t="shared" si="16"/>
        <v>5.2408333333333335E-3</v>
      </c>
      <c r="I76" s="1">
        <f t="shared" si="17"/>
        <v>0.32283995742233779</v>
      </c>
      <c r="J76" s="1">
        <f t="shared" si="18"/>
        <v>3.9306250000000001E-3</v>
      </c>
      <c r="K76">
        <f t="shared" si="19"/>
        <v>24.625827800147462</v>
      </c>
      <c r="L76">
        <f t="shared" si="20"/>
        <v>99.377514981117869</v>
      </c>
      <c r="M76">
        <f t="shared" si="21"/>
        <v>272.83855160821258</v>
      </c>
    </row>
    <row r="77" spans="1:13" x14ac:dyDescent="0.3">
      <c r="A77" s="1">
        <v>113.074</v>
      </c>
      <c r="B77" s="1">
        <f t="shared" si="13"/>
        <v>4550</v>
      </c>
      <c r="C77" s="1">
        <v>0.31709999999999999</v>
      </c>
      <c r="D77" s="1">
        <v>1.1095299999999999</v>
      </c>
      <c r="E77">
        <f t="shared" si="12"/>
        <v>92.243055423999991</v>
      </c>
      <c r="F77">
        <f t="shared" si="14"/>
        <v>43951.499298481693</v>
      </c>
      <c r="G77" s="1">
        <f t="shared" si="15"/>
        <v>44226.804531017558</v>
      </c>
      <c r="H77" s="1">
        <f t="shared" si="16"/>
        <v>5.2849999999999998E-3</v>
      </c>
      <c r="I77" s="1">
        <f t="shared" si="17"/>
        <v>0.32264370332232306</v>
      </c>
      <c r="J77" s="1">
        <f t="shared" si="18"/>
        <v>3.9637500000000003E-3</v>
      </c>
      <c r="K77">
        <f t="shared" si="19"/>
        <v>24.640806923007361</v>
      </c>
      <c r="L77">
        <f t="shared" si="20"/>
        <v>99.377514981117869</v>
      </c>
      <c r="M77">
        <f t="shared" si="21"/>
        <v>275.3052325358658</v>
      </c>
    </row>
    <row r="78" spans="1:13" x14ac:dyDescent="0.3">
      <c r="A78" s="1">
        <v>112.19499999999999</v>
      </c>
      <c r="B78" s="1">
        <f t="shared" si="13"/>
        <v>4600</v>
      </c>
      <c r="C78" s="1">
        <v>0.31940000000000002</v>
      </c>
      <c r="D78" s="1">
        <v>1.1056900000000001</v>
      </c>
      <c r="E78">
        <f t="shared" si="12"/>
        <v>91.525988319999982</v>
      </c>
      <c r="F78">
        <f t="shared" si="14"/>
        <v>44089.0637861941</v>
      </c>
      <c r="G78" s="1">
        <f t="shared" si="15"/>
        <v>44365.230700899694</v>
      </c>
      <c r="H78" s="1">
        <f t="shared" si="16"/>
        <v>5.3233333333333336E-3</v>
      </c>
      <c r="I78" s="1">
        <f t="shared" si="17"/>
        <v>0.32396991456889973</v>
      </c>
      <c r="J78" s="1">
        <f t="shared" si="18"/>
        <v>3.9925000000000004E-3</v>
      </c>
      <c r="K78">
        <f t="shared" si="19"/>
        <v>24.539936706988989</v>
      </c>
      <c r="L78">
        <f t="shared" si="20"/>
        <v>99.377514981117869</v>
      </c>
      <c r="M78">
        <f t="shared" si="21"/>
        <v>276.16691470559454</v>
      </c>
    </row>
    <row r="79" spans="1:13" x14ac:dyDescent="0.3">
      <c r="A79" s="1">
        <v>111.06100000000001</v>
      </c>
      <c r="B79" s="1">
        <f t="shared" si="13"/>
        <v>4650</v>
      </c>
      <c r="C79" s="1">
        <v>0.32055</v>
      </c>
      <c r="D79" s="1">
        <v>1.09782</v>
      </c>
      <c r="E79">
        <f t="shared" si="12"/>
        <v>90.600898336</v>
      </c>
      <c r="F79">
        <f t="shared" si="14"/>
        <v>44117.82307625706</v>
      </c>
      <c r="G79" s="1">
        <f t="shared" si="15"/>
        <v>44394.170134601998</v>
      </c>
      <c r="H79" s="1">
        <f t="shared" si="16"/>
        <v>5.3425E-3</v>
      </c>
      <c r="I79" s="1">
        <f t="shared" si="17"/>
        <v>0.32492442039719455</v>
      </c>
      <c r="J79" s="1">
        <f t="shared" si="18"/>
        <v>4.006875E-3</v>
      </c>
      <c r="K79">
        <f t="shared" si="19"/>
        <v>24.467847595976117</v>
      </c>
      <c r="L79">
        <f t="shared" si="20"/>
        <v>99.377514981117869</v>
      </c>
      <c r="M79">
        <f t="shared" si="21"/>
        <v>276.34705834493798</v>
      </c>
    </row>
    <row r="80" spans="1:13" x14ac:dyDescent="0.3">
      <c r="A80" s="1">
        <v>109.973</v>
      </c>
      <c r="B80" s="6">
        <f t="shared" si="13"/>
        <v>4700</v>
      </c>
      <c r="C80" s="1">
        <v>0.32069999999999999</v>
      </c>
      <c r="D80" s="1">
        <v>1.09558</v>
      </c>
      <c r="E80">
        <f t="shared" si="12"/>
        <v>89.713334047999993</v>
      </c>
      <c r="F80" s="7">
        <f t="shared" si="14"/>
        <v>44155.364350631535</v>
      </c>
      <c r="G80" s="1">
        <f t="shared" si="15"/>
        <v>44431.946561575052</v>
      </c>
      <c r="H80" s="1">
        <f t="shared" si="16"/>
        <v>5.3449999999999999E-3</v>
      </c>
      <c r="I80" s="1">
        <f t="shared" si="17"/>
        <v>0.32480008455178566</v>
      </c>
      <c r="J80" s="1">
        <f t="shared" si="18"/>
        <v>4.0087500000000002E-3</v>
      </c>
      <c r="K80">
        <f t="shared" si="19"/>
        <v>24.477214066801945</v>
      </c>
      <c r="L80">
        <f t="shared" si="20"/>
        <v>99.377514981117869</v>
      </c>
      <c r="M80">
        <f t="shared" si="21"/>
        <v>276.58221094351757</v>
      </c>
    </row>
    <row r="81" spans="1:13" x14ac:dyDescent="0.3">
      <c r="A81" s="1">
        <v>108.654</v>
      </c>
      <c r="B81" s="1">
        <f t="shared" si="13"/>
        <v>4750</v>
      </c>
      <c r="C81" s="1">
        <v>0.32485000000000003</v>
      </c>
      <c r="D81" s="1">
        <v>1.0882700000000001</v>
      </c>
      <c r="E81">
        <f t="shared" si="12"/>
        <v>88.637325503999989</v>
      </c>
      <c r="F81">
        <f t="shared" si="14"/>
        <v>44089.875350892151</v>
      </c>
      <c r="G81" s="1">
        <f t="shared" si="15"/>
        <v>44366.047349110515</v>
      </c>
      <c r="H81" s="1">
        <f t="shared" si="16"/>
        <v>5.414166666666667E-3</v>
      </c>
      <c r="I81" s="1">
        <f t="shared" si="17"/>
        <v>0.32949182704898045</v>
      </c>
      <c r="J81" s="1">
        <f t="shared" si="18"/>
        <v>4.060625E-3</v>
      </c>
      <c r="K81">
        <f t="shared" si="19"/>
        <v>24.128674965001775</v>
      </c>
      <c r="L81">
        <f t="shared" si="20"/>
        <v>99.377514981117869</v>
      </c>
      <c r="M81">
        <f t="shared" si="21"/>
        <v>276.17199821836402</v>
      </c>
    </row>
    <row r="82" spans="1:13" x14ac:dyDescent="0.3">
      <c r="A82" s="1">
        <v>107.07599999999999</v>
      </c>
      <c r="B82" s="1">
        <f t="shared" si="13"/>
        <v>4800</v>
      </c>
      <c r="C82" s="1">
        <v>0.32455000000000001</v>
      </c>
      <c r="D82" s="1">
        <v>1.08396</v>
      </c>
      <c r="E82">
        <f t="shared" si="12"/>
        <v>87.350030975999985</v>
      </c>
      <c r="F82">
        <f t="shared" si="14"/>
        <v>43906.914496806785</v>
      </c>
      <c r="G82" s="1">
        <f t="shared" si="15"/>
        <v>44181.940457204306</v>
      </c>
      <c r="H82" s="1">
        <f t="shared" si="16"/>
        <v>5.4091666666666672E-3</v>
      </c>
      <c r="I82" s="1">
        <f t="shared" si="17"/>
        <v>0.33055927034591243</v>
      </c>
      <c r="J82" s="1">
        <f t="shared" si="18"/>
        <v>4.0568750000000006E-3</v>
      </c>
      <c r="K82">
        <f t="shared" si="19"/>
        <v>24.050758552830708</v>
      </c>
      <c r="L82">
        <f t="shared" si="20"/>
        <v>99.377514981117869</v>
      </c>
      <c r="M82">
        <f t="shared" si="21"/>
        <v>275.02596039752098</v>
      </c>
    </row>
    <row r="83" spans="1:13" x14ac:dyDescent="0.3">
      <c r="A83" s="1">
        <v>105.24</v>
      </c>
      <c r="B83" s="1">
        <f t="shared" si="13"/>
        <v>4850</v>
      </c>
      <c r="C83" s="1">
        <v>0.32569999999999999</v>
      </c>
      <c r="D83" s="1">
        <v>1.0822099999999999</v>
      </c>
      <c r="E83">
        <f t="shared" si="12"/>
        <v>85.852266239999992</v>
      </c>
      <c r="F83">
        <f t="shared" si="14"/>
        <v>43603.577241035069</v>
      </c>
      <c r="G83" s="1">
        <f t="shared" si="15"/>
        <v>43876.703144891399</v>
      </c>
      <c r="H83" s="1">
        <f t="shared" si="16"/>
        <v>5.4283333333333328E-3</v>
      </c>
      <c r="I83" s="1">
        <f t="shared" si="17"/>
        <v>0.33403831531281458</v>
      </c>
      <c r="J83" s="1">
        <f t="shared" si="18"/>
        <v>4.0712499999999993E-3</v>
      </c>
      <c r="K83">
        <f t="shared" si="19"/>
        <v>23.800267316772803</v>
      </c>
      <c r="L83">
        <f t="shared" si="20"/>
        <v>99.377514981117869</v>
      </c>
      <c r="M83">
        <f t="shared" si="21"/>
        <v>273.12590385632939</v>
      </c>
    </row>
    <row r="84" spans="1:13" x14ac:dyDescent="0.3">
      <c r="A84" s="1">
        <v>103.63200000000001</v>
      </c>
      <c r="B84" s="1">
        <f t="shared" si="13"/>
        <v>4900</v>
      </c>
      <c r="C84" s="1">
        <v>0.32769999999999999</v>
      </c>
      <c r="D84" s="1">
        <v>1.0846</v>
      </c>
      <c r="E84">
        <f t="shared" si="12"/>
        <v>84.540498431999993</v>
      </c>
      <c r="F84">
        <f t="shared" si="14"/>
        <v>43379.995438115802</v>
      </c>
      <c r="G84" s="1">
        <f t="shared" si="15"/>
        <v>43651.720860959518</v>
      </c>
      <c r="H84" s="1">
        <f t="shared" si="16"/>
        <v>5.4616666666666668E-3</v>
      </c>
      <c r="I84" s="1">
        <f t="shared" si="17"/>
        <v>0.33782173323638021</v>
      </c>
      <c r="J84" s="1">
        <f t="shared" si="18"/>
        <v>4.0962500000000001E-3</v>
      </c>
      <c r="K84">
        <f t="shared" si="19"/>
        <v>23.533717390901323</v>
      </c>
      <c r="L84">
        <f t="shared" si="20"/>
        <v>99.377514981117869</v>
      </c>
      <c r="M84">
        <f t="shared" si="21"/>
        <v>271.72542284371593</v>
      </c>
    </row>
    <row r="85" spans="1:13" x14ac:dyDescent="0.3">
      <c r="A85" s="1">
        <v>102.33499999999999</v>
      </c>
      <c r="B85" s="1">
        <f t="shared" si="13"/>
        <v>4950</v>
      </c>
      <c r="C85" s="1">
        <v>0.32845000000000002</v>
      </c>
      <c r="D85" s="1">
        <v>1.08823</v>
      </c>
      <c r="E85">
        <f t="shared" si="12"/>
        <v>83.482436959999987</v>
      </c>
      <c r="F85">
        <f t="shared" si="14"/>
        <v>43274.188758455981</v>
      </c>
      <c r="G85" s="1">
        <f t="shared" si="15"/>
        <v>43545.251425011229</v>
      </c>
      <c r="H85" s="1">
        <f t="shared" si="16"/>
        <v>5.4741666666666671E-3</v>
      </c>
      <c r="I85" s="1">
        <f t="shared" si="17"/>
        <v>0.33942277323746528</v>
      </c>
      <c r="J85" s="1">
        <f t="shared" si="18"/>
        <v>4.1056249999999999E-3</v>
      </c>
      <c r="K85">
        <f t="shared" si="19"/>
        <v>23.422710039928138</v>
      </c>
      <c r="L85">
        <f t="shared" si="20"/>
        <v>99.377514981117869</v>
      </c>
      <c r="M85">
        <f t="shared" si="21"/>
        <v>271.06266655524814</v>
      </c>
    </row>
    <row r="86" spans="1:13" x14ac:dyDescent="0.3">
      <c r="A86" s="1">
        <v>101.10599999999999</v>
      </c>
      <c r="B86" s="1">
        <f t="shared" si="13"/>
        <v>5000</v>
      </c>
      <c r="C86" s="1">
        <v>0.32869999999999999</v>
      </c>
      <c r="D86" s="1">
        <v>1.08687</v>
      </c>
      <c r="E86">
        <f t="shared" si="12"/>
        <v>82.479848255999997</v>
      </c>
      <c r="F86">
        <f t="shared" si="14"/>
        <v>43186.347558375084</v>
      </c>
      <c r="G86" s="1">
        <f t="shared" si="15"/>
        <v>43456.860001561385</v>
      </c>
      <c r="H86" s="1">
        <f t="shared" si="16"/>
        <v>5.4783333333333333E-3</v>
      </c>
      <c r="I86" s="1">
        <f t="shared" si="17"/>
        <v>0.34037203791227777</v>
      </c>
      <c r="J86" s="1">
        <f t="shared" si="18"/>
        <v>4.1087499999999996E-3</v>
      </c>
      <c r="K86">
        <f t="shared" si="19"/>
        <v>23.357386368319691</v>
      </c>
      <c r="L86">
        <f t="shared" si="20"/>
        <v>99.377514981117869</v>
      </c>
      <c r="M86">
        <f t="shared" si="21"/>
        <v>270.51244318630052</v>
      </c>
    </row>
    <row r="87" spans="1:13" x14ac:dyDescent="0.3">
      <c r="A87" s="1">
        <v>99.314899999999994</v>
      </c>
      <c r="B87" s="1">
        <f t="shared" si="13"/>
        <v>5050</v>
      </c>
      <c r="C87" s="1">
        <v>0.32984999999999998</v>
      </c>
      <c r="D87" s="1">
        <v>1.0891</v>
      </c>
      <c r="E87">
        <f t="shared" si="12"/>
        <v>81.018711862399996</v>
      </c>
      <c r="F87">
        <f t="shared" si="14"/>
        <v>42845.511315021053</v>
      </c>
      <c r="G87" s="1">
        <f t="shared" si="15"/>
        <v>43113.888813945363</v>
      </c>
      <c r="H87" s="1">
        <f t="shared" si="16"/>
        <v>5.4974999999999998E-3</v>
      </c>
      <c r="I87" s="1">
        <f t="shared" si="17"/>
        <v>0.34428000832991174</v>
      </c>
      <c r="J87" s="1">
        <f t="shared" si="18"/>
        <v>4.1231250000000001E-3</v>
      </c>
      <c r="K87">
        <f t="shared" si="19"/>
        <v>23.092253416210625</v>
      </c>
      <c r="L87">
        <f t="shared" si="20"/>
        <v>99.377514981117869</v>
      </c>
      <c r="M87">
        <f t="shared" si="21"/>
        <v>268.3774989243102</v>
      </c>
    </row>
    <row r="88" spans="1:13" x14ac:dyDescent="0.3">
      <c r="A88" s="1">
        <v>97.581500000000005</v>
      </c>
      <c r="B88" s="1">
        <f t="shared" si="13"/>
        <v>5100</v>
      </c>
      <c r="C88" s="1">
        <v>0.32969999999999999</v>
      </c>
      <c r="D88" s="1">
        <v>1.09185</v>
      </c>
      <c r="E88">
        <f t="shared" si="12"/>
        <v>79.604645743999995</v>
      </c>
      <c r="F88">
        <f t="shared" si="14"/>
        <v>42514.512944364622</v>
      </c>
      <c r="G88" s="1">
        <f t="shared" si="15"/>
        <v>42780.817121903834</v>
      </c>
      <c r="H88" s="1">
        <f t="shared" si="16"/>
        <v>5.4949999999999999E-3</v>
      </c>
      <c r="I88" s="1">
        <f t="shared" si="17"/>
        <v>0.34680263253792998</v>
      </c>
      <c r="J88" s="1">
        <f t="shared" si="18"/>
        <v>4.1212499999999999E-3</v>
      </c>
      <c r="K88">
        <f t="shared" si="19"/>
        <v>22.924281572804709</v>
      </c>
      <c r="L88">
        <f t="shared" si="20"/>
        <v>99.377514981117869</v>
      </c>
      <c r="M88">
        <f t="shared" si="21"/>
        <v>266.30417753921211</v>
      </c>
    </row>
    <row r="89" spans="1:13" x14ac:dyDescent="0.3">
      <c r="A89" s="1">
        <v>95.848600000000005</v>
      </c>
      <c r="B89" s="1">
        <f t="shared" si="13"/>
        <v>5150</v>
      </c>
      <c r="C89" s="1">
        <v>0.33095000000000002</v>
      </c>
      <c r="D89" s="1">
        <v>1.0940700000000001</v>
      </c>
      <c r="E89">
        <f t="shared" si="12"/>
        <v>78.190987513599993</v>
      </c>
      <c r="F89">
        <f t="shared" si="14"/>
        <v>42168.92648469111</v>
      </c>
      <c r="G89" s="1">
        <f t="shared" si="15"/>
        <v>42433.065963365429</v>
      </c>
      <c r="H89" s="1">
        <f t="shared" si="16"/>
        <v>5.5158333333333335E-3</v>
      </c>
      <c r="I89" s="1">
        <f t="shared" si="17"/>
        <v>0.35097039683292386</v>
      </c>
      <c r="J89" s="1">
        <f t="shared" si="18"/>
        <v>4.1368749999999999E-3</v>
      </c>
      <c r="K89">
        <f t="shared" si="19"/>
        <v>22.652056327913176</v>
      </c>
      <c r="L89">
        <f t="shared" si="20"/>
        <v>99.377514981117869</v>
      </c>
      <c r="M89">
        <f t="shared" si="21"/>
        <v>264.13947867431853</v>
      </c>
    </row>
    <row r="90" spans="1:13" x14ac:dyDescent="0.3">
      <c r="A90" s="1">
        <v>94.803299999999993</v>
      </c>
      <c r="B90" s="1">
        <f t="shared" si="13"/>
        <v>5200</v>
      </c>
      <c r="C90" s="1">
        <v>0.33379999999999999</v>
      </c>
      <c r="D90" s="1">
        <v>1.0934600000000001</v>
      </c>
      <c r="E90">
        <f t="shared" si="12"/>
        <v>77.338256860799987</v>
      </c>
      <c r="F90">
        <f t="shared" si="14"/>
        <v>42113.98526319048</v>
      </c>
      <c r="G90" s="1">
        <f t="shared" si="15"/>
        <v>42377.780598752448</v>
      </c>
      <c r="H90" s="1">
        <f t="shared" si="16"/>
        <v>5.5633333333333333E-3</v>
      </c>
      <c r="I90" s="1">
        <f t="shared" si="17"/>
        <v>0.35445461720197313</v>
      </c>
      <c r="J90" s="1">
        <f t="shared" si="18"/>
        <v>4.1725E-3</v>
      </c>
      <c r="K90">
        <f t="shared" si="19"/>
        <v>22.429390992978089</v>
      </c>
      <c r="L90">
        <f t="shared" si="20"/>
        <v>99.377514981117869</v>
      </c>
      <c r="M90">
        <f t="shared" si="21"/>
        <v>263.79533556196839</v>
      </c>
    </row>
    <row r="91" spans="1:13" x14ac:dyDescent="0.3">
      <c r="A91" s="1">
        <v>93.0976</v>
      </c>
      <c r="B91" s="1">
        <f t="shared" si="13"/>
        <v>5250</v>
      </c>
      <c r="C91" s="1">
        <v>0.33129999999999998</v>
      </c>
      <c r="D91" s="1">
        <v>1.0880399999999999</v>
      </c>
      <c r="E91">
        <f t="shared" si="12"/>
        <v>75.94678773759999</v>
      </c>
      <c r="F91">
        <f t="shared" si="14"/>
        <v>41753.927323532815</v>
      </c>
      <c r="G91" s="1">
        <f t="shared" si="15"/>
        <v>42015.467313170622</v>
      </c>
      <c r="H91" s="1">
        <f t="shared" si="16"/>
        <v>5.521666666666666E-3</v>
      </c>
      <c r="I91" s="1">
        <f t="shared" si="17"/>
        <v>0.35483361136689334</v>
      </c>
      <c r="J91" s="1">
        <f t="shared" si="18"/>
        <v>4.1412499999999991E-3</v>
      </c>
      <c r="K91">
        <f t="shared" si="19"/>
        <v>22.405434388990347</v>
      </c>
      <c r="L91">
        <f t="shared" si="20"/>
        <v>99.377514981117869</v>
      </c>
      <c r="M91">
        <f t="shared" si="21"/>
        <v>261.53998963780759</v>
      </c>
    </row>
    <row r="92" spans="1:13" x14ac:dyDescent="0.3">
      <c r="A92" s="1">
        <v>91.788600000000002</v>
      </c>
      <c r="B92" s="1">
        <f t="shared" si="13"/>
        <v>5300</v>
      </c>
      <c r="C92" s="1">
        <v>0.33239999999999997</v>
      </c>
      <c r="D92" s="1">
        <v>1.0833900000000001</v>
      </c>
      <c r="E92">
        <f t="shared" si="12"/>
        <v>74.878936953600004</v>
      </c>
      <c r="F92">
        <f t="shared" si="14"/>
        <v>41558.9108894276</v>
      </c>
      <c r="G92" s="1">
        <f t="shared" si="15"/>
        <v>41819.229327000139</v>
      </c>
      <c r="H92" s="1">
        <f t="shared" si="16"/>
        <v>5.5399999999999998E-3</v>
      </c>
      <c r="I92" s="1">
        <f t="shared" si="17"/>
        <v>0.35768234471845056</v>
      </c>
      <c r="J92" s="1">
        <f t="shared" si="18"/>
        <v>4.1549999999999998E-3</v>
      </c>
      <c r="K92">
        <f t="shared" si="19"/>
        <v>22.226988040875838</v>
      </c>
      <c r="L92">
        <f t="shared" si="20"/>
        <v>99.377514981117869</v>
      </c>
      <c r="M92">
        <f t="shared" si="21"/>
        <v>260.31843757253955</v>
      </c>
    </row>
    <row r="93" spans="1:13" x14ac:dyDescent="0.3">
      <c r="A93" s="1">
        <v>90.593800000000002</v>
      </c>
      <c r="B93" s="1">
        <f t="shared" si="13"/>
        <v>5350</v>
      </c>
      <c r="C93" s="1">
        <v>0.33079999999999998</v>
      </c>
      <c r="D93" s="1">
        <v>1.0800700000000001</v>
      </c>
      <c r="E93">
        <f t="shared" si="12"/>
        <v>73.904247788799992</v>
      </c>
      <c r="F93">
        <f t="shared" si="14"/>
        <v>41404.905809489996</v>
      </c>
      <c r="G93" s="1">
        <f t="shared" si="15"/>
        <v>41664.259583626234</v>
      </c>
      <c r="H93" s="1">
        <f t="shared" si="16"/>
        <v>5.5133333333333328E-3</v>
      </c>
      <c r="I93" s="1">
        <f t="shared" si="17"/>
        <v>0.35728464033116036</v>
      </c>
      <c r="J93" s="1">
        <f t="shared" si="18"/>
        <v>4.1349999999999998E-3</v>
      </c>
      <c r="K93">
        <f t="shared" si="19"/>
        <v>22.251729576509472</v>
      </c>
      <c r="L93">
        <f t="shared" si="20"/>
        <v>99.377514981117869</v>
      </c>
      <c r="M93">
        <f t="shared" si="21"/>
        <v>259.35377413623792</v>
      </c>
    </row>
    <row r="94" spans="1:13" x14ac:dyDescent="0.3">
      <c r="A94" s="1">
        <v>89.6374</v>
      </c>
      <c r="B94" s="1">
        <f t="shared" si="13"/>
        <v>5400</v>
      </c>
      <c r="C94" s="1">
        <v>0.33879999999999999</v>
      </c>
      <c r="D94" s="1">
        <v>1.0789500000000001</v>
      </c>
      <c r="E94">
        <f t="shared" si="12"/>
        <v>73.124039622399991</v>
      </c>
      <c r="F94">
        <f t="shared" si="14"/>
        <v>41350.670222137342</v>
      </c>
      <c r="G94" s="1">
        <f t="shared" si="15"/>
        <v>41609.6842731418</v>
      </c>
      <c r="H94" s="1">
        <f t="shared" si="16"/>
        <v>5.6466666666666662E-3</v>
      </c>
      <c r="I94" s="1">
        <f t="shared" si="17"/>
        <v>0.36640508733302207</v>
      </c>
      <c r="J94" s="1">
        <f t="shared" si="18"/>
        <v>4.2349999999999992E-3</v>
      </c>
      <c r="K94">
        <f t="shared" si="19"/>
        <v>21.697846108953087</v>
      </c>
      <c r="L94">
        <f t="shared" si="20"/>
        <v>99.377514981117869</v>
      </c>
      <c r="M94">
        <f t="shared" si="21"/>
        <v>259.01405100445845</v>
      </c>
    </row>
    <row r="95" spans="1:13" x14ac:dyDescent="0.3">
      <c r="A95" s="1">
        <v>88.925600000000003</v>
      </c>
      <c r="B95" s="1">
        <f t="shared" si="13"/>
        <v>5450</v>
      </c>
      <c r="C95" s="1">
        <v>0.34379999999999999</v>
      </c>
      <c r="D95" s="1">
        <v>1.0792299999999999</v>
      </c>
      <c r="E95">
        <f t="shared" si="12"/>
        <v>72.543370265600004</v>
      </c>
      <c r="F95">
        <f t="shared" si="14"/>
        <v>41402.145635237997</v>
      </c>
      <c r="G95" s="1">
        <f t="shared" si="15"/>
        <v>41661.482120079752</v>
      </c>
      <c r="H95" s="1">
        <f t="shared" si="16"/>
        <v>5.7299999999999999E-3</v>
      </c>
      <c r="I95" s="1">
        <f t="shared" si="17"/>
        <v>0.37135020677873049</v>
      </c>
      <c r="J95" s="1">
        <f t="shared" si="18"/>
        <v>4.2975000000000001E-3</v>
      </c>
      <c r="K95">
        <f t="shared" si="19"/>
        <v>21.408904730263327</v>
      </c>
      <c r="L95">
        <f t="shared" si="20"/>
        <v>99.377514981117869</v>
      </c>
      <c r="M95">
        <f t="shared" si="21"/>
        <v>259.33648484175501</v>
      </c>
    </row>
    <row r="96" spans="1:13" x14ac:dyDescent="0.3">
      <c r="A96" s="1">
        <v>88.647400000000005</v>
      </c>
      <c r="B96" s="1">
        <f t="shared" si="13"/>
        <v>5500</v>
      </c>
      <c r="C96" s="1">
        <v>0.3488</v>
      </c>
      <c r="D96" s="1">
        <v>1.0836600000000001</v>
      </c>
      <c r="E96">
        <f t="shared" si="12"/>
        <v>72.316421382399994</v>
      </c>
      <c r="F96">
        <f t="shared" si="14"/>
        <v>41651.268660622809</v>
      </c>
      <c r="G96" s="1">
        <f t="shared" si="15"/>
        <v>41912.165612650628</v>
      </c>
      <c r="H96" s="1">
        <f t="shared" si="16"/>
        <v>5.8133333333333335E-3</v>
      </c>
      <c r="I96" s="1">
        <f t="shared" si="17"/>
        <v>0.37449747037796521</v>
      </c>
      <c r="J96" s="1">
        <f t="shared" si="18"/>
        <v>4.3600000000000002E-3</v>
      </c>
      <c r="K96">
        <f t="shared" si="19"/>
        <v>21.228985046188996</v>
      </c>
      <c r="L96">
        <f t="shared" si="20"/>
        <v>99.377514981117869</v>
      </c>
      <c r="M96">
        <f t="shared" si="21"/>
        <v>260.89695202781877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Koa Steel</cp:lastModifiedBy>
  <cp:revision/>
  <dcterms:created xsi:type="dcterms:W3CDTF">2019-10-18T15:00:30Z</dcterms:created>
  <dcterms:modified xsi:type="dcterms:W3CDTF">2023-03-23T14:05:25Z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