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.miftah\Downloads\"/>
    </mc:Choice>
  </mc:AlternateContent>
  <xr:revisionPtr revIDLastSave="0" documentId="13_ncr:1_{3CA1736C-B111-4B73-95A5-7B21174FB77A}" xr6:coauthVersionLast="47" xr6:coauthVersionMax="47" xr10:uidLastSave="{00000000-0000-0000-0000-000000000000}"/>
  <bookViews>
    <workbookView xWindow="15495" yWindow="30" windowWidth="13470" windowHeight="1465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4" i="1" l="1"/>
  <c r="D28" i="1"/>
  <c r="F13" i="1"/>
  <c r="E11" i="1"/>
  <c r="E12" i="1"/>
  <c r="E10" i="1"/>
  <c r="G10" i="1" s="1"/>
  <c r="C78" i="1"/>
  <c r="G11" i="1"/>
  <c r="G12" i="1" l="1"/>
  <c r="D95" i="1"/>
  <c r="C71" i="1"/>
  <c r="C51" i="1"/>
  <c r="C56" i="1" l="1"/>
  <c r="C58" i="1" s="1"/>
  <c r="D79" i="1"/>
  <c r="D81" i="1" l="1"/>
  <c r="D90" i="1" s="1"/>
</calcChain>
</file>

<file path=xl/sharedStrings.xml><?xml version="1.0" encoding="utf-8"?>
<sst xmlns="http://schemas.openxmlformats.org/spreadsheetml/2006/main" count="110" uniqueCount="101">
  <si>
    <t>Current Assets</t>
  </si>
  <si>
    <t>Net Current Assets</t>
  </si>
  <si>
    <t>Creditors &gt; 1 year</t>
  </si>
  <si>
    <t>Total Assets less Current Liabilities</t>
  </si>
  <si>
    <t>Share Capital</t>
  </si>
  <si>
    <t>Capital and Reserves:</t>
  </si>
  <si>
    <t>Year</t>
  </si>
  <si>
    <t>Start</t>
  </si>
  <si>
    <t>End</t>
  </si>
  <si>
    <t>W2 Provision</t>
  </si>
  <si>
    <t>Cr Provision</t>
  </si>
  <si>
    <t>W3 Depreciation</t>
  </si>
  <si>
    <t>Cost</t>
  </si>
  <si>
    <t>Depn</t>
  </si>
  <si>
    <t>NBV</t>
  </si>
  <si>
    <t>W4 Tax</t>
  </si>
  <si>
    <t xml:space="preserve">Increase in Deferred Tax = </t>
  </si>
  <si>
    <t>W5 Bank Loan</t>
  </si>
  <si>
    <t>Interest due =</t>
  </si>
  <si>
    <t>Interest paid =</t>
  </si>
  <si>
    <t>Therefore Interest accrued =</t>
  </si>
  <si>
    <t>Turnover</t>
  </si>
  <si>
    <t>Cost of Sales</t>
  </si>
  <si>
    <t>Gross Profit</t>
  </si>
  <si>
    <t>Admin Expenses</t>
  </si>
  <si>
    <t>Operating Profit</t>
  </si>
  <si>
    <t>Interest Payable</t>
  </si>
  <si>
    <t>Profit Before Tax</t>
  </si>
  <si>
    <t>Tax</t>
  </si>
  <si>
    <t xml:space="preserve">Tangible Fixed Assets </t>
  </si>
  <si>
    <t xml:space="preserve">Stock </t>
  </si>
  <si>
    <t xml:space="preserve">Debtors </t>
  </si>
  <si>
    <t>Creditors &lt; 1 year</t>
  </si>
  <si>
    <t>Trade Creditors</t>
  </si>
  <si>
    <t>Provisions for Liabilities and Charges</t>
  </si>
  <si>
    <t>To B/S</t>
  </si>
  <si>
    <t>In data</t>
  </si>
  <si>
    <t>….to P&amp;L a/c</t>
  </si>
  <si>
    <t>To P&amp;L</t>
  </si>
  <si>
    <t>Deferred Tax</t>
  </si>
  <si>
    <t>Depreciation for the year:</t>
  </si>
  <si>
    <t xml:space="preserve">Fixed Assets </t>
  </si>
  <si>
    <t>`</t>
  </si>
  <si>
    <t>2013</t>
  </si>
  <si>
    <t xml:space="preserve">Cash flow </t>
  </si>
  <si>
    <t xml:space="preserve">Straight line </t>
  </si>
  <si>
    <t>w1</t>
  </si>
  <si>
    <t>w2</t>
  </si>
  <si>
    <t>2014</t>
  </si>
  <si>
    <t>2015</t>
  </si>
  <si>
    <t>Note d + W4</t>
  </si>
  <si>
    <t>Proft for the year</t>
  </si>
  <si>
    <t xml:space="preserve">Accruals </t>
  </si>
  <si>
    <t xml:space="preserve">Enviroment cost </t>
  </si>
  <si>
    <t>Question 2 - Luke Ltd</t>
  </si>
  <si>
    <t xml:space="preserve">W1 6% </t>
  </si>
  <si>
    <t>Financial Cost at 12%</t>
  </si>
  <si>
    <t>1,000x 0.06 = 60</t>
  </si>
  <si>
    <t>1,000 + 200 = 1,200 to be add at year end 2015</t>
  </si>
  <si>
    <t>Provision at 1-4-2014</t>
  </si>
  <si>
    <t>Provision at 31-03-2015</t>
  </si>
  <si>
    <t>Dr P &amp;E</t>
  </si>
  <si>
    <t>8mx 1 / (1.05)6=       8m x 0.746 = 5970</t>
  </si>
  <si>
    <t>5970</t>
  </si>
  <si>
    <t>Dr Interest payable</t>
  </si>
  <si>
    <t>'8mx 1 / (1.05)5 = 8mx 0.783 = 6268</t>
  </si>
  <si>
    <t>298</t>
  </si>
  <si>
    <t>6268- 5970= 298</t>
  </si>
  <si>
    <t xml:space="preserve">Depn (Leasehold propety) = </t>
  </si>
  <si>
    <t xml:space="preserve">Depn (Plant &amp; E) = </t>
  </si>
  <si>
    <t>1% x 138100 = 1381</t>
  </si>
  <si>
    <t>20% x (46850 +5970 ) = 10564</t>
  </si>
  <si>
    <t>8,400  - 6,300 = 2100</t>
  </si>
  <si>
    <t>10% x 30,000= 3,000</t>
  </si>
  <si>
    <t>To P&amp;L (2250+ 750]</t>
  </si>
  <si>
    <t xml:space="preserve"> ( P)</t>
  </si>
  <si>
    <t>(46850+ 5970)         Plant (P)</t>
  </si>
  <si>
    <t>52820</t>
  </si>
  <si>
    <t>138100</t>
  </si>
  <si>
    <t>(7921)</t>
  </si>
  <si>
    <t>(26464)</t>
  </si>
  <si>
    <t>130179</t>
  </si>
  <si>
    <t>26356</t>
  </si>
  <si>
    <t>156535</t>
  </si>
  <si>
    <t>w3</t>
  </si>
  <si>
    <t>[18500+11945]</t>
  </si>
  <si>
    <t>Distribution costs</t>
  </si>
  <si>
    <t>[2250 + 750+ 298 + 127]</t>
  </si>
  <si>
    <t>W5 + W2+ W1 F.cost</t>
  </si>
  <si>
    <t xml:space="preserve">[24960+ 2100] </t>
  </si>
  <si>
    <r>
      <t xml:space="preserve">EPS for 2016 = 68570/ 12000 =  5.71 </t>
    </r>
    <r>
      <rPr>
        <b/>
        <sz val="11"/>
        <color theme="1" tint="4.9989318521683403E-2"/>
        <rFont val="Calibri"/>
        <family val="2"/>
        <scheme val="minor"/>
      </rPr>
      <t>p per share.</t>
    </r>
  </si>
  <si>
    <t xml:space="preserve">Cash at the bank  </t>
  </si>
  <si>
    <t>W5</t>
  </si>
  <si>
    <t xml:space="preserve">Loan Interest </t>
  </si>
  <si>
    <t>10% Bank Loan</t>
  </si>
  <si>
    <t xml:space="preserve">6% Bond </t>
  </si>
  <si>
    <t>Profit &amp; Loss Reserve [ 17960+ 68570]</t>
  </si>
  <si>
    <t>,000</t>
  </si>
  <si>
    <t>B&amp;S</t>
  </si>
  <si>
    <t>Profit &amp; Loss Account for year-end 31 March 2016.</t>
  </si>
  <si>
    <t>Balance Sheet at 31 March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</si>
</sst>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u/>
      <sz val="12"/>
      <color theme="1" tint="4.9989318521683403E-2"/>
      <name val="Calibri"/>
      <family val="2"/>
      <scheme val="minor"/>
    </font>
    <font>
      <i/>
      <sz val="11"/>
      <color theme="1" tint="4.9989318521683403E-2"/>
      <name val="Calibri"/>
      <family val="2"/>
      <scheme val="minor"/>
    </font>
    <font>
      <sz val="11"/>
      <color rgb="FF0D0D0D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21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4" fontId="0" fillId="0" borderId="0" xfId="0" applyNumberFormat="1"/>
    <xf numFmtId="49" fontId="0" fillId="0" borderId="0" xfId="0" applyNumberFormat="1" applyFill="1" applyAlignment="1">
      <alignment horizontal="center"/>
    </xf>
    <xf numFmtId="0" fontId="0" fillId="0" borderId="0" xfId="0" applyFill="1"/>
    <xf numFmtId="0" fontId="1" fillId="0" borderId="0" xfId="0" applyFont="1" applyFill="1"/>
    <xf numFmtId="4" fontId="0" fillId="0" borderId="0" xfId="0" applyNumberFormat="1" applyFill="1"/>
    <xf numFmtId="0" fontId="0" fillId="0" borderId="0" xfId="0" applyFill="1" applyAlignment="1">
      <alignment horizontal="right"/>
    </xf>
    <xf numFmtId="0" fontId="3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0" fillId="0" borderId="0" xfId="0" quotePrefix="1" applyFill="1"/>
    <xf numFmtId="49" fontId="0" fillId="0" borderId="0" xfId="0" quotePrefix="1" applyNumberFormat="1" applyFill="1" applyAlignment="1">
      <alignment horizontal="center"/>
    </xf>
    <xf numFmtId="49" fontId="0" fillId="0" borderId="0" xfId="0" quotePrefix="1" applyNumberFormat="1" applyFill="1" applyAlignment="1">
      <alignment horizontal="left"/>
    </xf>
    <xf numFmtId="49" fontId="5" fillId="0" borderId="0" xfId="0" applyNumberFormat="1" applyFont="1" applyFill="1" applyAlignment="1">
      <alignment horizontal="left"/>
    </xf>
    <xf numFmtId="49" fontId="1" fillId="0" borderId="9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10" xfId="0" applyNumberFormat="1" applyFont="1" applyFill="1" applyBorder="1" applyAlignment="1">
      <alignment horizontal="center" vertical="center" wrapText="1"/>
    </xf>
    <xf numFmtId="49" fontId="0" fillId="0" borderId="5" xfId="0" applyNumberFormat="1" applyFill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3" fontId="0" fillId="0" borderId="0" xfId="0" applyNumberFormat="1" applyFill="1" applyBorder="1" applyAlignment="1">
      <alignment horizontal="center" vertical="center"/>
    </xf>
    <xf numFmtId="3" fontId="0" fillId="0" borderId="6" xfId="0" applyNumberFormat="1" applyFill="1" applyBorder="1" applyAlignment="1">
      <alignment horizontal="center" vertical="center"/>
    </xf>
    <xf numFmtId="3" fontId="0" fillId="0" borderId="2" xfId="0" applyNumberFormat="1" applyFill="1" applyBorder="1" applyAlignment="1">
      <alignment horizontal="center"/>
    </xf>
    <xf numFmtId="0" fontId="7" fillId="0" borderId="0" xfId="0" applyFont="1" applyFill="1"/>
    <xf numFmtId="4" fontId="6" fillId="0" borderId="0" xfId="0" applyNumberFormat="1" applyFont="1" applyFill="1"/>
    <xf numFmtId="0" fontId="6" fillId="0" borderId="0" xfId="0" applyFont="1" applyFill="1"/>
    <xf numFmtId="0" fontId="6" fillId="0" borderId="0" xfId="0" applyFont="1" applyFill="1" applyAlignment="1">
      <alignment horizontal="right"/>
    </xf>
    <xf numFmtId="49" fontId="6" fillId="0" borderId="0" xfId="0" quotePrefix="1" applyNumberFormat="1" applyFont="1" applyFill="1" applyAlignment="1">
      <alignment horizontal="left"/>
    </xf>
    <xf numFmtId="49" fontId="6" fillId="0" borderId="0" xfId="0" applyNumberFormat="1" applyFont="1" applyFill="1" applyAlignment="1">
      <alignment horizontal="center"/>
    </xf>
    <xf numFmtId="49" fontId="6" fillId="0" borderId="0" xfId="0" applyNumberFormat="1" applyFont="1" applyFill="1" applyAlignment="1">
      <alignment horizontal="left"/>
    </xf>
    <xf numFmtId="49" fontId="6" fillId="0" borderId="0" xfId="0" applyNumberFormat="1" applyFont="1" applyFill="1" applyAlignment="1">
      <alignment horizontal="right"/>
    </xf>
    <xf numFmtId="4" fontId="7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center"/>
    </xf>
    <xf numFmtId="3" fontId="6" fillId="0" borderId="0" xfId="0" applyNumberFormat="1" applyFont="1" applyFill="1"/>
    <xf numFmtId="3" fontId="7" fillId="0" borderId="0" xfId="0" applyNumberFormat="1" applyFont="1" applyFill="1"/>
    <xf numFmtId="3" fontId="7" fillId="0" borderId="1" xfId="0" applyNumberFormat="1" applyFont="1" applyFill="1" applyBorder="1"/>
    <xf numFmtId="0" fontId="8" fillId="0" borderId="12" xfId="0" applyFont="1" applyFill="1" applyBorder="1" applyAlignment="1">
      <alignment horizontal="left" vertical="center"/>
    </xf>
    <xf numFmtId="4" fontId="6" fillId="0" borderId="1" xfId="0" applyNumberFormat="1" applyFont="1" applyFill="1" applyBorder="1"/>
    <xf numFmtId="0" fontId="6" fillId="0" borderId="13" xfId="0" applyFont="1" applyFill="1" applyBorder="1"/>
    <xf numFmtId="0" fontId="6" fillId="0" borderId="5" xfId="0" applyFont="1" applyFill="1" applyBorder="1"/>
    <xf numFmtId="4" fontId="6" fillId="0" borderId="0" xfId="0" applyNumberFormat="1" applyFont="1" applyFill="1" applyBorder="1"/>
    <xf numFmtId="0" fontId="6" fillId="0" borderId="6" xfId="0" applyFont="1" applyFill="1" applyBorder="1"/>
    <xf numFmtId="0" fontId="6" fillId="0" borderId="5" xfId="0" applyFont="1" applyFill="1" applyBorder="1" applyAlignment="1">
      <alignment horizontal="right"/>
    </xf>
    <xf numFmtId="3" fontId="6" fillId="0" borderId="0" xfId="0" applyNumberFormat="1" applyFont="1" applyFill="1" applyBorder="1"/>
    <xf numFmtId="3" fontId="6" fillId="0" borderId="2" xfId="0" applyNumberFormat="1" applyFont="1" applyFill="1" applyBorder="1"/>
    <xf numFmtId="3" fontId="6" fillId="0" borderId="3" xfId="0" applyNumberFormat="1" applyFont="1" applyFill="1" applyBorder="1"/>
    <xf numFmtId="0" fontId="6" fillId="0" borderId="11" xfId="0" applyFont="1" applyFill="1" applyBorder="1" applyAlignment="1">
      <alignment horizontal="left"/>
    </xf>
    <xf numFmtId="4" fontId="6" fillId="0" borderId="3" xfId="0" applyNumberFormat="1" applyFont="1" applyFill="1" applyBorder="1"/>
    <xf numFmtId="0" fontId="6" fillId="0" borderId="10" xfId="0" applyFont="1" applyFill="1" applyBorder="1"/>
    <xf numFmtId="4" fontId="7" fillId="0" borderId="1" xfId="0" applyNumberFormat="1" applyFont="1" applyFill="1" applyBorder="1" applyAlignment="1">
      <alignment horizontal="left" vertical="center"/>
    </xf>
    <xf numFmtId="4" fontId="7" fillId="0" borderId="13" xfId="0" applyNumberFormat="1" applyFont="1" applyFill="1" applyBorder="1" applyAlignment="1">
      <alignment horizontal="left" vertical="center"/>
    </xf>
    <xf numFmtId="4" fontId="6" fillId="0" borderId="6" xfId="0" applyNumberFormat="1" applyFont="1" applyFill="1" applyBorder="1"/>
    <xf numFmtId="0" fontId="7" fillId="0" borderId="5" xfId="0" applyFont="1" applyFill="1" applyBorder="1"/>
    <xf numFmtId="3" fontId="6" fillId="0" borderId="6" xfId="0" applyNumberFormat="1" applyFont="1" applyFill="1" applyBorder="1"/>
    <xf numFmtId="3" fontId="6" fillId="0" borderId="1" xfId="0" applyNumberFormat="1" applyFont="1" applyFill="1" applyBorder="1"/>
    <xf numFmtId="3" fontId="6" fillId="0" borderId="13" xfId="0" applyNumberFormat="1" applyFont="1" applyFill="1" applyBorder="1"/>
    <xf numFmtId="3" fontId="7" fillId="0" borderId="14" xfId="0" applyNumberFormat="1" applyFont="1" applyFill="1" applyBorder="1"/>
    <xf numFmtId="3" fontId="0" fillId="0" borderId="0" xfId="0" applyNumberFormat="1" applyFill="1"/>
    <xf numFmtId="0" fontId="6" fillId="0" borderId="7" xfId="0" applyFont="1" applyFill="1" applyBorder="1"/>
    <xf numFmtId="3" fontId="7" fillId="0" borderId="10" xfId="0" applyNumberFormat="1" applyFont="1" applyFill="1" applyBorder="1"/>
    <xf numFmtId="164" fontId="1" fillId="0" borderId="4" xfId="0" applyNumberFormat="1" applyFont="1" applyFill="1" applyBorder="1" applyAlignment="1">
      <alignment horizontal="center"/>
    </xf>
    <xf numFmtId="49" fontId="9" fillId="0" borderId="0" xfId="0" applyNumberFormat="1" applyFont="1" applyFill="1" applyAlignment="1">
      <alignment horizontal="left" vertical="center"/>
    </xf>
    <xf numFmtId="49" fontId="6" fillId="2" borderId="4" xfId="0" applyNumberFormat="1" applyFont="1" applyFill="1" applyBorder="1" applyAlignment="1">
      <alignment horizontal="center"/>
    </xf>
    <xf numFmtId="3" fontId="0" fillId="0" borderId="1" xfId="0" applyNumberFormat="1" applyFill="1" applyBorder="1" applyAlignment="1">
      <alignment vertical="center"/>
    </xf>
    <xf numFmtId="3" fontId="0" fillId="0" borderId="8" xfId="0" applyNumberFormat="1" applyFill="1" applyBorder="1"/>
    <xf numFmtId="0" fontId="6" fillId="3" borderId="0" xfId="0" applyFont="1" applyFill="1" applyAlignment="1">
      <alignment horizontal="right"/>
    </xf>
    <xf numFmtId="0" fontId="6" fillId="4" borderId="0" xfId="0" applyFont="1" applyFill="1"/>
    <xf numFmtId="3" fontId="6" fillId="0" borderId="15" xfId="0" applyNumberFormat="1" applyFont="1" applyFill="1" applyBorder="1"/>
    <xf numFmtId="0" fontId="0" fillId="5" borderId="0" xfId="0" applyFill="1"/>
    <xf numFmtId="49" fontId="0" fillId="5" borderId="0" xfId="0" applyNumberFormat="1" applyFill="1" applyBorder="1" applyAlignment="1">
      <alignment horizontal="center"/>
    </xf>
    <xf numFmtId="3" fontId="0" fillId="5" borderId="0" xfId="0" applyNumberFormat="1" applyFill="1" applyBorder="1" applyAlignment="1">
      <alignment horizontal="center"/>
    </xf>
    <xf numFmtId="3" fontId="0" fillId="5" borderId="6" xfId="0" applyNumberFormat="1" applyFill="1" applyBorder="1" applyAlignment="1">
      <alignment horizontal="center" vertical="center"/>
    </xf>
    <xf numFmtId="49" fontId="6" fillId="5" borderId="0" xfId="0" applyNumberFormat="1" applyFont="1" applyFill="1" applyAlignment="1">
      <alignment horizontal="center"/>
    </xf>
    <xf numFmtId="49" fontId="0" fillId="3" borderId="0" xfId="0" applyNumberFormat="1" applyFill="1" applyAlignment="1">
      <alignment horizontal="center"/>
    </xf>
    <xf numFmtId="0" fontId="0" fillId="3" borderId="0" xfId="0" applyFill="1"/>
    <xf numFmtId="3" fontId="0" fillId="3" borderId="0" xfId="0" applyNumberFormat="1" applyFill="1" applyBorder="1" applyAlignment="1">
      <alignment vertical="center"/>
    </xf>
    <xf numFmtId="0" fontId="10" fillId="0" borderId="0" xfId="0" applyFont="1" applyFill="1" applyAlignment="1">
      <alignment horizontal="right"/>
    </xf>
    <xf numFmtId="49" fontId="10" fillId="0" borderId="0" xfId="0" applyNumberFormat="1" applyFont="1" applyFill="1" applyAlignment="1">
      <alignment horizontal="center"/>
    </xf>
    <xf numFmtId="49" fontId="10" fillId="0" borderId="0" xfId="0" applyNumberFormat="1" applyFont="1" applyFill="1" applyAlignment="1">
      <alignment horizontal="left"/>
    </xf>
    <xf numFmtId="3" fontId="6" fillId="0" borderId="16" xfId="0" applyNumberFormat="1" applyFont="1" applyFill="1" applyBorder="1"/>
    <xf numFmtId="0" fontId="10" fillId="6" borderId="0" xfId="0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1079500</xdr:colOff>
      <xdr:row>28</xdr:row>
      <xdr:rowOff>38100</xdr:rowOff>
    </xdr:from>
    <xdr:to>
      <xdr:col>7</xdr:col>
      <xdr:colOff>317500</xdr:colOff>
      <xdr:row>33</xdr:row>
      <xdr:rowOff>25400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FD2A0FF9-EAA2-3948-306F-4F011BA9AD5A}"/>
            </a:ext>
          </a:extLst>
        </xdr:cNvPr>
        <xdr:cNvSpPr/>
      </xdr:nvSpPr>
      <xdr:spPr>
        <a:xfrm>
          <a:off x="9080500" y="27089100"/>
          <a:ext cx="1803400" cy="939800"/>
        </a:xfrm>
        <a:prstGeom prst="ellips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/>
            <a:t>6540+1381</a:t>
          </a:r>
        </a:p>
      </xdr:txBody>
    </xdr:sp>
    <xdr:clientData/>
  </xdr:twoCellAnchor>
  <xdr:twoCellAnchor>
    <xdr:from>
      <xdr:col>3</xdr:col>
      <xdr:colOff>1171224</xdr:colOff>
      <xdr:row>29</xdr:row>
      <xdr:rowOff>28221</xdr:rowOff>
    </xdr:from>
    <xdr:to>
      <xdr:col>5</xdr:col>
      <xdr:colOff>1213557</xdr:colOff>
      <xdr:row>31</xdr:row>
      <xdr:rowOff>74787</xdr:rowOff>
    </xdr:to>
    <xdr:cxnSp macro="">
      <xdr:nvCxnSpPr>
        <xdr:cNvPr id="5" name="Curved Connector 4">
          <a:extLst>
            <a:ext uri="{FF2B5EF4-FFF2-40B4-BE49-F238E27FC236}">
              <a16:creationId xmlns:a16="http://schemas.microsoft.com/office/drawing/2014/main" id="{CF1E361B-C63C-E40E-4EE4-B8E43D37B302}"/>
            </a:ext>
          </a:extLst>
        </xdr:cNvPr>
        <xdr:cNvCxnSpPr/>
      </xdr:nvCxnSpPr>
      <xdr:spPr>
        <a:xfrm rot="10800000" flipV="1">
          <a:off x="7097891" y="6519332"/>
          <a:ext cx="3301999" cy="441677"/>
        </a:xfrm>
        <a:prstGeom prst="curvedConnector3">
          <a:avLst>
            <a:gd name="adj1" fmla="val 67949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1255889</xdr:colOff>
      <xdr:row>32</xdr:row>
      <xdr:rowOff>98778</xdr:rowOff>
    </xdr:from>
    <xdr:to>
      <xdr:col>5</xdr:col>
      <xdr:colOff>1439334</xdr:colOff>
      <xdr:row>35</xdr:row>
      <xdr:rowOff>155223</xdr:rowOff>
    </xdr:to>
    <xdr:cxnSp macro="">
      <xdr:nvCxnSpPr>
        <xdr:cNvPr id="7" name="Elbow Connector 6">
          <a:extLst>
            <a:ext uri="{FF2B5EF4-FFF2-40B4-BE49-F238E27FC236}">
              <a16:creationId xmlns:a16="http://schemas.microsoft.com/office/drawing/2014/main" id="{A14FC3E0-747C-A894-49FA-7DF761D745F3}"/>
            </a:ext>
          </a:extLst>
        </xdr:cNvPr>
        <xdr:cNvCxnSpPr/>
      </xdr:nvCxnSpPr>
      <xdr:spPr>
        <a:xfrm>
          <a:off x="7182556" y="7182556"/>
          <a:ext cx="3443111" cy="649111"/>
        </a:xfrm>
        <a:prstGeom prst="bentConnector3">
          <a:avLst>
            <a:gd name="adj1" fmla="val 15984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1453445</xdr:colOff>
      <xdr:row>33</xdr:row>
      <xdr:rowOff>70556</xdr:rowOff>
    </xdr:from>
    <xdr:to>
      <xdr:col>7</xdr:col>
      <xdr:colOff>366889</xdr:colOff>
      <xdr:row>39</xdr:row>
      <xdr:rowOff>0</xdr:rowOff>
    </xdr:to>
    <xdr:sp macro="" textlink="">
      <xdr:nvSpPr>
        <xdr:cNvPr id="10" name="Oval 9">
          <a:extLst>
            <a:ext uri="{FF2B5EF4-FFF2-40B4-BE49-F238E27FC236}">
              <a16:creationId xmlns:a16="http://schemas.microsoft.com/office/drawing/2014/main" id="{9CBB9C72-D606-73E3-3009-F7502F264197}"/>
            </a:ext>
          </a:extLst>
        </xdr:cNvPr>
        <xdr:cNvSpPr/>
      </xdr:nvSpPr>
      <xdr:spPr>
        <a:xfrm>
          <a:off x="10639778" y="7351889"/>
          <a:ext cx="1481667" cy="1114778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1100"/>
            <a:t>15900 + 10564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173"/>
  <sheetViews>
    <sheetView tabSelected="1" topLeftCell="A65" zoomScale="80" zoomScaleNormal="80" workbookViewId="0">
      <selection activeCell="E21" sqref="E21"/>
    </sheetView>
  </sheetViews>
  <sheetFormatPr defaultColWidth="8.85546875" defaultRowHeight="15" x14ac:dyDescent="0.25"/>
  <cols>
    <col min="1" max="1" width="9" customWidth="1"/>
    <col min="2" max="2" width="56.28515625" bestFit="1" customWidth="1"/>
    <col min="3" max="3" width="23.7109375" style="1" bestFit="1" customWidth="1"/>
    <col min="4" max="4" width="25.42578125" style="1" bestFit="1" customWidth="1"/>
    <col min="5" max="5" width="17.140625" bestFit="1" customWidth="1"/>
    <col min="6" max="6" width="23.28515625" bestFit="1" customWidth="1"/>
    <col min="7" max="7" width="10.28515625" bestFit="1" customWidth="1"/>
    <col min="8" max="8" width="15" bestFit="1" customWidth="1"/>
    <col min="9" max="9" width="10.7109375" bestFit="1" customWidth="1"/>
    <col min="10" max="10" width="17.140625" bestFit="1" customWidth="1"/>
  </cols>
  <sheetData>
    <row r="1" spans="2:7" ht="23.25" customHeight="1" thickBot="1" x14ac:dyDescent="0.3">
      <c r="B1" s="6"/>
      <c r="C1" s="58"/>
      <c r="D1" s="2"/>
      <c r="E1" s="3"/>
      <c r="F1" s="3"/>
      <c r="G1" s="3"/>
    </row>
    <row r="2" spans="2:7" ht="23.25" customHeight="1" thickTop="1" x14ac:dyDescent="0.25">
      <c r="B2" s="3"/>
      <c r="C2" s="2"/>
      <c r="D2" s="2"/>
      <c r="E2" s="3"/>
      <c r="F2" s="3"/>
      <c r="G2" s="3"/>
    </row>
    <row r="3" spans="2:7" ht="23.25" customHeight="1" x14ac:dyDescent="0.25">
      <c r="B3" s="3"/>
      <c r="C3" s="2"/>
      <c r="D3" s="2"/>
      <c r="E3" s="3"/>
      <c r="F3" s="3"/>
      <c r="G3" s="3"/>
    </row>
    <row r="4" spans="2:7" ht="23.25" customHeight="1" x14ac:dyDescent="0.25">
      <c r="B4" s="3"/>
      <c r="C4" s="2"/>
      <c r="D4" s="2"/>
      <c r="E4" s="3"/>
      <c r="F4" s="3"/>
      <c r="G4" s="3"/>
    </row>
    <row r="5" spans="2:7" ht="18.75" x14ac:dyDescent="0.25">
      <c r="B5" s="7" t="s">
        <v>54</v>
      </c>
      <c r="C5" s="12"/>
      <c r="D5" s="2" t="s">
        <v>97</v>
      </c>
      <c r="E5" s="3"/>
      <c r="F5" s="3" t="s">
        <v>97</v>
      </c>
      <c r="G5" s="3" t="s">
        <v>97</v>
      </c>
    </row>
    <row r="6" spans="2:7" x14ac:dyDescent="0.25">
      <c r="B6" s="3"/>
      <c r="C6" s="2"/>
      <c r="D6" s="2"/>
      <c r="E6" s="3"/>
      <c r="F6" s="3"/>
      <c r="G6" s="3"/>
    </row>
    <row r="7" spans="2:7" s="8" customFormat="1" ht="24" customHeight="1" x14ac:dyDescent="0.25">
      <c r="B7" s="4" t="s">
        <v>55</v>
      </c>
      <c r="C7" s="71"/>
      <c r="D7" s="71" t="s">
        <v>58</v>
      </c>
      <c r="E7" s="72"/>
      <c r="F7" s="66" t="s">
        <v>57</v>
      </c>
      <c r="G7" s="3"/>
    </row>
    <row r="8" spans="2:7" s="8" customFormat="1" ht="15" customHeight="1" x14ac:dyDescent="0.25">
      <c r="B8" s="3"/>
      <c r="C8" s="5"/>
      <c r="D8" s="5"/>
      <c r="E8" s="3"/>
      <c r="F8" s="9"/>
      <c r="G8" s="3"/>
    </row>
    <row r="9" spans="2:7" s="3" customFormat="1" ht="30" x14ac:dyDescent="0.25">
      <c r="C9" s="13" t="s">
        <v>6</v>
      </c>
      <c r="D9" s="14" t="s">
        <v>7</v>
      </c>
      <c r="E9" s="14" t="s">
        <v>56</v>
      </c>
      <c r="F9" s="14" t="s">
        <v>44</v>
      </c>
      <c r="G9" s="15" t="s">
        <v>8</v>
      </c>
    </row>
    <row r="10" spans="2:7" s="3" customFormat="1" x14ac:dyDescent="0.25">
      <c r="C10" s="16" t="s">
        <v>43</v>
      </c>
      <c r="D10" s="17">
        <v>1000</v>
      </c>
      <c r="E10" s="18">
        <f>D10*0.12</f>
        <v>120</v>
      </c>
      <c r="F10" s="61">
        <v>-60</v>
      </c>
      <c r="G10" s="19">
        <f>D10+E10+F10</f>
        <v>1060</v>
      </c>
    </row>
    <row r="11" spans="2:7" s="3" customFormat="1" x14ac:dyDescent="0.25">
      <c r="C11" s="67" t="s">
        <v>48</v>
      </c>
      <c r="D11" s="68">
        <v>1060</v>
      </c>
      <c r="E11" s="18">
        <f t="shared" ref="E11:E12" si="0">D11*0.12</f>
        <v>127.19999999999999</v>
      </c>
      <c r="F11" s="61">
        <v>-60</v>
      </c>
      <c r="G11" s="69">
        <f>D11+E11+F11</f>
        <v>1127.2</v>
      </c>
    </row>
    <row r="12" spans="2:7" s="3" customFormat="1" x14ac:dyDescent="0.25">
      <c r="B12" s="3" t="s">
        <v>42</v>
      </c>
      <c r="C12" s="16" t="s">
        <v>49</v>
      </c>
      <c r="D12" s="20">
        <v>1127</v>
      </c>
      <c r="E12" s="18">
        <f t="shared" si="0"/>
        <v>135.24</v>
      </c>
      <c r="F12" s="61">
        <v>-1260</v>
      </c>
      <c r="G12" s="62">
        <f>D12+E12+F12</f>
        <v>2.2400000000000091</v>
      </c>
    </row>
    <row r="13" spans="2:7" s="3" customFormat="1" x14ac:dyDescent="0.25">
      <c r="C13" s="5"/>
      <c r="D13" s="5"/>
      <c r="F13" s="73">
        <f xml:space="preserve"> 60+ 1200</f>
        <v>1260</v>
      </c>
      <c r="G13" s="9"/>
    </row>
    <row r="14" spans="2:7" s="3" customFormat="1" x14ac:dyDescent="0.25">
      <c r="C14" s="5"/>
      <c r="D14" s="5"/>
      <c r="F14" s="9"/>
    </row>
    <row r="15" spans="2:7" s="3" customFormat="1" x14ac:dyDescent="0.25">
      <c r="C15" s="5"/>
      <c r="D15" s="5"/>
      <c r="F15" s="9"/>
    </row>
    <row r="16" spans="2:7" s="3" customFormat="1" x14ac:dyDescent="0.25">
      <c r="B16" s="21" t="s">
        <v>9</v>
      </c>
      <c r="C16" s="24" t="s">
        <v>59</v>
      </c>
      <c r="D16" s="25" t="s">
        <v>62</v>
      </c>
      <c r="E16" s="26"/>
      <c r="G16" s="23" t="s">
        <v>36</v>
      </c>
    </row>
    <row r="17" spans="2:10" s="3" customFormat="1" x14ac:dyDescent="0.25">
      <c r="G17" s="5"/>
    </row>
    <row r="18" spans="2:10" s="3" customFormat="1" x14ac:dyDescent="0.25">
      <c r="B18" s="24"/>
      <c r="C18" s="63" t="s">
        <v>61</v>
      </c>
      <c r="D18" s="70" t="s">
        <v>63</v>
      </c>
      <c r="E18" s="27" t="s">
        <v>37</v>
      </c>
      <c r="G18" s="5"/>
    </row>
    <row r="19" spans="2:10" x14ac:dyDescent="0.25">
      <c r="C19" s="63" t="s">
        <v>10</v>
      </c>
      <c r="D19" s="26"/>
      <c r="E19" s="70" t="s">
        <v>63</v>
      </c>
    </row>
    <row r="20" spans="2:10" s="3" customFormat="1" x14ac:dyDescent="0.25">
      <c r="G20" s="5"/>
    </row>
    <row r="21" spans="2:10" s="3" customFormat="1" x14ac:dyDescent="0.25">
      <c r="C21" s="24" t="s">
        <v>60</v>
      </c>
      <c r="D21" s="25" t="s">
        <v>65</v>
      </c>
      <c r="E21" s="26"/>
      <c r="F21" s="23"/>
      <c r="G21" s="23" t="s">
        <v>35</v>
      </c>
      <c r="H21" s="2"/>
      <c r="I21" s="2"/>
    </row>
    <row r="22" spans="2:10" s="3" customFormat="1" x14ac:dyDescent="0.25"/>
    <row r="23" spans="2:10" s="3" customFormat="1" x14ac:dyDescent="0.25">
      <c r="B23" s="23"/>
      <c r="C23" s="63" t="s">
        <v>64</v>
      </c>
      <c r="D23" s="70" t="s">
        <v>66</v>
      </c>
      <c r="E23" s="27" t="s">
        <v>37</v>
      </c>
      <c r="F23" s="23"/>
      <c r="H23" s="2"/>
      <c r="I23" s="2"/>
    </row>
    <row r="24" spans="2:10" s="3" customFormat="1" x14ac:dyDescent="0.25">
      <c r="B24" s="23"/>
      <c r="C24" s="63" t="s">
        <v>10</v>
      </c>
      <c r="D24" s="26"/>
      <c r="E24" s="70" t="s">
        <v>66</v>
      </c>
      <c r="F24" s="23"/>
      <c r="H24" s="71" t="s">
        <v>67</v>
      </c>
      <c r="I24" s="2"/>
    </row>
    <row r="25" spans="2:10" s="3" customFormat="1" x14ac:dyDescent="0.25">
      <c r="B25" s="21" t="s">
        <v>11</v>
      </c>
      <c r="C25" s="22"/>
      <c r="D25" s="22"/>
      <c r="E25" s="23"/>
      <c r="F25" s="23"/>
      <c r="H25" s="2"/>
      <c r="I25" s="2"/>
    </row>
    <row r="26" spans="2:10" s="3" customFormat="1" x14ac:dyDescent="0.25">
      <c r="B26" s="24" t="s">
        <v>68</v>
      </c>
      <c r="C26" s="22"/>
      <c r="D26" s="28" t="s">
        <v>70</v>
      </c>
      <c r="E26" s="64" t="s">
        <v>45</v>
      </c>
      <c r="F26" s="23"/>
      <c r="H26" s="2"/>
      <c r="I26" s="2"/>
      <c r="J26" s="9"/>
    </row>
    <row r="27" spans="2:10" s="3" customFormat="1" x14ac:dyDescent="0.25">
      <c r="B27" s="24" t="s">
        <v>69</v>
      </c>
      <c r="C27" s="22"/>
      <c r="D27" s="28" t="s">
        <v>71</v>
      </c>
      <c r="E27" s="64" t="s">
        <v>45</v>
      </c>
      <c r="F27" s="23"/>
      <c r="H27" s="2"/>
      <c r="I27" s="10"/>
      <c r="J27" s="9"/>
    </row>
    <row r="28" spans="2:10" s="3" customFormat="1" x14ac:dyDescent="0.25">
      <c r="B28" s="28" t="s">
        <v>40</v>
      </c>
      <c r="C28" s="27"/>
      <c r="D28" s="78">
        <f xml:space="preserve"> 11945</f>
        <v>11945</v>
      </c>
      <c r="E28" s="75"/>
      <c r="F28" s="76"/>
      <c r="H28" s="2"/>
      <c r="I28" s="2"/>
    </row>
    <row r="29" spans="2:10" s="3" customFormat="1" x14ac:dyDescent="0.25">
      <c r="B29" s="23"/>
      <c r="C29" s="22"/>
      <c r="E29" s="74"/>
      <c r="F29" s="75"/>
      <c r="H29" s="2"/>
      <c r="I29" s="2"/>
    </row>
    <row r="30" spans="2:10" s="3" customFormat="1" x14ac:dyDescent="0.25">
      <c r="B30" s="21" t="s">
        <v>41</v>
      </c>
      <c r="C30" s="22"/>
      <c r="D30" s="22"/>
      <c r="F30" s="23"/>
      <c r="H30" s="2"/>
      <c r="I30" s="2"/>
    </row>
    <row r="31" spans="2:10" s="3" customFormat="1" x14ac:dyDescent="0.25">
      <c r="B31" s="23"/>
      <c r="C31" s="29" t="s">
        <v>12</v>
      </c>
      <c r="D31" s="29" t="s">
        <v>13</v>
      </c>
      <c r="E31" s="30" t="s">
        <v>14</v>
      </c>
      <c r="F31" s="23"/>
      <c r="H31" s="2"/>
      <c r="I31" s="2"/>
      <c r="J31" s="9"/>
    </row>
    <row r="32" spans="2:10" s="3" customFormat="1" x14ac:dyDescent="0.25">
      <c r="B32" s="24" t="s">
        <v>75</v>
      </c>
      <c r="C32" s="26" t="s">
        <v>78</v>
      </c>
      <c r="D32" s="26" t="s">
        <v>79</v>
      </c>
      <c r="E32" s="26" t="s">
        <v>81</v>
      </c>
      <c r="F32" s="23"/>
      <c r="H32" s="2"/>
      <c r="I32" s="2"/>
    </row>
    <row r="33" spans="2:9" s="3" customFormat="1" x14ac:dyDescent="0.25">
      <c r="B33" s="24" t="s">
        <v>76</v>
      </c>
      <c r="C33" s="26" t="s">
        <v>77</v>
      </c>
      <c r="D33" s="26" t="s">
        <v>80</v>
      </c>
      <c r="E33" s="26" t="s">
        <v>82</v>
      </c>
      <c r="F33" s="23"/>
      <c r="H33" s="2"/>
      <c r="I33" s="2"/>
    </row>
    <row r="34" spans="2:9" s="3" customFormat="1" ht="15.75" thickBot="1" x14ac:dyDescent="0.3">
      <c r="B34" s="59"/>
      <c r="C34" s="5"/>
      <c r="D34" s="5"/>
      <c r="E34" s="60" t="s">
        <v>83</v>
      </c>
      <c r="F34" s="23" t="s">
        <v>98</v>
      </c>
      <c r="H34" s="2"/>
      <c r="I34" s="2"/>
    </row>
    <row r="35" spans="2:9" s="3" customFormat="1" ht="15.75" thickTop="1" x14ac:dyDescent="0.25">
      <c r="B35" s="23"/>
      <c r="C35" s="22"/>
      <c r="D35" s="22"/>
      <c r="E35" s="23"/>
      <c r="F35" s="23"/>
      <c r="H35" s="2"/>
      <c r="I35" s="2"/>
    </row>
    <row r="36" spans="2:9" s="3" customFormat="1" x14ac:dyDescent="0.25">
      <c r="B36" s="23"/>
      <c r="C36" s="22"/>
      <c r="D36" s="22"/>
      <c r="E36" s="23"/>
      <c r="F36" s="23"/>
      <c r="H36" s="2"/>
      <c r="I36" s="2"/>
    </row>
    <row r="37" spans="2:9" s="3" customFormat="1" x14ac:dyDescent="0.25">
      <c r="B37" s="21" t="s">
        <v>15</v>
      </c>
      <c r="C37" s="22"/>
      <c r="D37" s="22"/>
      <c r="E37" s="23"/>
      <c r="F37" s="23"/>
    </row>
    <row r="38" spans="2:9" s="3" customFormat="1" x14ac:dyDescent="0.25">
      <c r="B38" s="24" t="s">
        <v>16</v>
      </c>
      <c r="C38" s="22" t="s">
        <v>72</v>
      </c>
      <c r="D38" s="22"/>
      <c r="E38" s="23" t="s">
        <v>38</v>
      </c>
      <c r="F38" s="23"/>
    </row>
    <row r="39" spans="2:9" s="3" customFormat="1" x14ac:dyDescent="0.25">
      <c r="B39" s="23"/>
      <c r="C39" s="22"/>
      <c r="D39" s="22"/>
      <c r="E39" s="23"/>
      <c r="F39" s="23"/>
    </row>
    <row r="40" spans="2:9" s="3" customFormat="1" x14ac:dyDescent="0.25">
      <c r="B40" s="23"/>
      <c r="C40" s="22"/>
      <c r="D40" s="22"/>
      <c r="E40" s="23"/>
      <c r="F40" s="23"/>
    </row>
    <row r="41" spans="2:9" s="3" customFormat="1" x14ac:dyDescent="0.25">
      <c r="B41" s="21" t="s">
        <v>17</v>
      </c>
      <c r="C41" s="22"/>
      <c r="D41" s="22"/>
      <c r="E41" s="23"/>
      <c r="F41" s="23"/>
    </row>
    <row r="42" spans="2:9" s="3" customFormat="1" x14ac:dyDescent="0.25">
      <c r="B42" s="24" t="s">
        <v>18</v>
      </c>
      <c r="C42" s="31" t="s">
        <v>73</v>
      </c>
      <c r="D42" s="22"/>
      <c r="E42" s="23" t="s">
        <v>74</v>
      </c>
      <c r="F42" s="23"/>
    </row>
    <row r="43" spans="2:9" s="3" customFormat="1" x14ac:dyDescent="0.25">
      <c r="B43" s="24" t="s">
        <v>19</v>
      </c>
      <c r="C43" s="32">
        <v>2250</v>
      </c>
      <c r="D43" s="22"/>
      <c r="E43" s="23"/>
      <c r="F43" s="23"/>
    </row>
    <row r="44" spans="2:9" s="3" customFormat="1" x14ac:dyDescent="0.25">
      <c r="B44" s="24" t="s">
        <v>20</v>
      </c>
      <c r="C44" s="33">
        <v>750</v>
      </c>
      <c r="D44" s="22"/>
      <c r="E44" s="23" t="s">
        <v>35</v>
      </c>
      <c r="F44" s="23"/>
    </row>
    <row r="45" spans="2:9" s="3" customFormat="1" x14ac:dyDescent="0.25">
      <c r="B45" s="23"/>
      <c r="C45" s="22"/>
      <c r="D45" s="22"/>
      <c r="E45" s="23"/>
      <c r="F45" s="23"/>
    </row>
    <row r="46" spans="2:9" s="3" customFormat="1" x14ac:dyDescent="0.25">
      <c r="B46" s="23"/>
      <c r="C46" s="22"/>
      <c r="D46" s="22"/>
      <c r="E46" s="23"/>
      <c r="F46" s="23"/>
    </row>
    <row r="47" spans="2:9" s="3" customFormat="1" ht="15.75" x14ac:dyDescent="0.25">
      <c r="B47" s="34" t="s">
        <v>99</v>
      </c>
      <c r="C47" s="35"/>
      <c r="D47" s="35"/>
      <c r="E47" s="36"/>
      <c r="F47" s="23"/>
    </row>
    <row r="48" spans="2:9" s="3" customFormat="1" x14ac:dyDescent="0.25">
      <c r="B48" s="37"/>
      <c r="C48" s="38"/>
      <c r="D48" s="38"/>
      <c r="E48" s="39"/>
      <c r="F48" s="23"/>
    </row>
    <row r="49" spans="2:9" s="3" customFormat="1" x14ac:dyDescent="0.25">
      <c r="B49" s="40" t="s">
        <v>21</v>
      </c>
      <c r="C49" s="41">
        <v>450000</v>
      </c>
      <c r="D49" s="38"/>
      <c r="E49" s="39"/>
      <c r="F49" s="23"/>
    </row>
    <row r="50" spans="2:9" s="3" customFormat="1" x14ac:dyDescent="0.25">
      <c r="B50" s="40" t="s">
        <v>22</v>
      </c>
      <c r="C50" s="42">
        <v>284000</v>
      </c>
      <c r="D50" s="38"/>
      <c r="E50" s="39"/>
      <c r="F50" s="23"/>
    </row>
    <row r="51" spans="2:9" s="3" customFormat="1" x14ac:dyDescent="0.25">
      <c r="B51" s="40" t="s">
        <v>23</v>
      </c>
      <c r="C51" s="41">
        <f>C49-C50</f>
        <v>166000</v>
      </c>
      <c r="D51" s="38"/>
      <c r="E51" s="39"/>
      <c r="F51" s="23"/>
      <c r="I51" s="2"/>
    </row>
    <row r="52" spans="2:9" s="3" customFormat="1" x14ac:dyDescent="0.25">
      <c r="B52" s="40" t="s">
        <v>24</v>
      </c>
      <c r="C52" s="41">
        <v>30445</v>
      </c>
      <c r="D52" s="38" t="s">
        <v>85</v>
      </c>
      <c r="E52" s="39"/>
      <c r="F52" s="23" t="s">
        <v>84</v>
      </c>
      <c r="I52" s="10"/>
    </row>
    <row r="53" spans="2:9" s="3" customFormat="1" ht="15.75" thickBot="1" x14ac:dyDescent="0.3">
      <c r="B53" s="40" t="s">
        <v>86</v>
      </c>
      <c r="C53" s="77">
        <v>36500</v>
      </c>
      <c r="D53" s="38"/>
      <c r="E53" s="39"/>
      <c r="F53" s="23"/>
      <c r="I53" s="10"/>
    </row>
    <row r="54" spans="2:9" s="3" customFormat="1" x14ac:dyDescent="0.25">
      <c r="B54" s="40" t="s">
        <v>25</v>
      </c>
      <c r="C54" s="41">
        <f>C51-C52-C53</f>
        <v>99055</v>
      </c>
      <c r="D54" s="38"/>
      <c r="E54" s="39"/>
      <c r="F54" s="23"/>
      <c r="I54" s="5"/>
    </row>
    <row r="55" spans="2:9" s="3" customFormat="1" x14ac:dyDescent="0.25">
      <c r="B55" s="40" t="s">
        <v>26</v>
      </c>
      <c r="C55" s="42">
        <v>3425</v>
      </c>
      <c r="D55" s="38" t="s">
        <v>87</v>
      </c>
      <c r="E55" s="39"/>
      <c r="F55" s="23" t="s">
        <v>88</v>
      </c>
      <c r="I55" s="10"/>
    </row>
    <row r="56" spans="2:9" s="3" customFormat="1" x14ac:dyDescent="0.25">
      <c r="B56" s="40" t="s">
        <v>27</v>
      </c>
      <c r="C56" s="41">
        <f>C54-C55</f>
        <v>95630</v>
      </c>
      <c r="D56" s="38"/>
      <c r="E56" s="39"/>
      <c r="I56" s="2"/>
    </row>
    <row r="57" spans="2:9" s="3" customFormat="1" ht="15.75" thickBot="1" x14ac:dyDescent="0.3">
      <c r="B57" s="40" t="s">
        <v>28</v>
      </c>
      <c r="C57" s="65">
        <v>27060</v>
      </c>
      <c r="D57" s="38" t="s">
        <v>89</v>
      </c>
      <c r="E57" s="39"/>
      <c r="F57" s="23" t="s">
        <v>50</v>
      </c>
    </row>
    <row r="58" spans="2:9" s="3" customFormat="1" x14ac:dyDescent="0.25">
      <c r="B58" s="40" t="s">
        <v>51</v>
      </c>
      <c r="C58" s="55">
        <f>C56-C57</f>
        <v>68570</v>
      </c>
      <c r="F58" s="23"/>
    </row>
    <row r="59" spans="2:9" s="3" customFormat="1" x14ac:dyDescent="0.25">
      <c r="B59" s="23"/>
      <c r="C59" s="31"/>
      <c r="D59" s="22"/>
      <c r="E59" s="23"/>
      <c r="F59" s="23"/>
    </row>
    <row r="60" spans="2:9" s="3" customFormat="1" x14ac:dyDescent="0.25">
      <c r="B60" s="44" t="s">
        <v>90</v>
      </c>
      <c r="C60" s="43"/>
      <c r="D60" s="45"/>
      <c r="E60" s="46"/>
      <c r="F60" s="23"/>
    </row>
    <row r="61" spans="2:9" s="3" customFormat="1" x14ac:dyDescent="0.25">
      <c r="B61" s="23"/>
      <c r="C61" s="22"/>
      <c r="D61" s="22"/>
      <c r="E61" s="23"/>
      <c r="F61" s="23"/>
    </row>
    <row r="62" spans="2:9" s="3" customFormat="1" x14ac:dyDescent="0.25">
      <c r="B62" s="23"/>
      <c r="C62" s="22"/>
      <c r="D62" s="22"/>
      <c r="E62" s="23"/>
      <c r="F62" s="23"/>
    </row>
    <row r="63" spans="2:9" s="3" customFormat="1" ht="15.75" x14ac:dyDescent="0.25">
      <c r="B63" s="34" t="s">
        <v>100</v>
      </c>
      <c r="C63" s="47"/>
      <c r="D63" s="48"/>
      <c r="E63" s="23"/>
      <c r="F63" s="23"/>
    </row>
    <row r="64" spans="2:9" s="3" customFormat="1" x14ac:dyDescent="0.25">
      <c r="B64" s="37"/>
      <c r="C64" s="38"/>
      <c r="D64" s="49"/>
      <c r="E64" s="23"/>
      <c r="F64" s="23"/>
      <c r="H64" s="2"/>
    </row>
    <row r="65" spans="2:8" s="3" customFormat="1" x14ac:dyDescent="0.25">
      <c r="B65" s="50" t="s">
        <v>29</v>
      </c>
      <c r="C65" s="41"/>
      <c r="D65" s="51">
        <v>156535</v>
      </c>
      <c r="E65" s="31"/>
      <c r="F65" s="31"/>
      <c r="H65" s="2"/>
    </row>
    <row r="66" spans="2:8" s="3" customFormat="1" x14ac:dyDescent="0.25">
      <c r="B66" s="37"/>
      <c r="C66" s="41"/>
      <c r="D66" s="51"/>
      <c r="E66" s="31"/>
      <c r="F66" s="31"/>
      <c r="H66" s="11"/>
    </row>
    <row r="67" spans="2:8" s="3" customFormat="1" x14ac:dyDescent="0.25">
      <c r="B67" s="50" t="s">
        <v>0</v>
      </c>
      <c r="C67" s="41"/>
      <c r="D67" s="51"/>
      <c r="E67" s="31"/>
      <c r="F67" s="31"/>
      <c r="H67" s="2"/>
    </row>
    <row r="68" spans="2:8" s="3" customFormat="1" x14ac:dyDescent="0.25">
      <c r="B68" s="37" t="s">
        <v>30</v>
      </c>
      <c r="C68" s="41">
        <v>22900</v>
      </c>
      <c r="D68" s="51"/>
      <c r="E68" s="31"/>
      <c r="F68" s="31"/>
      <c r="H68" s="2"/>
    </row>
    <row r="69" spans="2:8" s="3" customFormat="1" x14ac:dyDescent="0.25">
      <c r="B69" s="37" t="s">
        <v>31</v>
      </c>
      <c r="C69" s="41">
        <v>14900</v>
      </c>
      <c r="D69" s="51"/>
      <c r="E69" s="31"/>
      <c r="F69" s="31"/>
      <c r="H69" s="2"/>
    </row>
    <row r="70" spans="2:8" s="3" customFormat="1" x14ac:dyDescent="0.25">
      <c r="B70" s="37" t="s">
        <v>91</v>
      </c>
      <c r="C70" s="41">
        <v>150</v>
      </c>
      <c r="D70" s="51"/>
      <c r="E70" s="31"/>
      <c r="F70" s="31"/>
    </row>
    <row r="71" spans="2:8" s="3" customFormat="1" x14ac:dyDescent="0.25">
      <c r="B71" s="37"/>
      <c r="C71" s="52">
        <f>SUM(C68:C70)</f>
        <v>37950</v>
      </c>
      <c r="D71" s="51"/>
      <c r="E71" s="31"/>
      <c r="F71" s="31"/>
      <c r="H71" s="2"/>
    </row>
    <row r="72" spans="2:8" s="3" customFormat="1" x14ac:dyDescent="0.25">
      <c r="B72" s="37"/>
      <c r="C72" s="41"/>
      <c r="D72" s="51"/>
      <c r="E72" s="31"/>
      <c r="F72" s="31"/>
      <c r="H72" s="2"/>
    </row>
    <row r="73" spans="2:8" s="3" customFormat="1" x14ac:dyDescent="0.25">
      <c r="B73" s="50" t="s">
        <v>32</v>
      </c>
      <c r="C73" s="41"/>
      <c r="D73" s="51"/>
      <c r="E73" s="31"/>
      <c r="F73" s="31"/>
      <c r="H73" s="2"/>
    </row>
    <row r="74" spans="2:8" s="3" customFormat="1" x14ac:dyDescent="0.25">
      <c r="B74" s="37" t="s">
        <v>33</v>
      </c>
      <c r="C74" s="41">
        <v>28600</v>
      </c>
      <c r="D74" s="51"/>
      <c r="E74" s="31"/>
      <c r="F74" s="31"/>
      <c r="H74" s="2"/>
    </row>
    <row r="75" spans="2:8" s="3" customFormat="1" x14ac:dyDescent="0.25">
      <c r="B75" s="37" t="s">
        <v>28</v>
      </c>
      <c r="C75" s="41">
        <v>24960</v>
      </c>
      <c r="D75" s="51"/>
      <c r="E75" s="31"/>
      <c r="F75" s="31"/>
    </row>
    <row r="76" spans="2:8" s="3" customFormat="1" x14ac:dyDescent="0.25">
      <c r="B76" s="37" t="s">
        <v>93</v>
      </c>
      <c r="C76" s="41">
        <v>750</v>
      </c>
      <c r="D76" s="51"/>
      <c r="E76" s="31" t="s">
        <v>92</v>
      </c>
      <c r="F76" s="31"/>
    </row>
    <row r="77" spans="2:8" s="3" customFormat="1" x14ac:dyDescent="0.25">
      <c r="B77" s="37" t="s">
        <v>52</v>
      </c>
      <c r="C77" s="41">
        <v>1850</v>
      </c>
      <c r="D77" s="51"/>
      <c r="E77" s="31"/>
      <c r="F77" s="31"/>
    </row>
    <row r="78" spans="2:8" s="3" customFormat="1" x14ac:dyDescent="0.25">
      <c r="B78" s="37"/>
      <c r="C78" s="52">
        <f>SUM(C74:C77)</f>
        <v>56160</v>
      </c>
      <c r="D78" s="51"/>
      <c r="E78" s="31"/>
      <c r="F78" s="31"/>
    </row>
    <row r="79" spans="2:8" s="3" customFormat="1" x14ac:dyDescent="0.25">
      <c r="B79" s="50" t="s">
        <v>1</v>
      </c>
      <c r="C79" s="41"/>
      <c r="D79" s="51">
        <f>C71-C78</f>
        <v>-18210</v>
      </c>
      <c r="E79" s="31"/>
      <c r="F79" s="41"/>
    </row>
    <row r="80" spans="2:8" s="3" customFormat="1" x14ac:dyDescent="0.25">
      <c r="B80" s="37"/>
      <c r="C80" s="41"/>
      <c r="D80" s="51"/>
      <c r="E80" s="31"/>
      <c r="F80" s="31"/>
    </row>
    <row r="81" spans="2:11" s="3" customFormat="1" x14ac:dyDescent="0.25">
      <c r="B81" s="50" t="s">
        <v>3</v>
      </c>
      <c r="C81" s="41"/>
      <c r="D81" s="53">
        <f>D65+D79</f>
        <v>138325</v>
      </c>
      <c r="E81" s="31"/>
      <c r="F81" s="31"/>
    </row>
    <row r="82" spans="2:11" s="3" customFormat="1" ht="36" customHeight="1" x14ac:dyDescent="0.25">
      <c r="B82" s="37"/>
      <c r="C82" s="41"/>
      <c r="D82" s="51"/>
      <c r="E82" s="31"/>
      <c r="F82" s="31"/>
    </row>
    <row r="83" spans="2:11" s="3" customFormat="1" x14ac:dyDescent="0.25">
      <c r="B83" s="50" t="s">
        <v>2</v>
      </c>
      <c r="C83" s="41"/>
      <c r="D83" s="51"/>
      <c r="E83" s="31"/>
      <c r="F83" s="31"/>
    </row>
    <row r="84" spans="2:11" s="3" customFormat="1" x14ac:dyDescent="0.25">
      <c r="B84" s="37" t="s">
        <v>94</v>
      </c>
      <c r="C84" s="41"/>
      <c r="D84" s="51">
        <v>30000</v>
      </c>
      <c r="E84" s="31"/>
      <c r="F84" s="31"/>
    </row>
    <row r="85" spans="2:11" s="3" customFormat="1" x14ac:dyDescent="0.25">
      <c r="B85" s="37" t="s">
        <v>95</v>
      </c>
      <c r="C85" s="41"/>
      <c r="D85" s="51">
        <v>1127</v>
      </c>
      <c r="E85" s="31" t="s">
        <v>46</v>
      </c>
      <c r="F85" s="31"/>
    </row>
    <row r="86" spans="2:11" s="3" customFormat="1" x14ac:dyDescent="0.25">
      <c r="B86" s="37"/>
      <c r="C86" s="41"/>
      <c r="D86" s="51"/>
      <c r="E86" s="31"/>
      <c r="F86" s="31"/>
    </row>
    <row r="87" spans="2:11" s="3" customFormat="1" x14ac:dyDescent="0.25">
      <c r="B87" s="50" t="s">
        <v>34</v>
      </c>
      <c r="C87" s="41"/>
      <c r="D87" s="51"/>
      <c r="E87" s="31"/>
      <c r="F87" s="31"/>
    </row>
    <row r="88" spans="2:11" s="3" customFormat="1" x14ac:dyDescent="0.25">
      <c r="B88" s="37" t="s">
        <v>39</v>
      </c>
      <c r="C88" s="41"/>
      <c r="D88" s="51">
        <v>8400</v>
      </c>
      <c r="E88" s="31"/>
      <c r="F88" s="31"/>
    </row>
    <row r="89" spans="2:11" s="3" customFormat="1" x14ac:dyDescent="0.25">
      <c r="B89" s="37" t="s">
        <v>53</v>
      </c>
      <c r="C89" s="41"/>
      <c r="D89" s="51">
        <v>6268</v>
      </c>
      <c r="E89" s="31" t="s">
        <v>47</v>
      </c>
      <c r="F89" s="31"/>
    </row>
    <row r="90" spans="2:11" s="3" customFormat="1" ht="15.75" thickBot="1" x14ac:dyDescent="0.3">
      <c r="B90" s="37"/>
      <c r="C90" s="41"/>
      <c r="D90" s="54">
        <f>D81-D84-D85-D88-D89</f>
        <v>92530</v>
      </c>
      <c r="E90" s="31"/>
      <c r="F90" s="31"/>
    </row>
    <row r="91" spans="2:11" s="3" customFormat="1" ht="15.75" thickTop="1" x14ac:dyDescent="0.25">
      <c r="B91" s="37"/>
      <c r="C91" s="41"/>
      <c r="D91" s="51"/>
      <c r="E91" s="31"/>
      <c r="F91" s="31"/>
    </row>
    <row r="92" spans="2:11" s="3" customFormat="1" x14ac:dyDescent="0.25">
      <c r="B92" s="50" t="s">
        <v>5</v>
      </c>
      <c r="C92" s="41"/>
      <c r="D92" s="51"/>
      <c r="E92" s="31"/>
      <c r="F92" s="31"/>
    </row>
    <row r="93" spans="2:11" s="3" customFormat="1" x14ac:dyDescent="0.25">
      <c r="B93" s="37" t="s">
        <v>4</v>
      </c>
      <c r="C93" s="41"/>
      <c r="D93" s="51">
        <v>6000</v>
      </c>
      <c r="E93" s="31"/>
      <c r="F93" s="31"/>
      <c r="G93" s="55"/>
    </row>
    <row r="94" spans="2:11" s="3" customFormat="1" x14ac:dyDescent="0.25">
      <c r="B94" s="37" t="s">
        <v>96</v>
      </c>
      <c r="C94" s="41"/>
      <c r="D94" s="51">
        <v>86530</v>
      </c>
      <c r="E94" s="31"/>
      <c r="F94" s="31"/>
      <c r="G94" s="55"/>
    </row>
    <row r="95" spans="2:11" s="3" customFormat="1" x14ac:dyDescent="0.25">
      <c r="B95" s="56"/>
      <c r="C95" s="42"/>
      <c r="D95" s="57">
        <f>SUM(D93:D94)</f>
        <v>92530</v>
      </c>
      <c r="E95" s="31"/>
      <c r="F95" s="31"/>
    </row>
    <row r="96" spans="2:11" s="3" customFormat="1" x14ac:dyDescent="0.25">
      <c r="B96" s="23"/>
      <c r="C96" s="31"/>
      <c r="D96" s="41"/>
      <c r="E96" s="31"/>
      <c r="F96" s="31"/>
      <c r="H96" s="24"/>
      <c r="J96" s="27"/>
      <c r="K96" s="23"/>
    </row>
    <row r="97" spans="2:11" s="3" customFormat="1" x14ac:dyDescent="0.25">
      <c r="B97" s="23"/>
      <c r="C97" s="31"/>
      <c r="D97" s="31"/>
      <c r="E97" s="31"/>
      <c r="F97" s="31"/>
      <c r="H97" s="24"/>
      <c r="I97" s="26"/>
      <c r="J97" s="26"/>
      <c r="K97" s="23"/>
    </row>
    <row r="98" spans="2:11" s="3" customFormat="1" x14ac:dyDescent="0.25">
      <c r="C98" s="5"/>
      <c r="D98" s="5"/>
    </row>
    <row r="99" spans="2:11" s="3" customFormat="1" x14ac:dyDescent="0.25">
      <c r="C99" s="5"/>
      <c r="D99" s="5"/>
    </row>
    <row r="100" spans="2:11" s="3" customFormat="1" x14ac:dyDescent="0.25">
      <c r="B100"/>
      <c r="C100" s="1"/>
      <c r="D100" s="1"/>
      <c r="E100"/>
      <c r="F100"/>
      <c r="G100"/>
    </row>
    <row r="101" spans="2:11" s="3" customFormat="1" x14ac:dyDescent="0.25">
      <c r="B101"/>
      <c r="C101" s="1"/>
      <c r="D101" s="1"/>
      <c r="E101"/>
      <c r="F101"/>
      <c r="G101"/>
    </row>
    <row r="102" spans="2:11" s="3" customFormat="1" x14ac:dyDescent="0.25">
      <c r="B102"/>
      <c r="C102" s="1"/>
      <c r="D102" s="1"/>
      <c r="E102"/>
      <c r="F102"/>
      <c r="G102"/>
    </row>
    <row r="103" spans="2:11" s="3" customFormat="1" x14ac:dyDescent="0.25"/>
    <row r="104" spans="2:11" s="3" customFormat="1" x14ac:dyDescent="0.25"/>
    <row r="105" spans="2:11" s="3" customFormat="1" x14ac:dyDescent="0.25"/>
    <row r="106" spans="2:11" s="3" customFormat="1" x14ac:dyDescent="0.25"/>
    <row r="107" spans="2:11" s="3" customFormat="1" x14ac:dyDescent="0.25"/>
    <row r="108" spans="2:11" s="3" customFormat="1" x14ac:dyDescent="0.25"/>
    <row r="109" spans="2:11" s="3" customFormat="1" x14ac:dyDescent="0.25"/>
    <row r="110" spans="2:11" s="3" customFormat="1" x14ac:dyDescent="0.25"/>
    <row r="111" spans="2:11" s="3" customFormat="1" x14ac:dyDescent="0.25"/>
    <row r="112" spans="2:11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</sheetData>
  <phoneticPr fontId="4" type="noConversion"/>
  <pageMargins left="0.70866141732283472" right="0.31496062992125984" top="0.55118110236220474" bottom="0.35433070866141736" header="0.31496062992125984" footer="0.31496062992125984"/>
  <pageSetup paperSize="9" scale="75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Badir Miftah</cp:lastModifiedBy>
  <cp:lastPrinted>2019-07-22T12:32:51Z</cp:lastPrinted>
  <dcterms:created xsi:type="dcterms:W3CDTF">2019-07-14T09:15:46Z</dcterms:created>
  <dcterms:modified xsi:type="dcterms:W3CDTF">2022-12-09T09:44:59Z</dcterms:modified>
</cp:coreProperties>
</file>