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14378_student_uwtsd_ac_uk/Documents/"/>
    </mc:Choice>
  </mc:AlternateContent>
  <xr:revisionPtr revIDLastSave="347" documentId="8_{B4543AE9-AA5D-4C5C-A558-40826429F00A}" xr6:coauthVersionLast="47" xr6:coauthVersionMax="47" xr10:uidLastSave="{84ECB4B9-2F25-4C3E-B61F-F22D40ECE56B}"/>
  <bookViews>
    <workbookView xWindow="-108" yWindow="-108" windowWidth="23256" windowHeight="12456" xr2:uid="{52194FBD-BA43-423E-B3B6-507FC7FB76FD}"/>
  </bookViews>
  <sheets>
    <sheet name="Geometry data &amp; CG" sheetId="1" r:id="rId1"/>
    <sheet name="Max Speed &amp; Power Requirements" sheetId="2" r:id="rId2"/>
    <sheet name="Dynamic Atittude" sheetId="3" r:id="rId3"/>
    <sheet name="Two Modern Bikes" sheetId="5" r:id="rId4"/>
    <sheet name="Handling Recommendations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G13" i="2" s="1"/>
  <c r="G14" i="2" s="1"/>
  <c r="G15" i="2" s="1"/>
  <c r="B12" i="2"/>
  <c r="B13" i="2" s="1"/>
  <c r="B14" i="2" s="1"/>
  <c r="B15" i="2" s="1"/>
  <c r="F14" i="1" l="1"/>
  <c r="B14" i="1"/>
  <c r="F10" i="1"/>
  <c r="B10" i="1"/>
  <c r="B13" i="1"/>
  <c r="F13" i="1"/>
</calcChain>
</file>

<file path=xl/sharedStrings.xml><?xml version="1.0" encoding="utf-8"?>
<sst xmlns="http://schemas.openxmlformats.org/spreadsheetml/2006/main" count="193" uniqueCount="121">
  <si>
    <t>Motorcycle Name : Ducati</t>
  </si>
  <si>
    <t>Parameters</t>
  </si>
  <si>
    <t>Rake Angle</t>
  </si>
  <si>
    <t>Trail</t>
  </si>
  <si>
    <t>Wheelbase</t>
  </si>
  <si>
    <t>Value</t>
  </si>
  <si>
    <t>Unit</t>
  </si>
  <si>
    <t>degrees</t>
  </si>
  <si>
    <t>mm</t>
  </si>
  <si>
    <t>Motorcycle Name : Bucci</t>
  </si>
  <si>
    <t>Front Axle Weight</t>
  </si>
  <si>
    <t>Rear Axle Weight</t>
  </si>
  <si>
    <t>N</t>
  </si>
  <si>
    <t>Seat Height</t>
  </si>
  <si>
    <t>Ground Clearance</t>
  </si>
  <si>
    <t>Horizontal CG</t>
  </si>
  <si>
    <t>Vertical CG</t>
  </si>
  <si>
    <t>Total Weight</t>
  </si>
  <si>
    <t>Tilt Angle</t>
  </si>
  <si>
    <t>Weight Shift</t>
  </si>
  <si>
    <t>radians</t>
  </si>
  <si>
    <t>m</t>
  </si>
  <si>
    <t>RPM</t>
  </si>
  <si>
    <t>Ducati</t>
  </si>
  <si>
    <t>Bucci</t>
  </si>
  <si>
    <t>Parameter</t>
  </si>
  <si>
    <t>Engine RPM (Redline)</t>
  </si>
  <si>
    <t>Tire Diameter (m)</t>
  </si>
  <si>
    <t>Primary Gear Ratio</t>
  </si>
  <si>
    <t>Final Drive Ratio</t>
  </si>
  <si>
    <t>Drag Coefficient (Cd)</t>
  </si>
  <si>
    <t>Frontal Area (A)</t>
  </si>
  <si>
    <t>Air Density (ρ\rhoρ)</t>
  </si>
  <si>
    <t>Bike Weight (kg)</t>
  </si>
  <si>
    <t>Units</t>
  </si>
  <si>
    <t>Weight</t>
  </si>
  <si>
    <t>m2</t>
  </si>
  <si>
    <t>kg/m3</t>
  </si>
  <si>
    <t>kg</t>
  </si>
  <si>
    <t>Tyre Circumference</t>
  </si>
  <si>
    <t>Maximum Speed</t>
  </si>
  <si>
    <t>m/s</t>
  </si>
  <si>
    <t>Drag Force</t>
  </si>
  <si>
    <t>Power Required</t>
  </si>
  <si>
    <t>W</t>
  </si>
  <si>
    <t>Available Power</t>
  </si>
  <si>
    <t>Characteristic</t>
  </si>
  <si>
    <t>Ducati Panigale V4</t>
  </si>
  <si>
    <t>Bucci Motorcycle</t>
  </si>
  <si>
    <t>Relatively short (agile but stable)</t>
  </si>
  <si>
    <t>Short (more agile but less stable at high speeds)</t>
  </si>
  <si>
    <t>Rake and Trail</t>
  </si>
  <si>
    <t>Steep rake for precise, stable handling</t>
  </si>
  <si>
    <t>Similar rake, but potentially less stable at high speeds</t>
  </si>
  <si>
    <t>Center of Gravity (CG)</t>
  </si>
  <si>
    <t>Low CG for stability during cornering and braking</t>
  </si>
  <si>
    <t>Higher CG, less stable during aggressive cornering</t>
  </si>
  <si>
    <t>Suspension</t>
  </si>
  <si>
    <t>Advanced (Ohlins semi-active suspension)</t>
  </si>
  <si>
    <t>Simpler, less adjustable suspension</t>
  </si>
  <si>
    <t>Handling in Corners</t>
  </si>
  <si>
    <t>Stable and responsive with precise steering</t>
  </si>
  <si>
    <t>More agile at lower speeds, but twitchy at high lean angles</t>
  </si>
  <si>
    <t>Handling at High Speed</t>
  </si>
  <si>
    <t>Stable, low drag, great aerodynamic balance</t>
  </si>
  <si>
    <t>Less stable, light weight leads to nervousness</t>
  </si>
  <si>
    <t>Braking</t>
  </si>
  <si>
    <t>Stable with minimal dive, high-performance braking</t>
  </si>
  <si>
    <t>More dive, less stability under braking</t>
  </si>
  <si>
    <t>Comparison of Handling and Dynamic Attitude</t>
  </si>
  <si>
    <t>Comparison of the Two Motorcycles</t>
  </si>
  <si>
    <t>Feature</t>
  </si>
  <si>
    <t>MotoGP (Honda RC213V)</t>
  </si>
  <si>
    <t>Paris-Dakar Rally (KTM 450 Rally)</t>
  </si>
  <si>
    <t>Short (~1,435 mm) for agility</t>
  </si>
  <si>
    <t>Long (~1,510 mm) for stability</t>
  </si>
  <si>
    <t>Steep (~23.3°) for quick steering</t>
  </si>
  <si>
    <t>Relaxed (~27°) for straight-line stability</t>
  </si>
  <si>
    <t>Short (~100 mm) for responsiveness</t>
  </si>
  <si>
    <t>Longer (~110 mm) for better handling on rough terrain</t>
  </si>
  <si>
    <t>Light (~157 kg) for speed and agility</t>
  </si>
  <si>
    <t>Light (~140 kg) but increases with fuel load</t>
  </si>
  <si>
    <t>Optimized for track performance</t>
  </si>
  <si>
    <t>Long travel for off-road shock absorption</t>
  </si>
  <si>
    <t>Handling Focus</t>
  </si>
  <si>
    <t>Precision and agility for cornering</t>
  </si>
  <si>
    <t>Stability and durability for rough terrain</t>
  </si>
  <si>
    <t>Center of Gravity</t>
  </si>
  <si>
    <t>Low, centralized for cornering</t>
  </si>
  <si>
    <t>Higher due to larger fuel capacity</t>
  </si>
  <si>
    <t>Recommendations for Handling Improvements</t>
  </si>
  <si>
    <t>Bike</t>
  </si>
  <si>
    <t>Issue</t>
  </si>
  <si>
    <t>Recommendation</t>
  </si>
  <si>
    <t>Adjust suspension settings to soften ride for road use or lower front suspension for sharper steering on track.</t>
  </si>
  <si>
    <t>Stable geometry but could improve cornering response</t>
  </si>
  <si>
    <t>Reduce rake angle slightly (e.g., 24.5° to 24°) to enhance agility.</t>
  </si>
  <si>
    <t>CG could be slightly lower for improved braking and cornering stability</t>
  </si>
  <si>
    <t>Lower engine or ballast position to reduce the center of gravity further.</t>
  </si>
  <si>
    <t>Occasional rear tire traction loss</t>
  </si>
  <si>
    <t>Upgrade to a wider rear tire for better grip, especially for track riding.</t>
  </si>
  <si>
    <t>Fine-tuning for high-speed stability</t>
  </si>
  <si>
    <t>Adjust aerodynamic winglets for improved downforce.</t>
  </si>
  <si>
    <t>High CG reduces stability during high-speed turns</t>
  </si>
  <si>
    <t>Lower seat height and reposition fuel tank or engine to reduce CG.</t>
  </si>
  <si>
    <t>Short wheelbase limits high-speed stability</t>
  </si>
  <si>
    <t>Increase wheelbase slightly by extending swingarm or adjusting rear axle position.</t>
  </si>
  <si>
    <t>Suspension less capable on rough roads</t>
  </si>
  <si>
    <t>Install adjustable suspension (front and rear) to optimize damping and rebound for rider weight and terrain.</t>
  </si>
  <si>
    <t>Twitchy steering at high speeds</t>
  </si>
  <si>
    <t>Increase rake angle slightly (e.g., 24° to 25°-26°) and increase trail by 5-10 mm.</t>
  </si>
  <si>
    <t>Rear tire loses grip during acceleration</t>
  </si>
  <si>
    <t>Upgrade to a wider rear tire or use a softer compound for better traction.</t>
  </si>
  <si>
    <t>General Improvements</t>
  </si>
  <si>
    <t>Fine-tune electronics</t>
  </si>
  <si>
    <t>Adjust traction control, wheelie control, and quick shifter for enhanced stability and performance.</t>
  </si>
  <si>
    <t>Reduce weight</t>
  </si>
  <si>
    <t>Use lightweight materials like carbon fiber or titanium components to lower unsprung weight and improve handling.</t>
  </si>
  <si>
    <t>Ergonomics customization</t>
  </si>
  <si>
    <t>Modify handlebars, footpegs, and seat for better rider weight distribution and comfort.</t>
  </si>
  <si>
    <t>Suspension is too stiff for road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</si>
</sst>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3.5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1" xfId="0" applyFill="1" applyBorder="1"/>
    <xf numFmtId="1" fontId="0" fillId="0" borderId="1" xfId="0" applyNumberFormat="1" applyBorder="1"/>
    <xf numFmtId="0" fontId="0" fillId="3" borderId="1" xfId="0" applyFill="1" applyBorder="1"/>
    <xf numFmtId="0" fontId="0" fillId="3" borderId="5" xfId="0" applyFill="1" applyBorder="1"/>
    <xf numFmtId="0" fontId="1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0" fontId="1" fillId="2" borderId="6" xfId="0" applyFont="1" applyFill="1" applyBorder="1" applyAlignment="1">
      <alignment horizontal="left" wrapText="1"/>
    </xf>
    <xf numFmtId="0" fontId="1" fillId="2" borderId="6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0" xfId="0" applyFont="1" applyBorder="1" applyAlignment="1">
      <alignment horizontal="center"/>
    </xf>
    <xf numFmtId="166" fontId="0" fillId="0" borderId="0" xfId="0" applyNumberFormat="1"/>
    <xf numFmtId="2" fontId="0" fillId="0" borderId="0" xfId="0" applyNumberFormat="1"/>
    <xf numFmtId="0" fontId="1" fillId="0" borderId="0" xfId="0" applyFont="1" applyFill="1" applyBorder="1" applyAlignment="1">
      <alignment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30480</xdr:colOff>
      <xdr:row>0</xdr:row>
      <xdr:rowOff>30480</xdr:rowOff>
    </xdr:from>
    <xdr:to>
      <xdr:col>13</xdr:col>
      <xdr:colOff>175260</xdr:colOff>
      <xdr:row>20</xdr:row>
      <xdr:rowOff>16456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A8871C5-4FDE-0FE1-9857-DF4E76D66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0680" y="30480"/>
          <a:ext cx="3802380" cy="4085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C09C3-9D7F-42E8-A4D3-24D217B4F6C1}">
  <dimension ref="A1:G14"/>
  <sheetViews>
    <sheetView tabSelected="1" workbookViewId="0">
      <selection activeCell="O6" sqref="O6"/>
    </sheetView>
  </sheetViews>
  <sheetFormatPr defaultRowHeight="14.4" x14ac:dyDescent="0.3"/>
  <cols>
    <col min="1" max="1" width="17.77734375" customWidth="1"/>
    <col min="2" max="2" width="9.88671875" customWidth="1"/>
    <col min="3" max="3" width="7.109375" customWidth="1"/>
    <col min="5" max="5" width="17.44140625" customWidth="1"/>
  </cols>
  <sheetData>
    <row r="1" spans="1:7" ht="19.8" customHeight="1" x14ac:dyDescent="0.3">
      <c r="A1" s="2" t="s">
        <v>0</v>
      </c>
      <c r="B1" s="3"/>
      <c r="C1" s="4"/>
      <c r="E1" s="2" t="s">
        <v>9</v>
      </c>
      <c r="F1" s="3"/>
      <c r="G1" s="4"/>
    </row>
    <row r="2" spans="1:7" ht="18" customHeight="1" x14ac:dyDescent="0.3">
      <c r="A2" s="1" t="s">
        <v>1</v>
      </c>
      <c r="B2" s="1" t="s">
        <v>5</v>
      </c>
      <c r="C2" s="1" t="s">
        <v>6</v>
      </c>
      <c r="E2" s="1" t="s">
        <v>1</v>
      </c>
      <c r="F2" s="1" t="s">
        <v>5</v>
      </c>
      <c r="G2" s="1" t="s">
        <v>6</v>
      </c>
    </row>
    <row r="3" spans="1:7" ht="18.600000000000001" customHeight="1" x14ac:dyDescent="0.3">
      <c r="A3" s="1" t="s">
        <v>2</v>
      </c>
      <c r="B3" s="1">
        <v>24.5</v>
      </c>
      <c r="C3" s="1" t="s">
        <v>7</v>
      </c>
      <c r="E3" s="1" t="s">
        <v>2</v>
      </c>
      <c r="F3" s="1">
        <v>25</v>
      </c>
      <c r="G3" s="1" t="s">
        <v>7</v>
      </c>
    </row>
    <row r="4" spans="1:7" ht="20.399999999999999" customHeight="1" x14ac:dyDescent="0.3">
      <c r="A4" s="1" t="s">
        <v>3</v>
      </c>
      <c r="B4" s="1">
        <v>100</v>
      </c>
      <c r="C4" s="1" t="s">
        <v>8</v>
      </c>
      <c r="E4" s="1" t="s">
        <v>3</v>
      </c>
      <c r="F4" s="1">
        <v>105</v>
      </c>
      <c r="G4" s="1" t="s">
        <v>8</v>
      </c>
    </row>
    <row r="5" spans="1:7" ht="19.2" customHeight="1" x14ac:dyDescent="0.3">
      <c r="A5" s="1" t="s">
        <v>4</v>
      </c>
      <c r="B5" s="1">
        <v>1469</v>
      </c>
      <c r="C5" s="1" t="s">
        <v>8</v>
      </c>
      <c r="E5" s="1" t="s">
        <v>4</v>
      </c>
      <c r="F5" s="1">
        <v>1480</v>
      </c>
      <c r="G5" s="1" t="s">
        <v>8</v>
      </c>
    </row>
    <row r="6" spans="1:7" ht="20.399999999999999" customHeight="1" x14ac:dyDescent="0.3">
      <c r="A6" s="1" t="s">
        <v>13</v>
      </c>
      <c r="B6" s="1">
        <v>835</v>
      </c>
      <c r="C6" s="1" t="s">
        <v>8</v>
      </c>
      <c r="E6" s="1" t="s">
        <v>13</v>
      </c>
      <c r="F6" s="1">
        <v>840</v>
      </c>
      <c r="G6" s="1" t="s">
        <v>8</v>
      </c>
    </row>
    <row r="7" spans="1:7" ht="19.2" customHeight="1" x14ac:dyDescent="0.3">
      <c r="A7" s="1" t="s">
        <v>14</v>
      </c>
      <c r="B7" s="1">
        <v>120</v>
      </c>
      <c r="C7" s="1" t="s">
        <v>8</v>
      </c>
      <c r="E7" s="1" t="s">
        <v>14</v>
      </c>
      <c r="F7" s="1">
        <v>125</v>
      </c>
      <c r="G7" s="1" t="s">
        <v>8</v>
      </c>
    </row>
    <row r="8" spans="1:7" x14ac:dyDescent="0.3">
      <c r="A8" s="1" t="s">
        <v>10</v>
      </c>
      <c r="B8" s="1">
        <v>600</v>
      </c>
      <c r="C8" s="1" t="s">
        <v>12</v>
      </c>
      <c r="E8" s="1" t="s">
        <v>10</v>
      </c>
      <c r="F8" s="1">
        <v>580</v>
      </c>
      <c r="G8" s="1" t="s">
        <v>12</v>
      </c>
    </row>
    <row r="9" spans="1:7" x14ac:dyDescent="0.3">
      <c r="A9" s="1" t="s">
        <v>11</v>
      </c>
      <c r="B9" s="1">
        <v>550</v>
      </c>
      <c r="C9" s="1" t="s">
        <v>12</v>
      </c>
      <c r="E9" s="1" t="s">
        <v>11</v>
      </c>
      <c r="F9" s="1">
        <v>520</v>
      </c>
      <c r="G9" s="1" t="s">
        <v>12</v>
      </c>
    </row>
    <row r="10" spans="1:7" x14ac:dyDescent="0.3">
      <c r="A10" s="5" t="s">
        <v>17</v>
      </c>
      <c r="B10" s="1">
        <f>B8+B9</f>
        <v>1150</v>
      </c>
      <c r="C10" s="1" t="s">
        <v>12</v>
      </c>
      <c r="E10" s="5" t="s">
        <v>17</v>
      </c>
      <c r="F10" s="1">
        <f>F8+F9</f>
        <v>1100</v>
      </c>
      <c r="G10" s="1" t="s">
        <v>12</v>
      </c>
    </row>
    <row r="11" spans="1:7" x14ac:dyDescent="0.3">
      <c r="A11" s="5" t="s">
        <v>18</v>
      </c>
      <c r="B11" s="1">
        <v>8.7499999999999994E-2</v>
      </c>
      <c r="C11" s="1" t="s">
        <v>20</v>
      </c>
      <c r="E11" s="5" t="s">
        <v>18</v>
      </c>
      <c r="F11" s="1">
        <v>8.7499999999999994E-2</v>
      </c>
      <c r="G11" s="1" t="s">
        <v>20</v>
      </c>
    </row>
    <row r="12" spans="1:7" x14ac:dyDescent="0.3">
      <c r="A12" s="5" t="s">
        <v>19</v>
      </c>
      <c r="B12" s="1">
        <v>20</v>
      </c>
      <c r="C12" s="1" t="s">
        <v>12</v>
      </c>
      <c r="E12" s="5" t="s">
        <v>19</v>
      </c>
      <c r="F12" s="1">
        <v>20</v>
      </c>
      <c r="G12" s="1" t="s">
        <v>12</v>
      </c>
    </row>
    <row r="13" spans="1:7" x14ac:dyDescent="0.3">
      <c r="A13" s="7" t="s">
        <v>15</v>
      </c>
      <c r="B13" s="6">
        <f>(B9*B5)/(B9+B8)</f>
        <v>702.56521739130437</v>
      </c>
      <c r="C13" s="1" t="s">
        <v>8</v>
      </c>
      <c r="E13" s="8" t="s">
        <v>15</v>
      </c>
      <c r="F13" s="6">
        <f>(F9*F5)/(F9+F8)</f>
        <v>699.63636363636363</v>
      </c>
      <c r="G13" s="1" t="s">
        <v>8</v>
      </c>
    </row>
    <row r="14" spans="1:7" x14ac:dyDescent="0.3">
      <c r="A14" s="7" t="s">
        <v>16</v>
      </c>
      <c r="B14" s="6">
        <f>(B12*B5)/(B10*B11)</f>
        <v>291.9751552795031</v>
      </c>
      <c r="C14" s="1" t="s">
        <v>8</v>
      </c>
      <c r="E14" s="7" t="s">
        <v>16</v>
      </c>
      <c r="F14" s="6">
        <f>(F12*F5)/(F10*F11)</f>
        <v>307.53246753246754</v>
      </c>
      <c r="G14" s="1" t="s">
        <v>8</v>
      </c>
    </row>
  </sheetData>
  <mergeCells count="2">
    <mergeCell ref="A1:C1"/>
    <mergeCell ref="E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9C43F-7A32-45C7-A752-D3B39C91BCE1}">
  <dimension ref="A1:H16"/>
  <sheetViews>
    <sheetView workbookViewId="0">
      <selection activeCell="L6" sqref="L6"/>
    </sheetView>
  </sheetViews>
  <sheetFormatPr defaultRowHeight="14.4" x14ac:dyDescent="0.3"/>
  <cols>
    <col min="1" max="1" width="22.5546875" customWidth="1"/>
    <col min="2" max="2" width="15" customWidth="1"/>
    <col min="3" max="3" width="6.77734375" customWidth="1"/>
    <col min="6" max="6" width="25.21875" customWidth="1"/>
    <col min="7" max="7" width="15.21875" customWidth="1"/>
  </cols>
  <sheetData>
    <row r="1" spans="1:8" ht="20.399999999999999" customHeight="1" thickBot="1" x14ac:dyDescent="0.35">
      <c r="A1" s="18" t="s">
        <v>23</v>
      </c>
      <c r="B1" s="16"/>
      <c r="C1" s="17"/>
      <c r="F1" s="21" t="s">
        <v>24</v>
      </c>
      <c r="G1" s="19"/>
      <c r="H1" s="20"/>
    </row>
    <row r="2" spans="1:8" ht="19.8" customHeight="1" x14ac:dyDescent="0.3">
      <c r="A2" s="14" t="s">
        <v>25</v>
      </c>
      <c r="B2" s="14" t="s">
        <v>5</v>
      </c>
      <c r="C2" s="15" t="s">
        <v>34</v>
      </c>
      <c r="F2" s="14" t="s">
        <v>25</v>
      </c>
      <c r="G2" s="14" t="s">
        <v>5</v>
      </c>
      <c r="H2" s="15" t="s">
        <v>34</v>
      </c>
    </row>
    <row r="3" spans="1:8" ht="16.8" customHeight="1" x14ac:dyDescent="0.3">
      <c r="A3" s="12" t="s">
        <v>26</v>
      </c>
      <c r="B3" s="13">
        <v>13000</v>
      </c>
      <c r="C3" s="1" t="s">
        <v>22</v>
      </c>
      <c r="F3" s="12" t="s">
        <v>26</v>
      </c>
      <c r="G3" s="13">
        <v>12500</v>
      </c>
      <c r="H3" s="1" t="s">
        <v>22</v>
      </c>
    </row>
    <row r="4" spans="1:8" ht="17.399999999999999" customHeight="1" x14ac:dyDescent="0.3">
      <c r="A4" s="12" t="s">
        <v>27</v>
      </c>
      <c r="B4" s="12">
        <v>0.2</v>
      </c>
      <c r="C4" s="1" t="s">
        <v>21</v>
      </c>
      <c r="F4" s="12" t="s">
        <v>27</v>
      </c>
      <c r="G4" s="12">
        <v>0.19</v>
      </c>
      <c r="H4" s="1" t="s">
        <v>21</v>
      </c>
    </row>
    <row r="5" spans="1:8" ht="19.8" customHeight="1" x14ac:dyDescent="0.3">
      <c r="A5" s="12" t="s">
        <v>28</v>
      </c>
      <c r="B5" s="12">
        <v>1.84</v>
      </c>
      <c r="C5" s="1"/>
      <c r="F5" s="12" t="s">
        <v>28</v>
      </c>
      <c r="G5" s="12">
        <v>1.9</v>
      </c>
      <c r="H5" s="1"/>
    </row>
    <row r="6" spans="1:8" ht="17.399999999999999" customHeight="1" x14ac:dyDescent="0.3">
      <c r="A6" s="12" t="s">
        <v>29</v>
      </c>
      <c r="B6" s="12">
        <v>3</v>
      </c>
      <c r="C6" s="1"/>
      <c r="F6" s="12" t="s">
        <v>29</v>
      </c>
      <c r="G6" s="12">
        <v>2.93</v>
      </c>
      <c r="H6" s="1"/>
    </row>
    <row r="7" spans="1:8" ht="15.6" customHeight="1" x14ac:dyDescent="0.3">
      <c r="A7" s="12" t="s">
        <v>30</v>
      </c>
      <c r="B7" s="12">
        <v>0.9</v>
      </c>
      <c r="C7" s="1"/>
      <c r="F7" s="12" t="s">
        <v>30</v>
      </c>
      <c r="G7" s="12">
        <v>0.9</v>
      </c>
      <c r="H7" s="1"/>
    </row>
    <row r="8" spans="1:8" ht="16.2" customHeight="1" x14ac:dyDescent="0.3">
      <c r="A8" s="12" t="s">
        <v>31</v>
      </c>
      <c r="B8" s="12">
        <v>0.55000000000000004</v>
      </c>
      <c r="C8" s="1" t="s">
        <v>36</v>
      </c>
      <c r="F8" s="12" t="s">
        <v>31</v>
      </c>
      <c r="G8" s="12">
        <v>0.55000000000000004</v>
      </c>
      <c r="H8" s="1" t="s">
        <v>36</v>
      </c>
    </row>
    <row r="9" spans="1:8" ht="18.600000000000001" customHeight="1" x14ac:dyDescent="0.3">
      <c r="A9" s="12" t="s">
        <v>32</v>
      </c>
      <c r="B9" s="12">
        <v>1.2250000000000001</v>
      </c>
      <c r="C9" s="1" t="s">
        <v>37</v>
      </c>
      <c r="F9" s="12" t="s">
        <v>32</v>
      </c>
      <c r="G9" s="12">
        <v>1.2250000000000001</v>
      </c>
      <c r="H9" s="1" t="s">
        <v>37</v>
      </c>
    </row>
    <row r="10" spans="1:8" x14ac:dyDescent="0.3">
      <c r="A10" s="12" t="s">
        <v>33</v>
      </c>
      <c r="B10" s="12">
        <v>200</v>
      </c>
      <c r="C10" s="1" t="s">
        <v>38</v>
      </c>
      <c r="F10" s="12" t="s">
        <v>33</v>
      </c>
      <c r="G10" s="12">
        <v>150</v>
      </c>
      <c r="H10" s="1" t="s">
        <v>38</v>
      </c>
    </row>
    <row r="12" spans="1:8" x14ac:dyDescent="0.3">
      <c r="A12" s="24" t="s">
        <v>39</v>
      </c>
      <c r="B12" s="22">
        <f>PI()*B4</f>
        <v>0.62831853071795862</v>
      </c>
      <c r="C12" t="s">
        <v>21</v>
      </c>
      <c r="F12" s="9" t="s">
        <v>39</v>
      </c>
      <c r="G12" s="22">
        <f>PI()*G4</f>
        <v>0.59690260418206065</v>
      </c>
      <c r="H12" t="s">
        <v>21</v>
      </c>
    </row>
    <row r="13" spans="1:8" x14ac:dyDescent="0.3">
      <c r="A13" s="24" t="s">
        <v>40</v>
      </c>
      <c r="B13" s="23">
        <f>(B3*B12)/(B5*B6*60)</f>
        <v>24.662261169485085</v>
      </c>
      <c r="C13" t="s">
        <v>41</v>
      </c>
      <c r="F13" s="24" t="s">
        <v>40</v>
      </c>
      <c r="G13" s="23">
        <f>(G3*G12)/(G5*G6*60)</f>
        <v>22.337831723476913</v>
      </c>
      <c r="H13" t="s">
        <v>41</v>
      </c>
    </row>
    <row r="14" spans="1:8" x14ac:dyDescent="0.3">
      <c r="A14" s="24" t="s">
        <v>42</v>
      </c>
      <c r="B14" s="23">
        <f>(1/2)*B9*B7*B8*(B13*B13)</f>
        <v>184.40686176166673</v>
      </c>
      <c r="C14" t="s">
        <v>12</v>
      </c>
      <c r="F14" s="24" t="s">
        <v>42</v>
      </c>
      <c r="G14" s="23">
        <f>(1/2)*G9*G7*G8*(G13*G13)</f>
        <v>151.28411252137556</v>
      </c>
      <c r="H14" t="s">
        <v>12</v>
      </c>
    </row>
    <row r="15" spans="1:8" x14ac:dyDescent="0.3">
      <c r="A15" s="24" t="s">
        <v>43</v>
      </c>
      <c r="B15" s="23">
        <f>B14*B13</f>
        <v>4547.8901862113571</v>
      </c>
      <c r="C15" t="s">
        <v>44</v>
      </c>
      <c r="F15" s="24" t="s">
        <v>43</v>
      </c>
      <c r="G15" s="23">
        <f>G14*G13</f>
        <v>3379.3590479380341</v>
      </c>
      <c r="H15" t="s">
        <v>44</v>
      </c>
    </row>
    <row r="16" spans="1:8" x14ac:dyDescent="0.3">
      <c r="A16" s="24" t="s">
        <v>45</v>
      </c>
      <c r="B16">
        <v>160000</v>
      </c>
      <c r="C16" t="s">
        <v>44</v>
      </c>
      <c r="F16" s="24" t="s">
        <v>45</v>
      </c>
      <c r="G16">
        <v>45000</v>
      </c>
      <c r="H16" t="s">
        <v>44</v>
      </c>
    </row>
  </sheetData>
  <mergeCells count="2">
    <mergeCell ref="A1:C1"/>
    <mergeCell ref="F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DFB8C-692C-41FE-BAC9-576878100D5C}">
  <dimension ref="A1:C9"/>
  <sheetViews>
    <sheetView workbookViewId="0">
      <selection activeCell="E8" sqref="E8"/>
    </sheetView>
  </sheetViews>
  <sheetFormatPr defaultRowHeight="14.4" x14ac:dyDescent="0.3"/>
  <cols>
    <col min="1" max="1" width="50.109375" customWidth="1"/>
    <col min="2" max="2" width="47.33203125" customWidth="1"/>
    <col min="3" max="3" width="34.33203125" customWidth="1"/>
  </cols>
  <sheetData>
    <row r="1" spans="1:3" ht="31.2" customHeight="1" x14ac:dyDescent="0.3">
      <c r="A1" s="25" t="s">
        <v>69</v>
      </c>
      <c r="B1" s="25"/>
      <c r="C1" s="25"/>
    </row>
    <row r="2" spans="1:3" ht="30" customHeight="1" x14ac:dyDescent="0.3">
      <c r="A2" s="27" t="s">
        <v>46</v>
      </c>
      <c r="B2" s="27" t="s">
        <v>47</v>
      </c>
      <c r="C2" s="27" t="s">
        <v>48</v>
      </c>
    </row>
    <row r="3" spans="1:3" ht="30.6" customHeight="1" x14ac:dyDescent="0.3">
      <c r="A3" s="26" t="s">
        <v>4</v>
      </c>
      <c r="B3" s="11" t="s">
        <v>49</v>
      </c>
      <c r="C3" s="11" t="s">
        <v>50</v>
      </c>
    </row>
    <row r="4" spans="1:3" ht="30.6" customHeight="1" x14ac:dyDescent="0.3">
      <c r="A4" s="26" t="s">
        <v>51</v>
      </c>
      <c r="B4" s="11" t="s">
        <v>52</v>
      </c>
      <c r="C4" s="11" t="s">
        <v>53</v>
      </c>
    </row>
    <row r="5" spans="1:3" ht="30.6" customHeight="1" x14ac:dyDescent="0.3">
      <c r="A5" s="26" t="s">
        <v>54</v>
      </c>
      <c r="B5" s="11" t="s">
        <v>55</v>
      </c>
      <c r="C5" s="11" t="s">
        <v>56</v>
      </c>
    </row>
    <row r="6" spans="1:3" ht="30.6" customHeight="1" x14ac:dyDescent="0.3">
      <c r="A6" s="26" t="s">
        <v>57</v>
      </c>
      <c r="B6" s="11" t="s">
        <v>58</v>
      </c>
      <c r="C6" s="11" t="s">
        <v>59</v>
      </c>
    </row>
    <row r="7" spans="1:3" ht="30" customHeight="1" x14ac:dyDescent="0.3">
      <c r="A7" s="26" t="s">
        <v>60</v>
      </c>
      <c r="B7" s="11" t="s">
        <v>61</v>
      </c>
      <c r="C7" s="11" t="s">
        <v>62</v>
      </c>
    </row>
    <row r="8" spans="1:3" ht="30.6" customHeight="1" x14ac:dyDescent="0.3">
      <c r="A8" s="26" t="s">
        <v>63</v>
      </c>
      <c r="B8" s="11" t="s">
        <v>64</v>
      </c>
      <c r="C8" s="11" t="s">
        <v>65</v>
      </c>
    </row>
    <row r="9" spans="1:3" ht="30.6" customHeight="1" x14ac:dyDescent="0.3">
      <c r="A9" s="26" t="s">
        <v>66</v>
      </c>
      <c r="B9" s="11" t="s">
        <v>67</v>
      </c>
      <c r="C9" s="11" t="s">
        <v>68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0FD4A-C84B-4D55-8DA0-88178E639354}">
  <dimension ref="A1:C9"/>
  <sheetViews>
    <sheetView workbookViewId="0">
      <selection activeCell="H6" sqref="H6"/>
    </sheetView>
  </sheetViews>
  <sheetFormatPr defaultRowHeight="14.4" x14ac:dyDescent="0.3"/>
  <cols>
    <col min="1" max="1" width="19.33203125" customWidth="1"/>
    <col min="2" max="2" width="29.6640625" customWidth="1"/>
    <col min="3" max="3" width="28.109375" customWidth="1"/>
  </cols>
  <sheetData>
    <row r="1" spans="1:3" ht="35.4" customHeight="1" x14ac:dyDescent="0.3">
      <c r="A1" s="30" t="s">
        <v>70</v>
      </c>
      <c r="B1" s="30"/>
      <c r="C1" s="30"/>
    </row>
    <row r="2" spans="1:3" ht="25.8" customHeight="1" x14ac:dyDescent="0.3">
      <c r="A2" s="10" t="s">
        <v>71</v>
      </c>
      <c r="B2" s="10" t="s">
        <v>72</v>
      </c>
      <c r="C2" s="10" t="s">
        <v>73</v>
      </c>
    </row>
    <row r="3" spans="1:3" ht="25.2" customHeight="1" x14ac:dyDescent="0.3">
      <c r="A3" s="28" t="s">
        <v>4</v>
      </c>
      <c r="B3" s="29" t="s">
        <v>74</v>
      </c>
      <c r="C3" s="29" t="s">
        <v>75</v>
      </c>
    </row>
    <row r="4" spans="1:3" ht="25.8" customHeight="1" x14ac:dyDescent="0.3">
      <c r="A4" s="28" t="s">
        <v>2</v>
      </c>
      <c r="B4" s="29" t="s">
        <v>76</v>
      </c>
      <c r="C4" s="29" t="s">
        <v>77</v>
      </c>
    </row>
    <row r="5" spans="1:3" ht="25.2" customHeight="1" x14ac:dyDescent="0.3">
      <c r="A5" s="28" t="s">
        <v>3</v>
      </c>
      <c r="B5" s="29" t="s">
        <v>78</v>
      </c>
      <c r="C5" s="29" t="s">
        <v>79</v>
      </c>
    </row>
    <row r="6" spans="1:3" ht="25.8" customHeight="1" x14ac:dyDescent="0.3">
      <c r="A6" s="28" t="s">
        <v>35</v>
      </c>
      <c r="B6" s="29" t="s">
        <v>80</v>
      </c>
      <c r="C6" s="29" t="s">
        <v>81</v>
      </c>
    </row>
    <row r="7" spans="1:3" ht="25.8" customHeight="1" x14ac:dyDescent="0.3">
      <c r="A7" s="28" t="s">
        <v>57</v>
      </c>
      <c r="B7" s="29" t="s">
        <v>82</v>
      </c>
      <c r="C7" s="29" t="s">
        <v>83</v>
      </c>
    </row>
    <row r="8" spans="1:3" ht="26.4" customHeight="1" x14ac:dyDescent="0.3">
      <c r="A8" s="28" t="s">
        <v>84</v>
      </c>
      <c r="B8" s="29" t="s">
        <v>85</v>
      </c>
      <c r="C8" s="29" t="s">
        <v>86</v>
      </c>
    </row>
    <row r="9" spans="1:3" ht="25.8" customHeight="1" x14ac:dyDescent="0.3">
      <c r="A9" s="28" t="s">
        <v>87</v>
      </c>
      <c r="B9" s="29" t="s">
        <v>88</v>
      </c>
      <c r="C9" s="29" t="s">
        <v>89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AFF9B-D07B-4E16-95B6-8CB673C7AB8D}">
  <dimension ref="A1:C16"/>
  <sheetViews>
    <sheetView workbookViewId="0">
      <selection activeCell="F9" sqref="F9"/>
    </sheetView>
  </sheetViews>
  <sheetFormatPr defaultRowHeight="14.4" x14ac:dyDescent="0.3"/>
  <cols>
    <col min="1" max="1" width="23.21875" customWidth="1"/>
    <col min="2" max="2" width="32.44140625" customWidth="1"/>
    <col min="3" max="3" width="54.6640625" customWidth="1"/>
  </cols>
  <sheetData>
    <row r="1" spans="1:3" ht="30" customHeight="1" x14ac:dyDescent="0.3">
      <c r="A1" s="30" t="s">
        <v>90</v>
      </c>
      <c r="B1" s="30"/>
      <c r="C1" s="30"/>
    </row>
    <row r="2" spans="1:3" ht="30" customHeight="1" x14ac:dyDescent="0.3">
      <c r="A2" s="27" t="s">
        <v>91</v>
      </c>
      <c r="B2" s="27" t="s">
        <v>92</v>
      </c>
      <c r="C2" s="27" t="s">
        <v>93</v>
      </c>
    </row>
    <row r="3" spans="1:3" ht="30.6" customHeight="1" x14ac:dyDescent="0.3">
      <c r="A3" s="26" t="s">
        <v>47</v>
      </c>
      <c r="B3" s="11" t="s">
        <v>120</v>
      </c>
      <c r="C3" s="11" t="s">
        <v>94</v>
      </c>
    </row>
    <row r="4" spans="1:3" ht="30.6" customHeight="1" x14ac:dyDescent="0.3">
      <c r="A4" s="11"/>
      <c r="B4" s="11" t="s">
        <v>95</v>
      </c>
      <c r="C4" s="11" t="s">
        <v>96</v>
      </c>
    </row>
    <row r="5" spans="1:3" ht="30" customHeight="1" x14ac:dyDescent="0.3">
      <c r="A5" s="11"/>
      <c r="B5" s="11" t="s">
        <v>97</v>
      </c>
      <c r="C5" s="11" t="s">
        <v>98</v>
      </c>
    </row>
    <row r="6" spans="1:3" ht="30" customHeight="1" x14ac:dyDescent="0.3">
      <c r="A6" s="11"/>
      <c r="B6" s="11" t="s">
        <v>99</v>
      </c>
      <c r="C6" s="11" t="s">
        <v>100</v>
      </c>
    </row>
    <row r="7" spans="1:3" ht="30" customHeight="1" x14ac:dyDescent="0.3">
      <c r="A7" s="11"/>
      <c r="B7" s="11" t="s">
        <v>101</v>
      </c>
      <c r="C7" s="11" t="s">
        <v>102</v>
      </c>
    </row>
    <row r="8" spans="1:3" ht="30" customHeight="1" x14ac:dyDescent="0.3">
      <c r="A8" s="11"/>
      <c r="B8" s="11"/>
      <c r="C8" s="11"/>
    </row>
    <row r="9" spans="1:3" ht="30.6" customHeight="1" x14ac:dyDescent="0.3">
      <c r="A9" s="26" t="s">
        <v>24</v>
      </c>
      <c r="B9" s="11" t="s">
        <v>103</v>
      </c>
      <c r="C9" s="11" t="s">
        <v>104</v>
      </c>
    </row>
    <row r="10" spans="1:3" ht="30.6" customHeight="1" x14ac:dyDescent="0.3">
      <c r="A10" s="11"/>
      <c r="B10" s="11" t="s">
        <v>105</v>
      </c>
      <c r="C10" s="11" t="s">
        <v>106</v>
      </c>
    </row>
    <row r="11" spans="1:3" ht="30.6" customHeight="1" x14ac:dyDescent="0.3">
      <c r="A11" s="11"/>
      <c r="B11" s="11" t="s">
        <v>107</v>
      </c>
      <c r="C11" s="11" t="s">
        <v>108</v>
      </c>
    </row>
    <row r="12" spans="1:3" ht="30" customHeight="1" x14ac:dyDescent="0.3">
      <c r="A12" s="11"/>
      <c r="B12" s="11" t="s">
        <v>109</v>
      </c>
      <c r="C12" s="11" t="s">
        <v>110</v>
      </c>
    </row>
    <row r="13" spans="1:3" ht="30.6" customHeight="1" x14ac:dyDescent="0.3">
      <c r="A13" s="11"/>
      <c r="B13" s="11" t="s">
        <v>111</v>
      </c>
      <c r="C13" s="11" t="s">
        <v>112</v>
      </c>
    </row>
    <row r="14" spans="1:3" ht="30" customHeight="1" x14ac:dyDescent="0.3">
      <c r="A14" s="26" t="s">
        <v>113</v>
      </c>
      <c r="B14" s="11" t="s">
        <v>114</v>
      </c>
      <c r="C14" s="11" t="s">
        <v>115</v>
      </c>
    </row>
    <row r="15" spans="1:3" ht="30" customHeight="1" x14ac:dyDescent="0.3">
      <c r="A15" s="11"/>
      <c r="B15" s="11" t="s">
        <v>116</v>
      </c>
      <c r="C15" s="11" t="s">
        <v>117</v>
      </c>
    </row>
    <row r="16" spans="1:3" ht="30.6" customHeight="1" x14ac:dyDescent="0.3">
      <c r="A16" s="11"/>
      <c r="B16" s="11" t="s">
        <v>118</v>
      </c>
      <c r="C16" s="11" t="s">
        <v>119</v>
      </c>
    </row>
  </sheetData>
  <mergeCells count="1">
    <mergeCell ref="A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BDE7C2597694E9B52267909D130AC" ma:contentTypeVersion="9" ma:contentTypeDescription="Create a new document." ma:contentTypeScope="" ma:versionID="6f7399002293a475e61f66102d2f878a">
  <xsd:schema xmlns:xsd="http://www.w3.org/2001/XMLSchema" xmlns:xs="http://www.w3.org/2001/XMLSchema" xmlns:p="http://schemas.microsoft.com/office/2006/metadata/properties" xmlns:ns3="bf244c3e-e0b4-4871-bb4e-fd032a14544d" targetNamespace="http://schemas.microsoft.com/office/2006/metadata/properties" ma:root="true" ma:fieldsID="44c903d7c260d8a95f7e6b2060aecbe9" ns3:_="">
    <xsd:import namespace="bf244c3e-e0b4-4871-bb4e-fd032a14544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44c3e-e0b4-4871-bb4e-fd032a14544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D1C916-0FAA-474C-ACB0-2048FEBCF9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F4C965-E9BF-418E-8B4D-EFD9261CFC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244c3e-e0b4-4871-bb4e-fd032a1454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6CB18F-5E09-4730-B8CC-A5CCF3A96A9A}">
  <ds:schemaRefs>
    <ds:schemaRef ds:uri="http://www.w3.org/XML/1998/namespace"/>
    <ds:schemaRef ds:uri="bf244c3e-e0b4-4871-bb4e-fd032a14544d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Geometry data &amp; CG</vt:lpstr>
      <vt:lpstr>Max Speed &amp; Power Requirements</vt:lpstr>
      <vt:lpstr>Dynamic Atittude</vt:lpstr>
      <vt:lpstr>Two Modern Bikes</vt:lpstr>
      <vt:lpstr>Handling Recommendations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Johayer Anjum Tahmeed (2414378)</dc:creator>
  <cp:lastModifiedBy>Johayer Anjum Tahmeed (2414378)</cp:lastModifiedBy>
  <dcterms:created xsi:type="dcterms:W3CDTF">2024-12-13T19:03:36Z</dcterms:created>
  <dcterms:modified xsi:type="dcterms:W3CDTF">2024-12-15T20:51:12Z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0x010100885BDE7C2597694E9B52267909D130AC</vt:lpwstr>
  </property>
</Properties>
</file>