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Yahye Hussein\Documents\"/>
    </mc:Choice>
  </mc:AlternateContent>
  <xr:revisionPtr revIDLastSave="0" documentId="8_{4881E824-AEF6-4429-AF22-AD68D87DAA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ike sim" sheetId="1" r:id="rId1"/>
    <sheet name="lap sim" sheetId="2" r:id="rId2"/>
  </sheets>
  <definedNames>
    <definedName name="_xlnm._FilterDatabase" localSheetId="0" hidden="1">'bike sim'!$F$4:$J$10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4" i="1" l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I6" i="2" l="1"/>
  <c r="U6" i="2" l="1"/>
  <c r="F16" i="2" l="1"/>
  <c r="T2377" i="2"/>
  <c r="U2377" i="2" s="1"/>
  <c r="T2396" i="2"/>
  <c r="T2404" i="2"/>
  <c r="T2426" i="2"/>
  <c r="T2433" i="2"/>
  <c r="U2433" i="2" s="1"/>
  <c r="T2452" i="2"/>
  <c r="T2460" i="2"/>
  <c r="S2377" i="2"/>
  <c r="I15" i="2"/>
  <c r="T4958" i="2" s="1"/>
  <c r="F15" i="2"/>
  <c r="I13" i="2"/>
  <c r="T3689" i="2" s="1"/>
  <c r="I8" i="2"/>
  <c r="I9" i="2"/>
  <c r="T2388" i="2" s="1"/>
  <c r="I10" i="2"/>
  <c r="T2936" i="2" s="1"/>
  <c r="I11" i="2"/>
  <c r="T2887" i="2" s="1"/>
  <c r="I12" i="2"/>
  <c r="T3237" i="2" s="1"/>
  <c r="I14" i="2"/>
  <c r="T4599" i="2" s="1"/>
  <c r="I16" i="2"/>
  <c r="I7" i="2"/>
  <c r="T1349" i="2" s="1"/>
  <c r="U1349" i="2" s="1"/>
  <c r="U773" i="2"/>
  <c r="U777" i="2"/>
  <c r="U781" i="2"/>
  <c r="U729" i="2"/>
  <c r="U733" i="2"/>
  <c r="U737" i="2"/>
  <c r="U741" i="2"/>
  <c r="U745" i="2"/>
  <c r="U749" i="2"/>
  <c r="U753" i="2"/>
  <c r="U757" i="2"/>
  <c r="U761" i="2"/>
  <c r="U765" i="2"/>
  <c r="U769" i="2"/>
  <c r="U720" i="2"/>
  <c r="U721" i="2"/>
  <c r="U629" i="2"/>
  <c r="U630" i="2"/>
  <c r="U633" i="2"/>
  <c r="U634" i="2"/>
  <c r="U637" i="2"/>
  <c r="U638" i="2"/>
  <c r="U641" i="2"/>
  <c r="U642" i="2"/>
  <c r="U645" i="2"/>
  <c r="U646" i="2"/>
  <c r="U649" i="2"/>
  <c r="U650" i="2"/>
  <c r="U653" i="2"/>
  <c r="U654" i="2"/>
  <c r="U657" i="2"/>
  <c r="U658" i="2"/>
  <c r="U661" i="2"/>
  <c r="U662" i="2"/>
  <c r="U665" i="2"/>
  <c r="U666" i="2"/>
  <c r="U669" i="2"/>
  <c r="U670" i="2"/>
  <c r="U673" i="2"/>
  <c r="U674" i="2"/>
  <c r="U677" i="2"/>
  <c r="U678" i="2"/>
  <c r="U681" i="2"/>
  <c r="U682" i="2"/>
  <c r="U685" i="2"/>
  <c r="U686" i="2"/>
  <c r="U689" i="2"/>
  <c r="U690" i="2"/>
  <c r="U693" i="2"/>
  <c r="U694" i="2"/>
  <c r="U697" i="2"/>
  <c r="U698" i="2"/>
  <c r="U701" i="2"/>
  <c r="U702" i="2"/>
  <c r="U705" i="2"/>
  <c r="U706" i="2"/>
  <c r="U709" i="2"/>
  <c r="U710" i="2"/>
  <c r="U713" i="2"/>
  <c r="U714" i="2"/>
  <c r="U717" i="2"/>
  <c r="U718" i="2"/>
  <c r="T629" i="2"/>
  <c r="T630" i="2"/>
  <c r="S630" i="2" s="1"/>
  <c r="T631" i="2"/>
  <c r="U631" i="2" s="1"/>
  <c r="T632" i="2"/>
  <c r="U632" i="2" s="1"/>
  <c r="T633" i="2"/>
  <c r="S633" i="2" s="1"/>
  <c r="T634" i="2"/>
  <c r="S634" i="2" s="1"/>
  <c r="T635" i="2"/>
  <c r="S635" i="2" s="1"/>
  <c r="T636" i="2"/>
  <c r="U636" i="2" s="1"/>
  <c r="T637" i="2"/>
  <c r="T638" i="2"/>
  <c r="T639" i="2"/>
  <c r="U639" i="2" s="1"/>
  <c r="T640" i="2"/>
  <c r="U640" i="2" s="1"/>
  <c r="T641" i="2"/>
  <c r="T642" i="2"/>
  <c r="S642" i="2" s="1"/>
  <c r="T643" i="2"/>
  <c r="S643" i="2" s="1"/>
  <c r="T644" i="2"/>
  <c r="U644" i="2" s="1"/>
  <c r="T645" i="2"/>
  <c r="S645" i="2" s="1"/>
  <c r="T646" i="2"/>
  <c r="S646" i="2" s="1"/>
  <c r="T647" i="2"/>
  <c r="U647" i="2" s="1"/>
  <c r="T648" i="2"/>
  <c r="U648" i="2" s="1"/>
  <c r="T649" i="2"/>
  <c r="T650" i="2"/>
  <c r="S650" i="2" s="1"/>
  <c r="T651" i="2"/>
  <c r="S651" i="2" s="1"/>
  <c r="T652" i="2"/>
  <c r="U652" i="2" s="1"/>
  <c r="T653" i="2"/>
  <c r="T654" i="2"/>
  <c r="S654" i="2" s="1"/>
  <c r="T655" i="2"/>
  <c r="U655" i="2" s="1"/>
  <c r="T656" i="2"/>
  <c r="U656" i="2" s="1"/>
  <c r="T657" i="2"/>
  <c r="T658" i="2"/>
  <c r="T659" i="2"/>
  <c r="U659" i="2" s="1"/>
  <c r="T660" i="2"/>
  <c r="U660" i="2" s="1"/>
  <c r="T661" i="2"/>
  <c r="T662" i="2"/>
  <c r="S662" i="2" s="1"/>
  <c r="T663" i="2"/>
  <c r="U663" i="2" s="1"/>
  <c r="T664" i="2"/>
  <c r="S664" i="2" s="1"/>
  <c r="T665" i="2"/>
  <c r="S665" i="2" s="1"/>
  <c r="T666" i="2"/>
  <c r="S666" i="2" s="1"/>
  <c r="T667" i="2"/>
  <c r="S667" i="2" s="1"/>
  <c r="T668" i="2"/>
  <c r="U668" i="2" s="1"/>
  <c r="T669" i="2"/>
  <c r="S669" i="2" s="1"/>
  <c r="T670" i="2"/>
  <c r="S670" i="2" s="1"/>
  <c r="T671" i="2"/>
  <c r="U671" i="2" s="1"/>
  <c r="T672" i="2"/>
  <c r="U672" i="2" s="1"/>
  <c r="T673" i="2"/>
  <c r="S673" i="2" s="1"/>
  <c r="T674" i="2"/>
  <c r="S674" i="2" s="1"/>
  <c r="T675" i="2"/>
  <c r="S675" i="2" s="1"/>
  <c r="T676" i="2"/>
  <c r="U676" i="2" s="1"/>
  <c r="T677" i="2"/>
  <c r="T678" i="2"/>
  <c r="S678" i="2" s="1"/>
  <c r="T679" i="2"/>
  <c r="U679" i="2" s="1"/>
  <c r="T680" i="2"/>
  <c r="U680" i="2" s="1"/>
  <c r="T681" i="2"/>
  <c r="T682" i="2"/>
  <c r="S682" i="2" s="1"/>
  <c r="T683" i="2"/>
  <c r="S683" i="2" s="1"/>
  <c r="T684" i="2"/>
  <c r="U684" i="2" s="1"/>
  <c r="T685" i="2"/>
  <c r="T686" i="2"/>
  <c r="S686" i="2" s="1"/>
  <c r="T687" i="2"/>
  <c r="U687" i="2" s="1"/>
  <c r="T688" i="2"/>
  <c r="S688" i="2" s="1"/>
  <c r="T689" i="2"/>
  <c r="S689" i="2" s="1"/>
  <c r="T690" i="2"/>
  <c r="S690" i="2" s="1"/>
  <c r="T691" i="2"/>
  <c r="S691" i="2" s="1"/>
  <c r="T692" i="2"/>
  <c r="U692" i="2" s="1"/>
  <c r="T693" i="2"/>
  <c r="T694" i="2"/>
  <c r="S694" i="2" s="1"/>
  <c r="T695" i="2"/>
  <c r="U695" i="2" s="1"/>
  <c r="T696" i="2"/>
  <c r="S696" i="2" s="1"/>
  <c r="T697" i="2"/>
  <c r="S697" i="2" s="1"/>
  <c r="T698" i="2"/>
  <c r="S698" i="2" s="1"/>
  <c r="T699" i="2"/>
  <c r="S699" i="2" s="1"/>
  <c r="T700" i="2"/>
  <c r="U700" i="2" s="1"/>
  <c r="T701" i="2"/>
  <c r="T702" i="2"/>
  <c r="S702" i="2" s="1"/>
  <c r="T703" i="2"/>
  <c r="U703" i="2" s="1"/>
  <c r="T704" i="2"/>
  <c r="S704" i="2" s="1"/>
  <c r="T705" i="2"/>
  <c r="S705" i="2" s="1"/>
  <c r="T706" i="2"/>
  <c r="S706" i="2" s="1"/>
  <c r="T707" i="2"/>
  <c r="S707" i="2" s="1"/>
  <c r="T708" i="2"/>
  <c r="U708" i="2" s="1"/>
  <c r="T709" i="2"/>
  <c r="T710" i="2"/>
  <c r="S710" i="2" s="1"/>
  <c r="T711" i="2"/>
  <c r="U711" i="2" s="1"/>
  <c r="T712" i="2"/>
  <c r="S712" i="2" s="1"/>
  <c r="T713" i="2"/>
  <c r="S713" i="2" s="1"/>
  <c r="T714" i="2"/>
  <c r="S714" i="2" s="1"/>
  <c r="T715" i="2"/>
  <c r="S715" i="2" s="1"/>
  <c r="T716" i="2"/>
  <c r="U716" i="2" s="1"/>
  <c r="T717" i="2"/>
  <c r="T718" i="2"/>
  <c r="S718" i="2" s="1"/>
  <c r="T719" i="2"/>
  <c r="U719" i="2" s="1"/>
  <c r="T720" i="2"/>
  <c r="S720" i="2" s="1"/>
  <c r="T721" i="2"/>
  <c r="S721" i="2" s="1"/>
  <c r="T722" i="2"/>
  <c r="S722" i="2" s="1"/>
  <c r="T723" i="2"/>
  <c r="S723" i="2" s="1"/>
  <c r="T724" i="2"/>
  <c r="U724" i="2" s="1"/>
  <c r="T725" i="2"/>
  <c r="U725" i="2" s="1"/>
  <c r="T726" i="2"/>
  <c r="S726" i="2" s="1"/>
  <c r="T727" i="2"/>
  <c r="S727" i="2" s="1"/>
  <c r="T728" i="2"/>
  <c r="S728" i="2" s="1"/>
  <c r="T729" i="2"/>
  <c r="S729" i="2" s="1"/>
  <c r="T730" i="2"/>
  <c r="S730" i="2" s="1"/>
  <c r="T731" i="2"/>
  <c r="S731" i="2" s="1"/>
  <c r="T732" i="2"/>
  <c r="U732" i="2" s="1"/>
  <c r="T733" i="2"/>
  <c r="T734" i="2"/>
  <c r="U734" i="2" s="1"/>
  <c r="T735" i="2"/>
  <c r="U735" i="2" s="1"/>
  <c r="T736" i="2"/>
  <c r="S736" i="2" s="1"/>
  <c r="T737" i="2"/>
  <c r="S737" i="2" s="1"/>
  <c r="T738" i="2"/>
  <c r="S738" i="2" s="1"/>
  <c r="T739" i="2"/>
  <c r="S739" i="2" s="1"/>
  <c r="T740" i="2"/>
  <c r="U740" i="2" s="1"/>
  <c r="T741" i="2"/>
  <c r="T742" i="2"/>
  <c r="U742" i="2" s="1"/>
  <c r="T743" i="2"/>
  <c r="S743" i="2" s="1"/>
  <c r="T744" i="2"/>
  <c r="S744" i="2" s="1"/>
  <c r="T745" i="2"/>
  <c r="S745" i="2" s="1"/>
  <c r="T746" i="2"/>
  <c r="S746" i="2" s="1"/>
  <c r="T747" i="2"/>
  <c r="S747" i="2" s="1"/>
  <c r="T748" i="2"/>
  <c r="U748" i="2" s="1"/>
  <c r="T749" i="2"/>
  <c r="T750" i="2"/>
  <c r="U750" i="2" s="1"/>
  <c r="T751" i="2"/>
  <c r="U751" i="2" s="1"/>
  <c r="T752" i="2"/>
  <c r="S752" i="2" s="1"/>
  <c r="T753" i="2"/>
  <c r="S753" i="2" s="1"/>
  <c r="T754" i="2"/>
  <c r="S754" i="2" s="1"/>
  <c r="T755" i="2"/>
  <c r="S755" i="2" s="1"/>
  <c r="T756" i="2"/>
  <c r="U756" i="2" s="1"/>
  <c r="T757" i="2"/>
  <c r="T758" i="2"/>
  <c r="U758" i="2" s="1"/>
  <c r="T759" i="2"/>
  <c r="S759" i="2" s="1"/>
  <c r="T760" i="2"/>
  <c r="S760" i="2" s="1"/>
  <c r="T761" i="2"/>
  <c r="S761" i="2" s="1"/>
  <c r="T762" i="2"/>
  <c r="S762" i="2" s="1"/>
  <c r="T763" i="2"/>
  <c r="S763" i="2" s="1"/>
  <c r="T764" i="2"/>
  <c r="U764" i="2" s="1"/>
  <c r="T765" i="2"/>
  <c r="T766" i="2"/>
  <c r="U766" i="2" s="1"/>
  <c r="T767" i="2"/>
  <c r="U767" i="2" s="1"/>
  <c r="T768" i="2"/>
  <c r="S768" i="2" s="1"/>
  <c r="T769" i="2"/>
  <c r="S769" i="2" s="1"/>
  <c r="T770" i="2"/>
  <c r="S770" i="2" s="1"/>
  <c r="T771" i="2"/>
  <c r="S771" i="2" s="1"/>
  <c r="T772" i="2"/>
  <c r="U772" i="2" s="1"/>
  <c r="T773" i="2"/>
  <c r="T774" i="2"/>
  <c r="U774" i="2" s="1"/>
  <c r="T775" i="2"/>
  <c r="S775" i="2" s="1"/>
  <c r="T776" i="2"/>
  <c r="S776" i="2" s="1"/>
  <c r="T777" i="2"/>
  <c r="S777" i="2" s="1"/>
  <c r="T778" i="2"/>
  <c r="S778" i="2" s="1"/>
  <c r="T779" i="2"/>
  <c r="S779" i="2" s="1"/>
  <c r="T780" i="2"/>
  <c r="U780" i="2" s="1"/>
  <c r="T781" i="2"/>
  <c r="T782" i="2"/>
  <c r="U782" i="2" s="1"/>
  <c r="T783" i="2"/>
  <c r="T628" i="2"/>
  <c r="S628" i="2" s="1"/>
  <c r="S638" i="2"/>
  <c r="S629" i="2"/>
  <c r="S632" i="2"/>
  <c r="S636" i="2"/>
  <c r="S637" i="2"/>
  <c r="S640" i="2"/>
  <c r="S641" i="2"/>
  <c r="S648" i="2"/>
  <c r="S649" i="2"/>
  <c r="S652" i="2"/>
  <c r="S653" i="2"/>
  <c r="S657" i="2"/>
  <c r="S658" i="2"/>
  <c r="S661" i="2"/>
  <c r="S663" i="2"/>
  <c r="S668" i="2"/>
  <c r="S672" i="2"/>
  <c r="S676" i="2"/>
  <c r="S677" i="2"/>
  <c r="S680" i="2"/>
  <c r="S681" i="2"/>
  <c r="S684" i="2"/>
  <c r="S685" i="2"/>
  <c r="S692" i="2"/>
  <c r="S693" i="2"/>
  <c r="S700" i="2"/>
  <c r="S701" i="2"/>
  <c r="S708" i="2"/>
  <c r="S709" i="2"/>
  <c r="S716" i="2"/>
  <c r="S717" i="2"/>
  <c r="S724" i="2"/>
  <c r="S725" i="2"/>
  <c r="S732" i="2"/>
  <c r="S733" i="2"/>
  <c r="S740" i="2"/>
  <c r="S741" i="2"/>
  <c r="S748" i="2"/>
  <c r="S749" i="2"/>
  <c r="S756" i="2"/>
  <c r="S757" i="2"/>
  <c r="S764" i="2"/>
  <c r="S765" i="2"/>
  <c r="S772" i="2"/>
  <c r="S773" i="2"/>
  <c r="S780" i="2"/>
  <c r="S781" i="2"/>
  <c r="T627" i="2"/>
  <c r="T2468" i="2" l="1"/>
  <c r="T2441" i="2"/>
  <c r="T2410" i="2"/>
  <c r="T2385" i="2"/>
  <c r="U723" i="2"/>
  <c r="S783" i="2"/>
  <c r="S767" i="2"/>
  <c r="S751" i="2"/>
  <c r="S735" i="2"/>
  <c r="S719" i="2"/>
  <c r="S703" i="2"/>
  <c r="S687" i="2"/>
  <c r="S639" i="2"/>
  <c r="S631" i="2"/>
  <c r="U726" i="2"/>
  <c r="U722" i="2"/>
  <c r="U768" i="2"/>
  <c r="U760" i="2"/>
  <c r="U752" i="2"/>
  <c r="U744" i="2"/>
  <c r="U736" i="2"/>
  <c r="U728" i="2"/>
  <c r="U776" i="2"/>
  <c r="S782" i="2"/>
  <c r="S774" i="2"/>
  <c r="S766" i="2"/>
  <c r="S758" i="2"/>
  <c r="S750" i="2"/>
  <c r="S742" i="2"/>
  <c r="S734" i="2"/>
  <c r="S679" i="2"/>
  <c r="S671" i="2"/>
  <c r="S660" i="2"/>
  <c r="S656" i="2"/>
  <c r="S644" i="2"/>
  <c r="U712" i="2"/>
  <c r="U704" i="2"/>
  <c r="U696" i="2"/>
  <c r="U688" i="2"/>
  <c r="U664" i="2"/>
  <c r="U628" i="2"/>
  <c r="U727" i="2"/>
  <c r="U763" i="2"/>
  <c r="U759" i="2"/>
  <c r="U755" i="2"/>
  <c r="U747" i="2"/>
  <c r="U743" i="2"/>
  <c r="U739" i="2"/>
  <c r="U731" i="2"/>
  <c r="U783" i="2"/>
  <c r="T784" i="2" s="1"/>
  <c r="U779" i="2"/>
  <c r="U775" i="2"/>
  <c r="U771" i="2"/>
  <c r="S711" i="2"/>
  <c r="S695" i="2"/>
  <c r="S647" i="2"/>
  <c r="S659" i="2"/>
  <c r="S655" i="2"/>
  <c r="U715" i="2"/>
  <c r="U707" i="2"/>
  <c r="U699" i="2"/>
  <c r="U691" i="2"/>
  <c r="U683" i="2"/>
  <c r="U675" i="2"/>
  <c r="U667" i="2"/>
  <c r="U651" i="2"/>
  <c r="U643" i="2"/>
  <c r="U635" i="2"/>
  <c r="U770" i="2"/>
  <c r="U762" i="2"/>
  <c r="U754" i="2"/>
  <c r="U746" i="2"/>
  <c r="U738" i="2"/>
  <c r="U730" i="2"/>
  <c r="U778" i="2"/>
  <c r="T2474" i="2"/>
  <c r="T2449" i="2"/>
  <c r="U2449" i="2" s="1"/>
  <c r="T2418" i="2"/>
  <c r="U2418" i="2" s="1"/>
  <c r="S3689" i="2"/>
  <c r="U2936" i="2"/>
  <c r="S2936" i="2"/>
  <c r="U4958" i="2"/>
  <c r="S4958" i="2"/>
  <c r="S3237" i="2"/>
  <c r="U2426" i="2"/>
  <c r="S2426" i="2"/>
  <c r="U2385" i="2"/>
  <c r="S2385" i="2"/>
  <c r="T2820" i="2"/>
  <c r="T2794" i="2"/>
  <c r="T2767" i="2"/>
  <c r="T3007" i="2"/>
  <c r="T2974" i="2"/>
  <c r="T2890" i="2"/>
  <c r="T2898" i="2"/>
  <c r="T2891" i="2"/>
  <c r="T2899" i="2"/>
  <c r="T2907" i="2"/>
  <c r="T2915" i="2"/>
  <c r="T2923" i="2"/>
  <c r="T2931" i="2"/>
  <c r="T2939" i="2"/>
  <c r="T2947" i="2"/>
  <c r="T2894" i="2"/>
  <c r="T2902" i="2"/>
  <c r="T2910" i="2"/>
  <c r="T2918" i="2"/>
  <c r="T2926" i="2"/>
  <c r="T2934" i="2"/>
  <c r="T2895" i="2"/>
  <c r="T2906" i="2"/>
  <c r="T2917" i="2"/>
  <c r="T2928" i="2"/>
  <c r="T2938" i="2"/>
  <c r="T2948" i="2"/>
  <c r="T2956" i="2"/>
  <c r="T2964" i="2"/>
  <c r="T2972" i="2"/>
  <c r="T2980" i="2"/>
  <c r="T2988" i="2"/>
  <c r="T2996" i="2"/>
  <c r="T3004" i="2"/>
  <c r="T3012" i="2"/>
  <c r="T2768" i="2"/>
  <c r="T2776" i="2"/>
  <c r="T2784" i="2"/>
  <c r="T2792" i="2"/>
  <c r="T2800" i="2"/>
  <c r="T2808" i="2"/>
  <c r="T2816" i="2"/>
  <c r="T2824" i="2"/>
  <c r="T2896" i="2"/>
  <c r="T2908" i="2"/>
  <c r="T2919" i="2"/>
  <c r="T2929" i="2"/>
  <c r="T2940" i="2"/>
  <c r="T2949" i="2"/>
  <c r="T2957" i="2"/>
  <c r="T2965" i="2"/>
  <c r="T2973" i="2"/>
  <c r="T2981" i="2"/>
  <c r="T2989" i="2"/>
  <c r="T2997" i="2"/>
  <c r="T3005" i="2"/>
  <c r="T3013" i="2"/>
  <c r="T2769" i="2"/>
  <c r="T2777" i="2"/>
  <c r="T2785" i="2"/>
  <c r="T2793" i="2"/>
  <c r="T2801" i="2"/>
  <c r="T2888" i="2"/>
  <c r="T2901" i="2"/>
  <c r="T2912" i="2"/>
  <c r="T2922" i="2"/>
  <c r="T2933" i="2"/>
  <c r="T2943" i="2"/>
  <c r="T2952" i="2"/>
  <c r="T2960" i="2"/>
  <c r="T2968" i="2"/>
  <c r="T2976" i="2"/>
  <c r="T2984" i="2"/>
  <c r="T2889" i="2"/>
  <c r="T2903" i="2"/>
  <c r="T2913" i="2"/>
  <c r="T2900" i="2"/>
  <c r="T2921" i="2"/>
  <c r="T2937" i="2"/>
  <c r="T2953" i="2"/>
  <c r="T2966" i="2"/>
  <c r="T2978" i="2"/>
  <c r="T2991" i="2"/>
  <c r="T3001" i="2"/>
  <c r="T3011" i="2"/>
  <c r="T2773" i="2"/>
  <c r="T2783" i="2"/>
  <c r="T2795" i="2"/>
  <c r="T2805" i="2"/>
  <c r="T2814" i="2"/>
  <c r="T2823" i="2"/>
  <c r="T2766" i="2"/>
  <c r="T2904" i="2"/>
  <c r="T2924" i="2"/>
  <c r="T2941" i="2"/>
  <c r="T2954" i="2"/>
  <c r="T2967" i="2"/>
  <c r="T2979" i="2"/>
  <c r="T2992" i="2"/>
  <c r="T3002" i="2"/>
  <c r="T3014" i="2"/>
  <c r="T2774" i="2"/>
  <c r="T2786" i="2"/>
  <c r="T2796" i="2"/>
  <c r="T2806" i="2"/>
  <c r="T2815" i="2"/>
  <c r="T2825" i="2"/>
  <c r="T2905" i="2"/>
  <c r="T2925" i="2"/>
  <c r="T2942" i="2"/>
  <c r="T2955" i="2"/>
  <c r="T2969" i="2"/>
  <c r="T2982" i="2"/>
  <c r="T2993" i="2"/>
  <c r="T3003" i="2"/>
  <c r="T3015" i="2"/>
  <c r="T2775" i="2"/>
  <c r="T2787" i="2"/>
  <c r="T2797" i="2"/>
  <c r="T2807" i="2"/>
  <c r="T2817" i="2"/>
  <c r="T2826" i="2"/>
  <c r="T2909" i="2"/>
  <c r="T2927" i="2"/>
  <c r="T2944" i="2"/>
  <c r="T2958" i="2"/>
  <c r="T2970" i="2"/>
  <c r="T2983" i="2"/>
  <c r="T2994" i="2"/>
  <c r="T3006" i="2"/>
  <c r="T3016" i="2"/>
  <c r="T2778" i="2"/>
  <c r="T2788" i="2"/>
  <c r="T2798" i="2"/>
  <c r="T2809" i="2"/>
  <c r="T2818" i="2"/>
  <c r="T2827" i="2"/>
  <c r="T2893" i="2"/>
  <c r="T2916" i="2"/>
  <c r="T2935" i="2"/>
  <c r="T2950" i="2"/>
  <c r="T2962" i="2"/>
  <c r="T2975" i="2"/>
  <c r="T2987" i="2"/>
  <c r="T2999" i="2"/>
  <c r="T3009" i="2"/>
  <c r="T3019" i="2"/>
  <c r="T2771" i="2"/>
  <c r="T2781" i="2"/>
  <c r="T2791" i="2"/>
  <c r="T2803" i="2"/>
  <c r="T2812" i="2"/>
  <c r="T2821" i="2"/>
  <c r="T2830" i="2"/>
  <c r="S2468" i="2"/>
  <c r="U2468" i="2"/>
  <c r="S2404" i="2"/>
  <c r="U2404" i="2"/>
  <c r="T3294" i="2"/>
  <c r="T2373" i="2"/>
  <c r="T2381" i="2"/>
  <c r="T2389" i="2"/>
  <c r="T2397" i="2"/>
  <c r="T2405" i="2"/>
  <c r="T2413" i="2"/>
  <c r="T2421" i="2"/>
  <c r="T2429" i="2"/>
  <c r="T2437" i="2"/>
  <c r="T2445" i="2"/>
  <c r="T2453" i="2"/>
  <c r="T2461" i="2"/>
  <c r="T2469" i="2"/>
  <c r="T2477" i="2"/>
  <c r="T2374" i="2"/>
  <c r="T2382" i="2"/>
  <c r="T2390" i="2"/>
  <c r="T2398" i="2"/>
  <c r="T2406" i="2"/>
  <c r="T2414" i="2"/>
  <c r="T2422" i="2"/>
  <c r="T2430" i="2"/>
  <c r="T2438" i="2"/>
  <c r="T2446" i="2"/>
  <c r="T2454" i="2"/>
  <c r="T2462" i="2"/>
  <c r="T2470" i="2"/>
  <c r="T2478" i="2"/>
  <c r="T2375" i="2"/>
  <c r="T2383" i="2"/>
  <c r="T2391" i="2"/>
  <c r="T2399" i="2"/>
  <c r="T2407" i="2"/>
  <c r="T2415" i="2"/>
  <c r="T2423" i="2"/>
  <c r="T2431" i="2"/>
  <c r="T2439" i="2"/>
  <c r="T2447" i="2"/>
  <c r="T2455" i="2"/>
  <c r="T2463" i="2"/>
  <c r="T2471" i="2"/>
  <c r="T2372" i="2"/>
  <c r="T2376" i="2"/>
  <c r="T2384" i="2"/>
  <c r="T2392" i="2"/>
  <c r="T2400" i="2"/>
  <c r="T2408" i="2"/>
  <c r="T2416" i="2"/>
  <c r="T2424" i="2"/>
  <c r="T2432" i="2"/>
  <c r="T2440" i="2"/>
  <c r="T2448" i="2"/>
  <c r="T2456" i="2"/>
  <c r="T2464" i="2"/>
  <c r="T2472" i="2"/>
  <c r="T2379" i="2"/>
  <c r="T2387" i="2"/>
  <c r="T2395" i="2"/>
  <c r="T2403" i="2"/>
  <c r="T2411" i="2"/>
  <c r="T2419" i="2"/>
  <c r="T2427" i="2"/>
  <c r="T2435" i="2"/>
  <c r="T2443" i="2"/>
  <c r="T2451" i="2"/>
  <c r="T2459" i="2"/>
  <c r="T2467" i="2"/>
  <c r="T2475" i="2"/>
  <c r="S2449" i="2"/>
  <c r="T2466" i="2"/>
  <c r="T2444" i="2"/>
  <c r="T2425" i="2"/>
  <c r="T2402" i="2"/>
  <c r="T2380" i="2"/>
  <c r="T2819" i="2"/>
  <c r="T2790" i="2"/>
  <c r="T3000" i="2"/>
  <c r="T2971" i="2"/>
  <c r="T2932" i="2"/>
  <c r="T3278" i="2"/>
  <c r="T2465" i="2"/>
  <c r="T2442" i="2"/>
  <c r="T2420" i="2"/>
  <c r="T2401" i="2"/>
  <c r="T2378" i="2"/>
  <c r="T2813" i="2"/>
  <c r="T2789" i="2"/>
  <c r="T2998" i="2"/>
  <c r="T2963" i="2"/>
  <c r="T2930" i="2"/>
  <c r="T3691" i="2"/>
  <c r="T3699" i="2"/>
  <c r="T3707" i="2"/>
  <c r="T3715" i="2"/>
  <c r="T3692" i="2"/>
  <c r="T3700" i="2"/>
  <c r="T3708" i="2"/>
  <c r="T3716" i="2"/>
  <c r="T3724" i="2"/>
  <c r="T3687" i="2"/>
  <c r="T3695" i="2"/>
  <c r="T3703" i="2"/>
  <c r="T3711" i="2"/>
  <c r="T3719" i="2"/>
  <c r="T3727" i="2"/>
  <c r="T3690" i="2"/>
  <c r="T3704" i="2"/>
  <c r="T3717" i="2"/>
  <c r="T3728" i="2"/>
  <c r="T3736" i="2"/>
  <c r="T3744" i="2"/>
  <c r="T3752" i="2"/>
  <c r="T3760" i="2"/>
  <c r="T3768" i="2"/>
  <c r="T3776" i="2"/>
  <c r="T3784" i="2"/>
  <c r="T3792" i="2"/>
  <c r="T3693" i="2"/>
  <c r="T3705" i="2"/>
  <c r="T3718" i="2"/>
  <c r="T3729" i="2"/>
  <c r="T3737" i="2"/>
  <c r="T3745" i="2"/>
  <c r="T3753" i="2"/>
  <c r="T3761" i="2"/>
  <c r="T3769" i="2"/>
  <c r="T3777" i="2"/>
  <c r="T3785" i="2"/>
  <c r="T3793" i="2"/>
  <c r="T3694" i="2"/>
  <c r="T3706" i="2"/>
  <c r="T3720" i="2"/>
  <c r="T3730" i="2"/>
  <c r="T3738" i="2"/>
  <c r="T3746" i="2"/>
  <c r="T3754" i="2"/>
  <c r="T3762" i="2"/>
  <c r="T3770" i="2"/>
  <c r="T3778" i="2"/>
  <c r="T3786" i="2"/>
  <c r="T3794" i="2"/>
  <c r="T3697" i="2"/>
  <c r="T3710" i="2"/>
  <c r="T3722" i="2"/>
  <c r="T3732" i="2"/>
  <c r="T3740" i="2"/>
  <c r="T3748" i="2"/>
  <c r="T3756" i="2"/>
  <c r="T3764" i="2"/>
  <c r="T3772" i="2"/>
  <c r="T3780" i="2"/>
  <c r="T3788" i="2"/>
  <c r="T3686" i="2"/>
  <c r="T3696" i="2"/>
  <c r="T3721" i="2"/>
  <c r="T3739" i="2"/>
  <c r="T3755" i="2"/>
  <c r="T3771" i="2"/>
  <c r="T3787" i="2"/>
  <c r="T3698" i="2"/>
  <c r="T3723" i="2"/>
  <c r="T3741" i="2"/>
  <c r="T3757" i="2"/>
  <c r="T3773" i="2"/>
  <c r="T3789" i="2"/>
  <c r="T3701" i="2"/>
  <c r="T3725" i="2"/>
  <c r="T3742" i="2"/>
  <c r="T3758" i="2"/>
  <c r="T3774" i="2"/>
  <c r="T3790" i="2"/>
  <c r="T3709" i="2"/>
  <c r="T3731" i="2"/>
  <c r="T3747" i="2"/>
  <c r="T3763" i="2"/>
  <c r="T3779" i="2"/>
  <c r="T3795" i="2"/>
  <c r="T3702" i="2"/>
  <c r="T3743" i="2"/>
  <c r="T3775" i="2"/>
  <c r="T3712" i="2"/>
  <c r="T3749" i="2"/>
  <c r="T3781" i="2"/>
  <c r="T3714" i="2"/>
  <c r="T3751" i="2"/>
  <c r="T3783" i="2"/>
  <c r="T3726" i="2"/>
  <c r="T3759" i="2"/>
  <c r="T3791" i="2"/>
  <c r="T3733" i="2"/>
  <c r="T3765" i="2"/>
  <c r="T3713" i="2"/>
  <c r="T3734" i="2"/>
  <c r="T3735" i="2"/>
  <c r="T3750" i="2"/>
  <c r="T3766" i="2"/>
  <c r="T3688" i="2"/>
  <c r="T3782" i="2"/>
  <c r="S2460" i="2"/>
  <c r="U2460" i="2"/>
  <c r="T2811" i="2"/>
  <c r="T2782" i="2"/>
  <c r="T2995" i="2"/>
  <c r="T2961" i="2"/>
  <c r="T2920" i="2"/>
  <c r="T5017" i="2"/>
  <c r="T5047" i="2"/>
  <c r="T5048" i="2"/>
  <c r="T5049" i="2"/>
  <c r="T5046" i="2"/>
  <c r="T2458" i="2"/>
  <c r="T2436" i="2"/>
  <c r="T2417" i="2"/>
  <c r="T2394" i="2"/>
  <c r="T2810" i="2"/>
  <c r="T2780" i="2"/>
  <c r="T3018" i="2"/>
  <c r="T2990" i="2"/>
  <c r="T2959" i="2"/>
  <c r="T2914" i="2"/>
  <c r="S2887" i="2"/>
  <c r="U2887" i="2"/>
  <c r="T2886" i="2" s="1"/>
  <c r="U2886" i="2" s="1"/>
  <c r="S2396" i="2"/>
  <c r="U2396" i="2"/>
  <c r="T4832" i="2"/>
  <c r="T4840" i="2"/>
  <c r="T4848" i="2"/>
  <c r="T4856" i="2"/>
  <c r="T4864" i="2"/>
  <c r="T4872" i="2"/>
  <c r="T4880" i="2"/>
  <c r="T4888" i="2"/>
  <c r="T4896" i="2"/>
  <c r="T4904" i="2"/>
  <c r="T4912" i="2"/>
  <c r="T4920" i="2"/>
  <c r="T4928" i="2"/>
  <c r="T4936" i="2"/>
  <c r="T4944" i="2"/>
  <c r="T4952" i="2"/>
  <c r="T4824" i="2"/>
  <c r="T4825" i="2"/>
  <c r="T4833" i="2"/>
  <c r="T4841" i="2"/>
  <c r="T4849" i="2"/>
  <c r="T4857" i="2"/>
  <c r="T4865" i="2"/>
  <c r="T4873" i="2"/>
  <c r="T4881" i="2"/>
  <c r="T4889" i="2"/>
  <c r="T4897" i="2"/>
  <c r="T4905" i="2"/>
  <c r="T4913" i="2"/>
  <c r="T4921" i="2"/>
  <c r="T4929" i="2"/>
  <c r="T4937" i="2"/>
  <c r="T4945" i="2"/>
  <c r="T4953" i="2"/>
  <c r="T4826" i="2"/>
  <c r="T4834" i="2"/>
  <c r="T4842" i="2"/>
  <c r="T4850" i="2"/>
  <c r="T4858" i="2"/>
  <c r="T4866" i="2"/>
  <c r="T4874" i="2"/>
  <c r="T4882" i="2"/>
  <c r="T4890" i="2"/>
  <c r="T4898" i="2"/>
  <c r="T4906" i="2"/>
  <c r="T4914" i="2"/>
  <c r="T4922" i="2"/>
  <c r="T4930" i="2"/>
  <c r="T4938" i="2"/>
  <c r="T4946" i="2"/>
  <c r="T4954" i="2"/>
  <c r="T4828" i="2"/>
  <c r="T4836" i="2"/>
  <c r="T4844" i="2"/>
  <c r="T4852" i="2"/>
  <c r="T4860" i="2"/>
  <c r="T4868" i="2"/>
  <c r="T4876" i="2"/>
  <c r="T4884" i="2"/>
  <c r="T4892" i="2"/>
  <c r="T4900" i="2"/>
  <c r="T4908" i="2"/>
  <c r="T4916" i="2"/>
  <c r="T4924" i="2"/>
  <c r="T4932" i="2"/>
  <c r="T4940" i="2"/>
  <c r="T4948" i="2"/>
  <c r="T4956" i="2"/>
  <c r="T4835" i="2"/>
  <c r="T4851" i="2"/>
  <c r="T4867" i="2"/>
  <c r="T4883" i="2"/>
  <c r="T4899" i="2"/>
  <c r="T4915" i="2"/>
  <c r="T4931" i="2"/>
  <c r="T4947" i="2"/>
  <c r="T4837" i="2"/>
  <c r="T4853" i="2"/>
  <c r="T4869" i="2"/>
  <c r="T4885" i="2"/>
  <c r="T4901" i="2"/>
  <c r="T4917" i="2"/>
  <c r="T4933" i="2"/>
  <c r="T4949" i="2"/>
  <c r="T4838" i="2"/>
  <c r="T4854" i="2"/>
  <c r="T4870" i="2"/>
  <c r="T4886" i="2"/>
  <c r="T4902" i="2"/>
  <c r="T4918" i="2"/>
  <c r="T4934" i="2"/>
  <c r="T4950" i="2"/>
  <c r="T4827" i="2"/>
  <c r="T4843" i="2"/>
  <c r="T4859" i="2"/>
  <c r="T4875" i="2"/>
  <c r="T4891" i="2"/>
  <c r="T4907" i="2"/>
  <c r="T4923" i="2"/>
  <c r="T4939" i="2"/>
  <c r="T4955" i="2"/>
  <c r="T4839" i="2"/>
  <c r="T4871" i="2"/>
  <c r="T4903" i="2"/>
  <c r="T4935" i="2"/>
  <c r="T4845" i="2"/>
  <c r="T4877" i="2"/>
  <c r="T4909" i="2"/>
  <c r="T4941" i="2"/>
  <c r="T4846" i="2"/>
  <c r="T4878" i="2"/>
  <c r="T4910" i="2"/>
  <c r="T4942" i="2"/>
  <c r="T4855" i="2"/>
  <c r="T4887" i="2"/>
  <c r="T4919" i="2"/>
  <c r="T4951" i="2"/>
  <c r="T4847" i="2"/>
  <c r="T4911" i="2"/>
  <c r="T4861" i="2"/>
  <c r="T4925" i="2"/>
  <c r="T4863" i="2"/>
  <c r="T4927" i="2"/>
  <c r="T4879" i="2"/>
  <c r="T4943" i="2"/>
  <c r="T4829" i="2"/>
  <c r="T4893" i="2"/>
  <c r="T4957" i="2"/>
  <c r="T4959" i="2"/>
  <c r="T4830" i="2"/>
  <c r="T4831" i="2"/>
  <c r="T4862" i="2"/>
  <c r="T4894" i="2"/>
  <c r="T4926" i="2"/>
  <c r="S2433" i="2"/>
  <c r="T2476" i="2"/>
  <c r="T2457" i="2"/>
  <c r="T2434" i="2"/>
  <c r="T2412" i="2"/>
  <c r="T2393" i="2"/>
  <c r="T2829" i="2"/>
  <c r="T2804" i="2"/>
  <c r="T2779" i="2"/>
  <c r="T3017" i="2"/>
  <c r="T2986" i="2"/>
  <c r="T2951" i="2"/>
  <c r="T2911" i="2"/>
  <c r="T4895" i="2"/>
  <c r="T3243" i="2"/>
  <c r="T3251" i="2"/>
  <c r="T3259" i="2"/>
  <c r="T3267" i="2"/>
  <c r="T3275" i="2"/>
  <c r="T3283" i="2"/>
  <c r="T3291" i="2"/>
  <c r="T3299" i="2"/>
  <c r="T3236" i="2"/>
  <c r="T3244" i="2"/>
  <c r="T3252" i="2"/>
  <c r="T3260" i="2"/>
  <c r="T3268" i="2"/>
  <c r="T3276" i="2"/>
  <c r="T3284" i="2"/>
  <c r="T3292" i="2"/>
  <c r="T3300" i="2"/>
  <c r="T3239" i="2"/>
  <c r="T3247" i="2"/>
  <c r="T3255" i="2"/>
  <c r="T3263" i="2"/>
  <c r="T3271" i="2"/>
  <c r="T3279" i="2"/>
  <c r="T3287" i="2"/>
  <c r="T3295" i="2"/>
  <c r="T3245" i="2"/>
  <c r="T3257" i="2"/>
  <c r="T3270" i="2"/>
  <c r="T3282" i="2"/>
  <c r="T3296" i="2"/>
  <c r="T3246" i="2"/>
  <c r="T3258" i="2"/>
  <c r="T3272" i="2"/>
  <c r="T3285" i="2"/>
  <c r="T3297" i="2"/>
  <c r="T3238" i="2"/>
  <c r="T3250" i="2"/>
  <c r="T3264" i="2"/>
  <c r="T3277" i="2"/>
  <c r="T3289" i="2"/>
  <c r="T3235" i="2"/>
  <c r="T3240" i="2"/>
  <c r="T3261" i="2"/>
  <c r="T3280" i="2"/>
  <c r="T3241" i="2"/>
  <c r="T3262" i="2"/>
  <c r="T3281" i="2"/>
  <c r="T3248" i="2"/>
  <c r="T3266" i="2"/>
  <c r="T3288" i="2"/>
  <c r="T3249" i="2"/>
  <c r="T3269" i="2"/>
  <c r="T3290" i="2"/>
  <c r="T3253" i="2"/>
  <c r="T3273" i="2"/>
  <c r="T3293" i="2"/>
  <c r="T3242" i="2"/>
  <c r="T3298" i="2"/>
  <c r="T3254" i="2"/>
  <c r="T3256" i="2"/>
  <c r="T3265" i="2"/>
  <c r="T3274" i="2"/>
  <c r="T3286" i="2"/>
  <c r="S2474" i="2"/>
  <c r="U2474" i="2"/>
  <c r="S2452" i="2"/>
  <c r="U2452" i="2"/>
  <c r="S2388" i="2"/>
  <c r="U2388" i="2"/>
  <c r="T2828" i="2"/>
  <c r="T2802" i="2"/>
  <c r="T2772" i="2"/>
  <c r="T3010" i="2"/>
  <c r="T2985" i="2"/>
  <c r="T2946" i="2"/>
  <c r="T2897" i="2"/>
  <c r="T2473" i="2"/>
  <c r="T2450" i="2"/>
  <c r="T2428" i="2"/>
  <c r="T2409" i="2"/>
  <c r="T2386" i="2"/>
  <c r="T2822" i="2"/>
  <c r="T2799" i="2"/>
  <c r="T2770" i="2"/>
  <c r="T3008" i="2"/>
  <c r="T2977" i="2"/>
  <c r="T2945" i="2"/>
  <c r="T2892" i="2"/>
  <c r="T3767" i="2"/>
  <c r="S5017" i="2"/>
  <c r="T5040" i="2"/>
  <c r="T5032" i="2"/>
  <c r="T5024" i="2"/>
  <c r="T5016" i="2"/>
  <c r="T5039" i="2"/>
  <c r="T5031" i="2"/>
  <c r="T5023" i="2"/>
  <c r="T5015" i="2"/>
  <c r="T5012" i="2"/>
  <c r="T5038" i="2"/>
  <c r="T5030" i="2"/>
  <c r="T5022" i="2"/>
  <c r="T5014" i="2"/>
  <c r="T5045" i="2"/>
  <c r="T5037" i="2"/>
  <c r="T5029" i="2"/>
  <c r="T5021" i="2"/>
  <c r="T5013" i="2"/>
  <c r="T5044" i="2"/>
  <c r="T5036" i="2"/>
  <c r="T5028" i="2"/>
  <c r="T5020" i="2"/>
  <c r="T5043" i="2"/>
  <c r="T5035" i="2"/>
  <c r="T5027" i="2"/>
  <c r="T5019" i="2"/>
  <c r="T5042" i="2"/>
  <c r="T5034" i="2"/>
  <c r="T5026" i="2"/>
  <c r="T5018" i="2"/>
  <c r="T5041" i="2"/>
  <c r="T5033" i="2"/>
  <c r="T5025" i="2"/>
  <c r="S4599" i="2"/>
  <c r="T4638" i="2"/>
  <c r="T4630" i="2"/>
  <c r="T4622" i="2"/>
  <c r="T4614" i="2"/>
  <c r="U4614" i="2" s="1"/>
  <c r="T4606" i="2"/>
  <c r="T4598" i="2"/>
  <c r="T4637" i="2"/>
  <c r="U4637" i="2" s="1"/>
  <c r="T4629" i="2"/>
  <c r="U4629" i="2" s="1"/>
  <c r="T4621" i="2"/>
  <c r="T4613" i="2"/>
  <c r="U4613" i="2" s="1"/>
  <c r="T4605" i="2"/>
  <c r="T4597" i="2"/>
  <c r="T4636" i="2"/>
  <c r="U4636" i="2" s="1"/>
  <c r="T4628" i="2"/>
  <c r="U4628" i="2" s="1"/>
  <c r="T4620" i="2"/>
  <c r="T4612" i="2"/>
  <c r="T4604" i="2"/>
  <c r="T4635" i="2"/>
  <c r="T4627" i="2"/>
  <c r="T4619" i="2"/>
  <c r="T4611" i="2"/>
  <c r="T4603" i="2"/>
  <c r="T4634" i="2"/>
  <c r="T4626" i="2"/>
  <c r="T4618" i="2"/>
  <c r="T4610" i="2"/>
  <c r="T4602" i="2"/>
  <c r="T4596" i="2"/>
  <c r="T4641" i="2"/>
  <c r="T4633" i="2"/>
  <c r="T4625" i="2"/>
  <c r="T4617" i="2"/>
  <c r="T4609" i="2"/>
  <c r="T4601" i="2"/>
  <c r="T4640" i="2"/>
  <c r="U4640" i="2" s="1"/>
  <c r="T4632" i="2"/>
  <c r="T4624" i="2"/>
  <c r="T4616" i="2"/>
  <c r="T4608" i="2"/>
  <c r="T4600" i="2"/>
  <c r="T4639" i="2"/>
  <c r="T4631" i="2"/>
  <c r="T4623" i="2"/>
  <c r="T4615" i="2"/>
  <c r="T4607" i="2"/>
  <c r="S627" i="2"/>
  <c r="U627" i="2"/>
  <c r="T1548" i="2"/>
  <c r="U1548" i="2" s="1"/>
  <c r="T1538" i="2"/>
  <c r="U1538" i="2" s="1"/>
  <c r="T1528" i="2"/>
  <c r="U1528" i="2" s="1"/>
  <c r="T1516" i="2"/>
  <c r="U1516" i="2" s="1"/>
  <c r="T1506" i="2"/>
  <c r="U1506" i="2" s="1"/>
  <c r="T1496" i="2"/>
  <c r="U1496" i="2" s="1"/>
  <c r="T1484" i="2"/>
  <c r="U1484" i="2" s="1"/>
  <c r="T1474" i="2"/>
  <c r="U1474" i="2" s="1"/>
  <c r="T1464" i="2"/>
  <c r="U1464" i="2" s="1"/>
  <c r="T1452" i="2"/>
  <c r="U1452" i="2" s="1"/>
  <c r="T1442" i="2"/>
  <c r="U1442" i="2" s="1"/>
  <c r="T1432" i="2"/>
  <c r="U1432" i="2" s="1"/>
  <c r="T1420" i="2"/>
  <c r="U1420" i="2" s="1"/>
  <c r="T1410" i="2"/>
  <c r="U1410" i="2" s="1"/>
  <c r="T1400" i="2"/>
  <c r="U1400" i="2" s="1"/>
  <c r="T1388" i="2"/>
  <c r="U1388" i="2" s="1"/>
  <c r="T1378" i="2"/>
  <c r="U1378" i="2" s="1"/>
  <c r="T1368" i="2"/>
  <c r="T1356" i="2"/>
  <c r="U1356" i="2" s="1"/>
  <c r="T1346" i="2"/>
  <c r="U1346" i="2" s="1"/>
  <c r="T1343" i="2"/>
  <c r="T1547" i="2"/>
  <c r="U1547" i="2" s="1"/>
  <c r="T1537" i="2"/>
  <c r="U1537" i="2" s="1"/>
  <c r="T1527" i="2"/>
  <c r="T1515" i="2"/>
  <c r="U1515" i="2" s="1"/>
  <c r="T1505" i="2"/>
  <c r="U1505" i="2" s="1"/>
  <c r="T1495" i="2"/>
  <c r="T1483" i="2"/>
  <c r="U1483" i="2" s="1"/>
  <c r="T1473" i="2"/>
  <c r="U1473" i="2" s="1"/>
  <c r="T1463" i="2"/>
  <c r="T1451" i="2"/>
  <c r="U1451" i="2" s="1"/>
  <c r="T1441" i="2"/>
  <c r="U1441" i="2" s="1"/>
  <c r="T1431" i="2"/>
  <c r="T1419" i="2"/>
  <c r="U1419" i="2" s="1"/>
  <c r="T1409" i="2"/>
  <c r="U1409" i="2" s="1"/>
  <c r="T1399" i="2"/>
  <c r="T1387" i="2"/>
  <c r="U1387" i="2" s="1"/>
  <c r="T1377" i="2"/>
  <c r="U1377" i="2" s="1"/>
  <c r="T1367" i="2"/>
  <c r="T1355" i="2"/>
  <c r="U1355" i="2" s="1"/>
  <c r="T1345" i="2"/>
  <c r="U1345" i="2" s="1"/>
  <c r="T1556" i="2"/>
  <c r="U1556" i="2" s="1"/>
  <c r="T1546" i="2"/>
  <c r="U1546" i="2" s="1"/>
  <c r="T1536" i="2"/>
  <c r="U1536" i="2" s="1"/>
  <c r="T1524" i="2"/>
  <c r="U1524" i="2" s="1"/>
  <c r="T1514" i="2"/>
  <c r="U1514" i="2" s="1"/>
  <c r="T1504" i="2"/>
  <c r="U1504" i="2" s="1"/>
  <c r="T1492" i="2"/>
  <c r="U1492" i="2" s="1"/>
  <c r="T1482" i="2"/>
  <c r="U1482" i="2" s="1"/>
  <c r="T1472" i="2"/>
  <c r="U1472" i="2" s="1"/>
  <c r="T1460" i="2"/>
  <c r="U1460" i="2" s="1"/>
  <c r="T1450" i="2"/>
  <c r="U1450" i="2" s="1"/>
  <c r="T1440" i="2"/>
  <c r="T1428" i="2"/>
  <c r="U1428" i="2" s="1"/>
  <c r="T1418" i="2"/>
  <c r="U1418" i="2" s="1"/>
  <c r="T1408" i="2"/>
  <c r="U1408" i="2" s="1"/>
  <c r="T1396" i="2"/>
  <c r="U1396" i="2" s="1"/>
  <c r="T1386" i="2"/>
  <c r="U1386" i="2" s="1"/>
  <c r="T1376" i="2"/>
  <c r="U1376" i="2" s="1"/>
  <c r="T1364" i="2"/>
  <c r="U1364" i="2" s="1"/>
  <c r="T1354" i="2"/>
  <c r="U1354" i="2" s="1"/>
  <c r="T1344" i="2"/>
  <c r="U1344" i="2" s="1"/>
  <c r="T1555" i="2"/>
  <c r="U1555" i="2" s="1"/>
  <c r="T1545" i="2"/>
  <c r="U1545" i="2" s="1"/>
  <c r="T1535" i="2"/>
  <c r="T1523" i="2"/>
  <c r="U1523" i="2" s="1"/>
  <c r="T1513" i="2"/>
  <c r="U1513" i="2" s="1"/>
  <c r="T1503" i="2"/>
  <c r="T1491" i="2"/>
  <c r="U1491" i="2" s="1"/>
  <c r="T1481" i="2"/>
  <c r="U1481" i="2" s="1"/>
  <c r="T1471" i="2"/>
  <c r="T1459" i="2"/>
  <c r="U1459" i="2" s="1"/>
  <c r="T1449" i="2"/>
  <c r="U1449" i="2" s="1"/>
  <c r="T1439" i="2"/>
  <c r="T1427" i="2"/>
  <c r="U1427" i="2" s="1"/>
  <c r="T1417" i="2"/>
  <c r="U1417" i="2" s="1"/>
  <c r="T1407" i="2"/>
  <c r="T1395" i="2"/>
  <c r="U1395" i="2" s="1"/>
  <c r="T1385" i="2"/>
  <c r="U1385" i="2" s="1"/>
  <c r="T1375" i="2"/>
  <c r="T1363" i="2"/>
  <c r="U1363" i="2" s="1"/>
  <c r="T1353" i="2"/>
  <c r="U1353" i="2" s="1"/>
  <c r="T1554" i="2"/>
  <c r="U1554" i="2" s="1"/>
  <c r="T1544" i="2"/>
  <c r="U1544" i="2" s="1"/>
  <c r="T1532" i="2"/>
  <c r="T1522" i="2"/>
  <c r="U1522" i="2" s="1"/>
  <c r="T1512" i="2"/>
  <c r="U1512" i="2" s="1"/>
  <c r="T1500" i="2"/>
  <c r="U1500" i="2" s="1"/>
  <c r="T1490" i="2"/>
  <c r="U1490" i="2" s="1"/>
  <c r="T1480" i="2"/>
  <c r="U1480" i="2" s="1"/>
  <c r="T1468" i="2"/>
  <c r="U1468" i="2" s="1"/>
  <c r="T1458" i="2"/>
  <c r="U1458" i="2" s="1"/>
  <c r="T1448" i="2"/>
  <c r="U1448" i="2" s="1"/>
  <c r="T1436" i="2"/>
  <c r="U1436" i="2" s="1"/>
  <c r="T1426" i="2"/>
  <c r="U1426" i="2" s="1"/>
  <c r="T1416" i="2"/>
  <c r="U1416" i="2" s="1"/>
  <c r="T1404" i="2"/>
  <c r="U1404" i="2" s="1"/>
  <c r="T1394" i="2"/>
  <c r="U1394" i="2" s="1"/>
  <c r="T1384" i="2"/>
  <c r="U1384" i="2" s="1"/>
  <c r="T1372" i="2"/>
  <c r="U1372" i="2" s="1"/>
  <c r="T1362" i="2"/>
  <c r="U1362" i="2" s="1"/>
  <c r="T1352" i="2"/>
  <c r="U1352" i="2" s="1"/>
  <c r="T1553" i="2"/>
  <c r="U1553" i="2" s="1"/>
  <c r="T1543" i="2"/>
  <c r="T1531" i="2"/>
  <c r="U1531" i="2" s="1"/>
  <c r="T1521" i="2"/>
  <c r="U1521" i="2" s="1"/>
  <c r="T1511" i="2"/>
  <c r="T1499" i="2"/>
  <c r="U1499" i="2" s="1"/>
  <c r="T1489" i="2"/>
  <c r="U1489" i="2" s="1"/>
  <c r="T1479" i="2"/>
  <c r="T1467" i="2"/>
  <c r="U1467" i="2" s="1"/>
  <c r="T1457" i="2"/>
  <c r="U1457" i="2" s="1"/>
  <c r="T1447" i="2"/>
  <c r="T1435" i="2"/>
  <c r="U1435" i="2" s="1"/>
  <c r="T1425" i="2"/>
  <c r="U1425" i="2" s="1"/>
  <c r="T1415" i="2"/>
  <c r="T1403" i="2"/>
  <c r="U1403" i="2" s="1"/>
  <c r="T1393" i="2"/>
  <c r="U1393" i="2" s="1"/>
  <c r="T1383" i="2"/>
  <c r="T1371" i="2"/>
  <c r="U1371" i="2" s="1"/>
  <c r="T1361" i="2"/>
  <c r="U1361" i="2" s="1"/>
  <c r="T1351" i="2"/>
  <c r="T1552" i="2"/>
  <c r="U1552" i="2" s="1"/>
  <c r="T1540" i="2"/>
  <c r="U1540" i="2" s="1"/>
  <c r="T1530" i="2"/>
  <c r="U1530" i="2" s="1"/>
  <c r="T1520" i="2"/>
  <c r="U1520" i="2" s="1"/>
  <c r="T1508" i="2"/>
  <c r="U1508" i="2" s="1"/>
  <c r="T1498" i="2"/>
  <c r="U1498" i="2" s="1"/>
  <c r="T1488" i="2"/>
  <c r="U1488" i="2" s="1"/>
  <c r="T1476" i="2"/>
  <c r="U1476" i="2" s="1"/>
  <c r="T1466" i="2"/>
  <c r="U1466" i="2" s="1"/>
  <c r="T1456" i="2"/>
  <c r="U1456" i="2" s="1"/>
  <c r="T1444" i="2"/>
  <c r="U1444" i="2" s="1"/>
  <c r="T1434" i="2"/>
  <c r="U1434" i="2" s="1"/>
  <c r="T1424" i="2"/>
  <c r="U1424" i="2" s="1"/>
  <c r="T1412" i="2"/>
  <c r="U1412" i="2" s="1"/>
  <c r="T1402" i="2"/>
  <c r="U1402" i="2" s="1"/>
  <c r="T1392" i="2"/>
  <c r="U1392" i="2" s="1"/>
  <c r="T1380" i="2"/>
  <c r="U1380" i="2" s="1"/>
  <c r="T1370" i="2"/>
  <c r="U1370" i="2" s="1"/>
  <c r="T1360" i="2"/>
  <c r="U1360" i="2" s="1"/>
  <c r="T1348" i="2"/>
  <c r="U1348" i="2" s="1"/>
  <c r="T1551" i="2"/>
  <c r="T1539" i="2"/>
  <c r="U1539" i="2" s="1"/>
  <c r="T1529" i="2"/>
  <c r="U1529" i="2" s="1"/>
  <c r="T1519" i="2"/>
  <c r="T1507" i="2"/>
  <c r="U1507" i="2" s="1"/>
  <c r="T1497" i="2"/>
  <c r="U1497" i="2" s="1"/>
  <c r="T1487" i="2"/>
  <c r="T1475" i="2"/>
  <c r="U1475" i="2" s="1"/>
  <c r="T1465" i="2"/>
  <c r="U1465" i="2" s="1"/>
  <c r="T1455" i="2"/>
  <c r="T1443" i="2"/>
  <c r="U1443" i="2" s="1"/>
  <c r="T1433" i="2"/>
  <c r="U1433" i="2" s="1"/>
  <c r="T1423" i="2"/>
  <c r="T1411" i="2"/>
  <c r="U1411" i="2" s="1"/>
  <c r="T1401" i="2"/>
  <c r="U1401" i="2" s="1"/>
  <c r="T1391" i="2"/>
  <c r="T1379" i="2"/>
  <c r="U1379" i="2" s="1"/>
  <c r="T1369" i="2"/>
  <c r="U1369" i="2" s="1"/>
  <c r="T1359" i="2"/>
  <c r="T1347" i="2"/>
  <c r="U1347" i="2" s="1"/>
  <c r="S1349" i="2"/>
  <c r="S1514" i="2"/>
  <c r="S1496" i="2"/>
  <c r="S1468" i="2"/>
  <c r="S1395" i="2"/>
  <c r="S1386" i="2"/>
  <c r="T1558" i="2"/>
  <c r="U1558" i="2" s="1"/>
  <c r="T1550" i="2"/>
  <c r="U1550" i="2" s="1"/>
  <c r="T1542" i="2"/>
  <c r="U1542" i="2" s="1"/>
  <c r="T1534" i="2"/>
  <c r="U1534" i="2" s="1"/>
  <c r="T1526" i="2"/>
  <c r="U1526" i="2" s="1"/>
  <c r="T1518" i="2"/>
  <c r="U1518" i="2" s="1"/>
  <c r="T1510" i="2"/>
  <c r="U1510" i="2" s="1"/>
  <c r="T1502" i="2"/>
  <c r="U1502" i="2" s="1"/>
  <c r="T1494" i="2"/>
  <c r="U1494" i="2" s="1"/>
  <c r="T1486" i="2"/>
  <c r="U1486" i="2" s="1"/>
  <c r="T1478" i="2"/>
  <c r="U1478" i="2" s="1"/>
  <c r="T1470" i="2"/>
  <c r="U1470" i="2" s="1"/>
  <c r="T1462" i="2"/>
  <c r="U1462" i="2" s="1"/>
  <c r="T1454" i="2"/>
  <c r="U1454" i="2" s="1"/>
  <c r="T1446" i="2"/>
  <c r="U1446" i="2" s="1"/>
  <c r="T1438" i="2"/>
  <c r="U1438" i="2" s="1"/>
  <c r="T1430" i="2"/>
  <c r="U1430" i="2" s="1"/>
  <c r="T1422" i="2"/>
  <c r="U1422" i="2" s="1"/>
  <c r="T1414" i="2"/>
  <c r="U1414" i="2" s="1"/>
  <c r="T1406" i="2"/>
  <c r="U1406" i="2" s="1"/>
  <c r="T1398" i="2"/>
  <c r="U1398" i="2" s="1"/>
  <c r="T1390" i="2"/>
  <c r="U1390" i="2" s="1"/>
  <c r="T1382" i="2"/>
  <c r="U1382" i="2" s="1"/>
  <c r="T1374" i="2"/>
  <c r="U1374" i="2" s="1"/>
  <c r="T1366" i="2"/>
  <c r="U1366" i="2" s="1"/>
  <c r="T1358" i="2"/>
  <c r="U1358" i="2" s="1"/>
  <c r="T1350" i="2"/>
  <c r="U1350" i="2" s="1"/>
  <c r="S1513" i="2"/>
  <c r="S1504" i="2"/>
  <c r="S1467" i="2"/>
  <c r="S1385" i="2"/>
  <c r="S1376" i="2"/>
  <c r="S1348" i="2"/>
  <c r="T1557" i="2"/>
  <c r="U1557" i="2" s="1"/>
  <c r="T1549" i="2"/>
  <c r="U1549" i="2" s="1"/>
  <c r="T1541" i="2"/>
  <c r="U1541" i="2" s="1"/>
  <c r="T1533" i="2"/>
  <c r="U1533" i="2" s="1"/>
  <c r="T1525" i="2"/>
  <c r="U1525" i="2" s="1"/>
  <c r="T1517" i="2"/>
  <c r="U1517" i="2" s="1"/>
  <c r="T1509" i="2"/>
  <c r="U1509" i="2" s="1"/>
  <c r="T1501" i="2"/>
  <c r="U1501" i="2" s="1"/>
  <c r="T1493" i="2"/>
  <c r="U1493" i="2" s="1"/>
  <c r="T1485" i="2"/>
  <c r="U1485" i="2" s="1"/>
  <c r="T1477" i="2"/>
  <c r="U1477" i="2" s="1"/>
  <c r="T1469" i="2"/>
  <c r="U1469" i="2" s="1"/>
  <c r="T1461" i="2"/>
  <c r="U1461" i="2" s="1"/>
  <c r="T1453" i="2"/>
  <c r="U1453" i="2" s="1"/>
  <c r="T1445" i="2"/>
  <c r="U1445" i="2" s="1"/>
  <c r="T1437" i="2"/>
  <c r="U1437" i="2" s="1"/>
  <c r="T1429" i="2"/>
  <c r="U1429" i="2" s="1"/>
  <c r="T1421" i="2"/>
  <c r="U1421" i="2" s="1"/>
  <c r="T1413" i="2"/>
  <c r="U1413" i="2" s="1"/>
  <c r="T1405" i="2"/>
  <c r="U1405" i="2" s="1"/>
  <c r="T1397" i="2"/>
  <c r="U1397" i="2" s="1"/>
  <c r="T1389" i="2"/>
  <c r="U1389" i="2" s="1"/>
  <c r="T1381" i="2"/>
  <c r="U1381" i="2" s="1"/>
  <c r="T1373" i="2"/>
  <c r="U1373" i="2" s="1"/>
  <c r="T1365" i="2"/>
  <c r="U1365" i="2" s="1"/>
  <c r="T1357" i="2"/>
  <c r="U1357" i="2" s="1"/>
  <c r="S6" i="2"/>
  <c r="T7" i="2" s="1"/>
  <c r="S784" i="2" l="1"/>
  <c r="U784" i="2"/>
  <c r="T785" i="2" s="1"/>
  <c r="U1532" i="2"/>
  <c r="S1532" i="2"/>
  <c r="U1440" i="2"/>
  <c r="S1440" i="2"/>
  <c r="S1403" i="2"/>
  <c r="U2410" i="2"/>
  <c r="S2410" i="2"/>
  <c r="U2441" i="2"/>
  <c r="S2441" i="2"/>
  <c r="S2418" i="2"/>
  <c r="S1415" i="2"/>
  <c r="U1415" i="2"/>
  <c r="S1503" i="2"/>
  <c r="U1503" i="2"/>
  <c r="S1399" i="2"/>
  <c r="U1399" i="2"/>
  <c r="U4596" i="2"/>
  <c r="U3008" i="2"/>
  <c r="S3008" i="2"/>
  <c r="S2473" i="2"/>
  <c r="U2473" i="2"/>
  <c r="S3265" i="2"/>
  <c r="S3290" i="2"/>
  <c r="U3241" i="2"/>
  <c r="S3241" i="2"/>
  <c r="S3250" i="2"/>
  <c r="S3282" i="2"/>
  <c r="S3263" i="2"/>
  <c r="S3268" i="2"/>
  <c r="S3275" i="2"/>
  <c r="U2986" i="2"/>
  <c r="S2986" i="2"/>
  <c r="U2457" i="2"/>
  <c r="S2457" i="2"/>
  <c r="S4959" i="2"/>
  <c r="U4959" i="2"/>
  <c r="T4960" i="2" s="1"/>
  <c r="S4925" i="2"/>
  <c r="U4925" i="2"/>
  <c r="U4942" i="2"/>
  <c r="S4942" i="2"/>
  <c r="S4935" i="2"/>
  <c r="U4935" i="2"/>
  <c r="S4891" i="2"/>
  <c r="U4891" i="2"/>
  <c r="U4902" i="2"/>
  <c r="S4902" i="2"/>
  <c r="S4901" i="2"/>
  <c r="U4901" i="2"/>
  <c r="S4899" i="2"/>
  <c r="U4899" i="2"/>
  <c r="U4932" i="2"/>
  <c r="S4932" i="2"/>
  <c r="S4868" i="2"/>
  <c r="U4868" i="2"/>
  <c r="U4938" i="2"/>
  <c r="S4938" i="2"/>
  <c r="U4874" i="2"/>
  <c r="S4874" i="2"/>
  <c r="S4945" i="2"/>
  <c r="U4945" i="2"/>
  <c r="S4881" i="2"/>
  <c r="U4881" i="2"/>
  <c r="S4824" i="2"/>
  <c r="U4824" i="2"/>
  <c r="T4823" i="2" s="1"/>
  <c r="U4896" i="2"/>
  <c r="S4896" i="2"/>
  <c r="U4832" i="2"/>
  <c r="S4832" i="2"/>
  <c r="U2959" i="2"/>
  <c r="S2959" i="2"/>
  <c r="U2458" i="2"/>
  <c r="S2458" i="2"/>
  <c r="U2920" i="2"/>
  <c r="S2920" i="2"/>
  <c r="S3688" i="2"/>
  <c r="S3791" i="2"/>
  <c r="S3712" i="2"/>
  <c r="S3731" i="2"/>
  <c r="S3789" i="2"/>
  <c r="S3755" i="2"/>
  <c r="S3764" i="2"/>
  <c r="S3794" i="2"/>
  <c r="S3730" i="2"/>
  <c r="S3761" i="2"/>
  <c r="S3792" i="2"/>
  <c r="S3728" i="2"/>
  <c r="S3695" i="2"/>
  <c r="S3707" i="2"/>
  <c r="U2378" i="2"/>
  <c r="S2378" i="2"/>
  <c r="U3000" i="2"/>
  <c r="S3000" i="2"/>
  <c r="S2419" i="2"/>
  <c r="U2419" i="2"/>
  <c r="U2456" i="2"/>
  <c r="S2456" i="2"/>
  <c r="U2392" i="2"/>
  <c r="S2392" i="2"/>
  <c r="U2439" i="2"/>
  <c r="S2439" i="2"/>
  <c r="U2375" i="2"/>
  <c r="S2375" i="2"/>
  <c r="S2422" i="2"/>
  <c r="U2422" i="2"/>
  <c r="S2469" i="2"/>
  <c r="U2469" i="2"/>
  <c r="S2405" i="2"/>
  <c r="U2405" i="2"/>
  <c r="U2771" i="2"/>
  <c r="S2771" i="2"/>
  <c r="S2935" i="2"/>
  <c r="U2935" i="2"/>
  <c r="S2778" i="2"/>
  <c r="U2778" i="2"/>
  <c r="U2927" i="2"/>
  <c r="S2927" i="2"/>
  <c r="U3015" i="2"/>
  <c r="S3015" i="2"/>
  <c r="U2905" i="2"/>
  <c r="S2905" i="2"/>
  <c r="S3002" i="2"/>
  <c r="U3002" i="2"/>
  <c r="S2766" i="2"/>
  <c r="U2766" i="2"/>
  <c r="T2765" i="2" s="1"/>
  <c r="S3001" i="2"/>
  <c r="U3001" i="2"/>
  <c r="U2913" i="2"/>
  <c r="S2913" i="2"/>
  <c r="S2943" i="2"/>
  <c r="U2943" i="2"/>
  <c r="U2785" i="2"/>
  <c r="S2785" i="2"/>
  <c r="S2973" i="2"/>
  <c r="U2973" i="2"/>
  <c r="U2896" i="2"/>
  <c r="S2896" i="2"/>
  <c r="U2768" i="2"/>
  <c r="S2768" i="2"/>
  <c r="S2956" i="2"/>
  <c r="U2956" i="2"/>
  <c r="S2926" i="2"/>
  <c r="U2926" i="2"/>
  <c r="U2923" i="2"/>
  <c r="S2923" i="2"/>
  <c r="U3007" i="2"/>
  <c r="S3007" i="2"/>
  <c r="S1449" i="2"/>
  <c r="S1423" i="2"/>
  <c r="U1423" i="2"/>
  <c r="S1511" i="2"/>
  <c r="U1511" i="2"/>
  <c r="S1495" i="2"/>
  <c r="U1495" i="2"/>
  <c r="U2770" i="2"/>
  <c r="S2770" i="2"/>
  <c r="U2897" i="2"/>
  <c r="S2897" i="2"/>
  <c r="S3256" i="2"/>
  <c r="S3269" i="2"/>
  <c r="S3280" i="2"/>
  <c r="S3238" i="2"/>
  <c r="U3238" i="2"/>
  <c r="S3270" i="2"/>
  <c r="S3255" i="2"/>
  <c r="S3260" i="2"/>
  <c r="S3267" i="2"/>
  <c r="U3017" i="2"/>
  <c r="S3017" i="2"/>
  <c r="S2476" i="2"/>
  <c r="U2476" i="2"/>
  <c r="S4957" i="2"/>
  <c r="U4957" i="2"/>
  <c r="S4861" i="2"/>
  <c r="U4861" i="2"/>
  <c r="U4910" i="2"/>
  <c r="S4910" i="2"/>
  <c r="S4903" i="2"/>
  <c r="U4903" i="2"/>
  <c r="S4875" i="2"/>
  <c r="U4875" i="2"/>
  <c r="U4886" i="2"/>
  <c r="S4886" i="2"/>
  <c r="S4885" i="2"/>
  <c r="U4885" i="2"/>
  <c r="S4883" i="2"/>
  <c r="U4883" i="2"/>
  <c r="U4924" i="2"/>
  <c r="S4924" i="2"/>
  <c r="U4860" i="2"/>
  <c r="S4860" i="2"/>
  <c r="U4930" i="2"/>
  <c r="S4930" i="2"/>
  <c r="U4866" i="2"/>
  <c r="S4866" i="2"/>
  <c r="S4937" i="2"/>
  <c r="U4937" i="2"/>
  <c r="S4873" i="2"/>
  <c r="U4873" i="2"/>
  <c r="U4952" i="2"/>
  <c r="S4952" i="2"/>
  <c r="U4888" i="2"/>
  <c r="S4888" i="2"/>
  <c r="U2990" i="2"/>
  <c r="S2990" i="2"/>
  <c r="S5046" i="2"/>
  <c r="U2961" i="2"/>
  <c r="S2961" i="2"/>
  <c r="S3766" i="2"/>
  <c r="S3759" i="2"/>
  <c r="S3775" i="2"/>
  <c r="S3709" i="2"/>
  <c r="S3773" i="2"/>
  <c r="S3739" i="2"/>
  <c r="S3756" i="2"/>
  <c r="S3786" i="2"/>
  <c r="S3720" i="2"/>
  <c r="S3753" i="2"/>
  <c r="S3784" i="2"/>
  <c r="S3717" i="2"/>
  <c r="S3687" i="2"/>
  <c r="S3699" i="2"/>
  <c r="U2401" i="2"/>
  <c r="S2401" i="2"/>
  <c r="U2790" i="2"/>
  <c r="S2790" i="2"/>
  <c r="S2475" i="2"/>
  <c r="U2475" i="2"/>
  <c r="U2411" i="2"/>
  <c r="S2411" i="2"/>
  <c r="S2448" i="2"/>
  <c r="U2448" i="2"/>
  <c r="S2384" i="2"/>
  <c r="U2384" i="2"/>
  <c r="U2431" i="2"/>
  <c r="S2431" i="2"/>
  <c r="U2478" i="2"/>
  <c r="T2479" i="2" s="1"/>
  <c r="S2478" i="2"/>
  <c r="S2414" i="2"/>
  <c r="U2414" i="2"/>
  <c r="S2461" i="2"/>
  <c r="U2461" i="2"/>
  <c r="S2397" i="2"/>
  <c r="U2397" i="2"/>
  <c r="U3019" i="2"/>
  <c r="T3020" i="2" s="1"/>
  <c r="S3019" i="2"/>
  <c r="S2916" i="2"/>
  <c r="U2916" i="2"/>
  <c r="U3016" i="2"/>
  <c r="S3016" i="2"/>
  <c r="U2909" i="2"/>
  <c r="S2909" i="2"/>
  <c r="U3003" i="2"/>
  <c r="S3003" i="2"/>
  <c r="U2825" i="2"/>
  <c r="S2825" i="2"/>
  <c r="S2992" i="2"/>
  <c r="U2992" i="2"/>
  <c r="U2823" i="2"/>
  <c r="S2823" i="2"/>
  <c r="U2991" i="2"/>
  <c r="S2991" i="2"/>
  <c r="S2903" i="2"/>
  <c r="U2903" i="2"/>
  <c r="U2933" i="2"/>
  <c r="S2933" i="2"/>
  <c r="U2777" i="2"/>
  <c r="S2777" i="2"/>
  <c r="U2965" i="2"/>
  <c r="S2965" i="2"/>
  <c r="U2824" i="2"/>
  <c r="S2824" i="2"/>
  <c r="U3012" i="2"/>
  <c r="S3012" i="2"/>
  <c r="U2948" i="2"/>
  <c r="S2948" i="2"/>
  <c r="S2918" i="2"/>
  <c r="U2918" i="2"/>
  <c r="U2915" i="2"/>
  <c r="S2915" i="2"/>
  <c r="U2767" i="2"/>
  <c r="S2767" i="2"/>
  <c r="S1458" i="2"/>
  <c r="S1519" i="2"/>
  <c r="U1519" i="2"/>
  <c r="S1351" i="2"/>
  <c r="U1351" i="2"/>
  <c r="S1439" i="2"/>
  <c r="U1439" i="2"/>
  <c r="S1368" i="2"/>
  <c r="U1368" i="2"/>
  <c r="S2799" i="2"/>
  <c r="U2799" i="2"/>
  <c r="S2946" i="2"/>
  <c r="U2946" i="2"/>
  <c r="S3254" i="2"/>
  <c r="S3249" i="2"/>
  <c r="S3261" i="2"/>
  <c r="S3297" i="2"/>
  <c r="S3257" i="2"/>
  <c r="S3247" i="2"/>
  <c r="S3252" i="2"/>
  <c r="S3259" i="2"/>
  <c r="U2779" i="2"/>
  <c r="S2779" i="2"/>
  <c r="S4893" i="2"/>
  <c r="U4893" i="2"/>
  <c r="S4911" i="2"/>
  <c r="U4911" i="2"/>
  <c r="U4878" i="2"/>
  <c r="S4878" i="2"/>
  <c r="S4871" i="2"/>
  <c r="U4871" i="2"/>
  <c r="U4859" i="2"/>
  <c r="S4859" i="2"/>
  <c r="U4870" i="2"/>
  <c r="S4870" i="2"/>
  <c r="S4869" i="2"/>
  <c r="U4869" i="2"/>
  <c r="S4867" i="2"/>
  <c r="U4867" i="2"/>
  <c r="S4916" i="2"/>
  <c r="U4916" i="2"/>
  <c r="S4852" i="2"/>
  <c r="U4852" i="2"/>
  <c r="U4922" i="2"/>
  <c r="S4922" i="2"/>
  <c r="U4858" i="2"/>
  <c r="S4858" i="2"/>
  <c r="U4929" i="2"/>
  <c r="S4929" i="2"/>
  <c r="S4865" i="2"/>
  <c r="U4865" i="2"/>
  <c r="S4944" i="2"/>
  <c r="U4944" i="2"/>
  <c r="S4880" i="2"/>
  <c r="U4880" i="2"/>
  <c r="S3018" i="2"/>
  <c r="U3018" i="2"/>
  <c r="S5049" i="2"/>
  <c r="U2995" i="2"/>
  <c r="S2995" i="2"/>
  <c r="S3750" i="2"/>
  <c r="S3726" i="2"/>
  <c r="S3743" i="2"/>
  <c r="S3790" i="2"/>
  <c r="S3757" i="2"/>
  <c r="S3721" i="2"/>
  <c r="S3748" i="2"/>
  <c r="S3778" i="2"/>
  <c r="S3706" i="2"/>
  <c r="S3745" i="2"/>
  <c r="S3776" i="2"/>
  <c r="S3704" i="2"/>
  <c r="S3724" i="2"/>
  <c r="S3691" i="2"/>
  <c r="S2420" i="2"/>
  <c r="U2420" i="2"/>
  <c r="U2819" i="2"/>
  <c r="S2819" i="2"/>
  <c r="S2467" i="2"/>
  <c r="U2467" i="2"/>
  <c r="S2403" i="2"/>
  <c r="U2403" i="2"/>
  <c r="S2440" i="2"/>
  <c r="U2440" i="2"/>
  <c r="S2376" i="2"/>
  <c r="U2376" i="2"/>
  <c r="U2423" i="2"/>
  <c r="S2423" i="2"/>
  <c r="S2470" i="2"/>
  <c r="U2470" i="2"/>
  <c r="S2406" i="2"/>
  <c r="U2406" i="2"/>
  <c r="S2453" i="2"/>
  <c r="U2453" i="2"/>
  <c r="S2389" i="2"/>
  <c r="U2389" i="2"/>
  <c r="S2830" i="2"/>
  <c r="T2831" i="2" s="1"/>
  <c r="U2830" i="2"/>
  <c r="U3009" i="2"/>
  <c r="S3009" i="2"/>
  <c r="U2893" i="2"/>
  <c r="S2893" i="2"/>
  <c r="S3006" i="2"/>
  <c r="U3006" i="2"/>
  <c r="U2826" i="2"/>
  <c r="S2826" i="2"/>
  <c r="U2993" i="2"/>
  <c r="S2993" i="2"/>
  <c r="S2815" i="2"/>
  <c r="U2815" i="2"/>
  <c r="U2979" i="2"/>
  <c r="S2979" i="2"/>
  <c r="S2814" i="2"/>
  <c r="U2814" i="2"/>
  <c r="U2978" i="2"/>
  <c r="S2978" i="2"/>
  <c r="U2889" i="2"/>
  <c r="S2889" i="2"/>
  <c r="S2922" i="2"/>
  <c r="U2922" i="2"/>
  <c r="U2769" i="2"/>
  <c r="S2769" i="2"/>
  <c r="U2957" i="2"/>
  <c r="S2957" i="2"/>
  <c r="S2816" i="2"/>
  <c r="U2816" i="2"/>
  <c r="U3004" i="2"/>
  <c r="S3004" i="2"/>
  <c r="S2938" i="2"/>
  <c r="U2938" i="2"/>
  <c r="S2910" i="2"/>
  <c r="U2910" i="2"/>
  <c r="S2907" i="2"/>
  <c r="U2907" i="2"/>
  <c r="U2794" i="2"/>
  <c r="S2794" i="2"/>
  <c r="S2822" i="2"/>
  <c r="U2822" i="2"/>
  <c r="S2985" i="2"/>
  <c r="U2985" i="2"/>
  <c r="S3298" i="2"/>
  <c r="S3288" i="2"/>
  <c r="U3240" i="2"/>
  <c r="S3240" i="2"/>
  <c r="S3285" i="2"/>
  <c r="U3245" i="2"/>
  <c r="S3245" i="2"/>
  <c r="S3239" i="2"/>
  <c r="S3244" i="2"/>
  <c r="S3251" i="2"/>
  <c r="U2804" i="2"/>
  <c r="S2804" i="2"/>
  <c r="U4926" i="2"/>
  <c r="S4926" i="2"/>
  <c r="S4829" i="2"/>
  <c r="U4829" i="2"/>
  <c r="S4847" i="2"/>
  <c r="U4847" i="2"/>
  <c r="U4846" i="2"/>
  <c r="S4846" i="2"/>
  <c r="S4839" i="2"/>
  <c r="U4839" i="2"/>
  <c r="S4843" i="2"/>
  <c r="U4843" i="2"/>
  <c r="U4854" i="2"/>
  <c r="S4854" i="2"/>
  <c r="S4853" i="2"/>
  <c r="U4853" i="2"/>
  <c r="U4851" i="2"/>
  <c r="S4851" i="2"/>
  <c r="S4908" i="2"/>
  <c r="U4908" i="2"/>
  <c r="S4844" i="2"/>
  <c r="U4844" i="2"/>
  <c r="U4914" i="2"/>
  <c r="S4914" i="2"/>
  <c r="U4850" i="2"/>
  <c r="S4850" i="2"/>
  <c r="S4921" i="2"/>
  <c r="U4921" i="2"/>
  <c r="S4857" i="2"/>
  <c r="U4857" i="2"/>
  <c r="S4936" i="2"/>
  <c r="U4936" i="2"/>
  <c r="S4872" i="2"/>
  <c r="U4872" i="2"/>
  <c r="U2780" i="2"/>
  <c r="S2780" i="2"/>
  <c r="S5048" i="2"/>
  <c r="U2782" i="2"/>
  <c r="S2782" i="2"/>
  <c r="S3735" i="2"/>
  <c r="S3783" i="2"/>
  <c r="S3702" i="2"/>
  <c r="S3774" i="2"/>
  <c r="S3741" i="2"/>
  <c r="S3696" i="2"/>
  <c r="S3740" i="2"/>
  <c r="S3770" i="2"/>
  <c r="S3694" i="2"/>
  <c r="S3737" i="2"/>
  <c r="S3768" i="2"/>
  <c r="S3690" i="2"/>
  <c r="S3716" i="2"/>
  <c r="S2930" i="2"/>
  <c r="U2930" i="2"/>
  <c r="U2442" i="2"/>
  <c r="S2442" i="2"/>
  <c r="S2380" i="2"/>
  <c r="U2380" i="2"/>
  <c r="U2459" i="2"/>
  <c r="S2459" i="2"/>
  <c r="S2395" i="2"/>
  <c r="U2395" i="2"/>
  <c r="S2432" i="2"/>
  <c r="U2432" i="2"/>
  <c r="U2372" i="2"/>
  <c r="U2415" i="2"/>
  <c r="S2415" i="2"/>
  <c r="U2462" i="2"/>
  <c r="S2462" i="2"/>
  <c r="S2398" i="2"/>
  <c r="U2398" i="2"/>
  <c r="S2445" i="2"/>
  <c r="U2445" i="2"/>
  <c r="S2381" i="2"/>
  <c r="U2381" i="2"/>
  <c r="U2821" i="2"/>
  <c r="S2821" i="2"/>
  <c r="U2999" i="2"/>
  <c r="S2999" i="2"/>
  <c r="U2827" i="2"/>
  <c r="S2827" i="2"/>
  <c r="U2994" i="2"/>
  <c r="S2994" i="2"/>
  <c r="S2817" i="2"/>
  <c r="U2817" i="2"/>
  <c r="U2982" i="2"/>
  <c r="S2982" i="2"/>
  <c r="S2806" i="2"/>
  <c r="U2806" i="2"/>
  <c r="U2967" i="2"/>
  <c r="S2967" i="2"/>
  <c r="S2805" i="2"/>
  <c r="U2805" i="2"/>
  <c r="U2966" i="2"/>
  <c r="S2966" i="2"/>
  <c r="U2984" i="2"/>
  <c r="S2984" i="2"/>
  <c r="U2912" i="2"/>
  <c r="S2912" i="2"/>
  <c r="S3013" i="2"/>
  <c r="U3013" i="2"/>
  <c r="U2949" i="2"/>
  <c r="S2949" i="2"/>
  <c r="S2808" i="2"/>
  <c r="U2808" i="2"/>
  <c r="U2996" i="2"/>
  <c r="S2996" i="2"/>
  <c r="U2928" i="2"/>
  <c r="S2928" i="2"/>
  <c r="S2902" i="2"/>
  <c r="U2902" i="2"/>
  <c r="S2899" i="2"/>
  <c r="U2899" i="2"/>
  <c r="S2820" i="2"/>
  <c r="U2820" i="2"/>
  <c r="S1404" i="2"/>
  <c r="S1455" i="2"/>
  <c r="U1455" i="2"/>
  <c r="S1543" i="2"/>
  <c r="U1543" i="2"/>
  <c r="S1375" i="2"/>
  <c r="U1375" i="2"/>
  <c r="S1527" i="2"/>
  <c r="U1527" i="2"/>
  <c r="S3767" i="2"/>
  <c r="U2386" i="2"/>
  <c r="S2386" i="2"/>
  <c r="S3010" i="2"/>
  <c r="U3010" i="2"/>
  <c r="S3242" i="2"/>
  <c r="S3266" i="2"/>
  <c r="S3235" i="2"/>
  <c r="U3272" i="2"/>
  <c r="S3272" i="2"/>
  <c r="U3295" i="2"/>
  <c r="S3295" i="2"/>
  <c r="S3300" i="2"/>
  <c r="U3236" i="2"/>
  <c r="S3236" i="2"/>
  <c r="S3243" i="2"/>
  <c r="U2829" i="2"/>
  <c r="S2829" i="2"/>
  <c r="U4894" i="2"/>
  <c r="S4894" i="2"/>
  <c r="S4943" i="2"/>
  <c r="U4943" i="2"/>
  <c r="S4951" i="2"/>
  <c r="U4951" i="2"/>
  <c r="S4941" i="2"/>
  <c r="U4941" i="2"/>
  <c r="S4955" i="2"/>
  <c r="U4955" i="2"/>
  <c r="S4827" i="2"/>
  <c r="U4827" i="2"/>
  <c r="U4838" i="2"/>
  <c r="S4838" i="2"/>
  <c r="S4837" i="2"/>
  <c r="U4837" i="2"/>
  <c r="S4835" i="2"/>
  <c r="U4835" i="2"/>
  <c r="S4900" i="2"/>
  <c r="U4900" i="2"/>
  <c r="S4836" i="2"/>
  <c r="U4836" i="2"/>
  <c r="U4906" i="2"/>
  <c r="S4906" i="2"/>
  <c r="U4842" i="2"/>
  <c r="S4842" i="2"/>
  <c r="U4913" i="2"/>
  <c r="S4913" i="2"/>
  <c r="S4849" i="2"/>
  <c r="U4849" i="2"/>
  <c r="U4928" i="2"/>
  <c r="S4928" i="2"/>
  <c r="U4864" i="2"/>
  <c r="S4864" i="2"/>
  <c r="T626" i="2"/>
  <c r="U2810" i="2"/>
  <c r="S2810" i="2"/>
  <c r="S5047" i="2"/>
  <c r="S2811" i="2"/>
  <c r="U2811" i="2"/>
  <c r="S3734" i="2"/>
  <c r="S3751" i="2"/>
  <c r="S3795" i="2"/>
  <c r="S3758" i="2"/>
  <c r="S3723" i="2"/>
  <c r="S3686" i="2"/>
  <c r="S3732" i="2"/>
  <c r="S3762" i="2"/>
  <c r="S3793" i="2"/>
  <c r="S3729" i="2"/>
  <c r="S3760" i="2"/>
  <c r="S3727" i="2"/>
  <c r="S3708" i="2"/>
  <c r="S2963" i="2"/>
  <c r="U2963" i="2"/>
  <c r="U2465" i="2"/>
  <c r="S2465" i="2"/>
  <c r="U2402" i="2"/>
  <c r="S2402" i="2"/>
  <c r="S2451" i="2"/>
  <c r="U2451" i="2"/>
  <c r="S2387" i="2"/>
  <c r="U2387" i="2"/>
  <c r="S2424" i="2"/>
  <c r="U2424" i="2"/>
  <c r="S2471" i="2"/>
  <c r="U2471" i="2"/>
  <c r="S2407" i="2"/>
  <c r="U2407" i="2"/>
  <c r="S2454" i="2"/>
  <c r="U2454" i="2"/>
  <c r="S2390" i="2"/>
  <c r="U2390" i="2"/>
  <c r="S2437" i="2"/>
  <c r="U2437" i="2"/>
  <c r="S2373" i="2"/>
  <c r="U2373" i="2"/>
  <c r="U2812" i="2"/>
  <c r="S2812" i="2"/>
  <c r="U2987" i="2"/>
  <c r="S2987" i="2"/>
  <c r="U2818" i="2"/>
  <c r="S2818" i="2"/>
  <c r="U2983" i="2"/>
  <c r="S2983" i="2"/>
  <c r="S2807" i="2"/>
  <c r="U2807" i="2"/>
  <c r="S2969" i="2"/>
  <c r="U2969" i="2"/>
  <c r="S2796" i="2"/>
  <c r="U2796" i="2"/>
  <c r="U2954" i="2"/>
  <c r="S2954" i="2"/>
  <c r="U2795" i="2"/>
  <c r="S2795" i="2"/>
  <c r="U2953" i="2"/>
  <c r="S2953" i="2"/>
  <c r="S2976" i="2"/>
  <c r="U2976" i="2"/>
  <c r="U2901" i="2"/>
  <c r="S2901" i="2"/>
  <c r="S3005" i="2"/>
  <c r="U3005" i="2"/>
  <c r="U2940" i="2"/>
  <c r="S2940" i="2"/>
  <c r="S2800" i="2"/>
  <c r="U2800" i="2"/>
  <c r="S2988" i="2"/>
  <c r="U2988" i="2"/>
  <c r="U2917" i="2"/>
  <c r="S2917" i="2"/>
  <c r="S2894" i="2"/>
  <c r="U2894" i="2"/>
  <c r="S2891" i="2"/>
  <c r="U2891" i="2"/>
  <c r="S1359" i="2"/>
  <c r="U1359" i="2"/>
  <c r="S1551" i="2"/>
  <c r="U1551" i="2"/>
  <c r="S1383" i="2"/>
  <c r="U1383" i="2"/>
  <c r="S1471" i="2"/>
  <c r="U1471" i="2"/>
  <c r="S1367" i="2"/>
  <c r="U1367" i="2"/>
  <c r="S2892" i="2"/>
  <c r="U2892" i="2"/>
  <c r="U2409" i="2"/>
  <c r="S2409" i="2"/>
  <c r="U2772" i="2"/>
  <c r="S2772" i="2"/>
  <c r="S3293" i="2"/>
  <c r="S3248" i="2"/>
  <c r="S3289" i="2"/>
  <c r="S3258" i="2"/>
  <c r="S3287" i="2"/>
  <c r="U3287" i="2"/>
  <c r="S3292" i="2"/>
  <c r="S3299" i="2"/>
  <c r="U3299" i="2"/>
  <c r="S4895" i="2"/>
  <c r="U4895" i="2"/>
  <c r="U2393" i="2"/>
  <c r="S2393" i="2"/>
  <c r="U4862" i="2"/>
  <c r="S4862" i="2"/>
  <c r="S4879" i="2"/>
  <c r="U4879" i="2"/>
  <c r="S4919" i="2"/>
  <c r="U4919" i="2"/>
  <c r="S4909" i="2"/>
  <c r="U4909" i="2"/>
  <c r="S4939" i="2"/>
  <c r="U4939" i="2"/>
  <c r="U4950" i="2"/>
  <c r="S4950" i="2"/>
  <c r="S4949" i="2"/>
  <c r="U4949" i="2"/>
  <c r="S4947" i="2"/>
  <c r="U4947" i="2"/>
  <c r="S4956" i="2"/>
  <c r="U4956" i="2"/>
  <c r="U4892" i="2"/>
  <c r="S4892" i="2"/>
  <c r="S4828" i="2"/>
  <c r="U4828" i="2"/>
  <c r="S4898" i="2"/>
  <c r="U4898" i="2"/>
  <c r="S4834" i="2"/>
  <c r="U4834" i="2"/>
  <c r="U4905" i="2"/>
  <c r="S4905" i="2"/>
  <c r="U4841" i="2"/>
  <c r="S4841" i="2"/>
  <c r="U4920" i="2"/>
  <c r="S4920" i="2"/>
  <c r="U4856" i="2"/>
  <c r="S4856" i="2"/>
  <c r="S2394" i="2"/>
  <c r="U2394" i="2"/>
  <c r="S3713" i="2"/>
  <c r="S3714" i="2"/>
  <c r="S3779" i="2"/>
  <c r="S3742" i="2"/>
  <c r="S3698" i="2"/>
  <c r="S3788" i="2"/>
  <c r="S3722" i="2"/>
  <c r="S3754" i="2"/>
  <c r="S3785" i="2"/>
  <c r="S3718" i="2"/>
  <c r="S3752" i="2"/>
  <c r="S3719" i="2"/>
  <c r="S3700" i="2"/>
  <c r="U2998" i="2"/>
  <c r="S2998" i="2"/>
  <c r="S3278" i="2"/>
  <c r="U2425" i="2"/>
  <c r="S2425" i="2"/>
  <c r="S2443" i="2"/>
  <c r="U2443" i="2"/>
  <c r="U2379" i="2"/>
  <c r="S2379" i="2"/>
  <c r="U2416" i="2"/>
  <c r="S2416" i="2"/>
  <c r="U2463" i="2"/>
  <c r="S2463" i="2"/>
  <c r="U2399" i="2"/>
  <c r="S2399" i="2"/>
  <c r="S2446" i="2"/>
  <c r="U2446" i="2"/>
  <c r="S2382" i="2"/>
  <c r="U2382" i="2"/>
  <c r="S2429" i="2"/>
  <c r="U2429" i="2"/>
  <c r="S3294" i="2"/>
  <c r="U2803" i="2"/>
  <c r="S2803" i="2"/>
  <c r="U2975" i="2"/>
  <c r="S2975" i="2"/>
  <c r="U2809" i="2"/>
  <c r="S2809" i="2"/>
  <c r="U2970" i="2"/>
  <c r="S2970" i="2"/>
  <c r="S2797" i="2"/>
  <c r="U2797" i="2"/>
  <c r="S2955" i="2"/>
  <c r="U2955" i="2"/>
  <c r="S2786" i="2"/>
  <c r="U2786" i="2"/>
  <c r="U2941" i="2"/>
  <c r="S2941" i="2"/>
  <c r="S2783" i="2"/>
  <c r="U2783" i="2"/>
  <c r="U2937" i="2"/>
  <c r="S2937" i="2"/>
  <c r="U2968" i="2"/>
  <c r="S2968" i="2"/>
  <c r="U2888" i="2"/>
  <c r="S2888" i="2"/>
  <c r="U2997" i="2"/>
  <c r="S2997" i="2"/>
  <c r="S2929" i="2"/>
  <c r="U2929" i="2"/>
  <c r="S2792" i="2"/>
  <c r="U2792" i="2"/>
  <c r="S2980" i="2"/>
  <c r="U2980" i="2"/>
  <c r="S2906" i="2"/>
  <c r="U2906" i="2"/>
  <c r="S2947" i="2"/>
  <c r="U2947" i="2"/>
  <c r="S2898" i="2"/>
  <c r="U2898" i="2"/>
  <c r="S1447" i="2"/>
  <c r="U1447" i="2"/>
  <c r="S1535" i="2"/>
  <c r="U1535" i="2"/>
  <c r="S1531" i="2"/>
  <c r="S1391" i="2"/>
  <c r="U1391" i="2"/>
  <c r="S1479" i="2"/>
  <c r="U1479" i="2"/>
  <c r="S1463" i="2"/>
  <c r="U1463" i="2"/>
  <c r="U2945" i="2"/>
  <c r="S2945" i="2"/>
  <c r="S2428" i="2"/>
  <c r="U2428" i="2"/>
  <c r="U2802" i="2"/>
  <c r="S2802" i="2"/>
  <c r="S3286" i="2"/>
  <c r="S3273" i="2"/>
  <c r="S3281" i="2"/>
  <c r="S3277" i="2"/>
  <c r="S3246" i="2"/>
  <c r="S3279" i="2"/>
  <c r="S3284" i="2"/>
  <c r="S3291" i="2"/>
  <c r="U2911" i="2"/>
  <c r="S2911" i="2"/>
  <c r="S2412" i="2"/>
  <c r="U2412" i="2"/>
  <c r="S4831" i="2"/>
  <c r="U4831" i="2"/>
  <c r="S4927" i="2"/>
  <c r="U4927" i="2"/>
  <c r="S4887" i="2"/>
  <c r="U4887" i="2"/>
  <c r="U4877" i="2"/>
  <c r="S4877" i="2"/>
  <c r="U4923" i="2"/>
  <c r="S4923" i="2"/>
  <c r="U4934" i="2"/>
  <c r="S4934" i="2"/>
  <c r="U4933" i="2"/>
  <c r="S4933" i="2"/>
  <c r="U4931" i="2"/>
  <c r="S4931" i="2"/>
  <c r="S4948" i="2"/>
  <c r="U4948" i="2"/>
  <c r="S4884" i="2"/>
  <c r="U4884" i="2"/>
  <c r="S4954" i="2"/>
  <c r="U4954" i="2"/>
  <c r="S4890" i="2"/>
  <c r="U4890" i="2"/>
  <c r="S4826" i="2"/>
  <c r="U4826" i="2"/>
  <c r="U4897" i="2"/>
  <c r="S4897" i="2"/>
  <c r="U4833" i="2"/>
  <c r="S4833" i="2"/>
  <c r="U4912" i="2"/>
  <c r="S4912" i="2"/>
  <c r="U4848" i="2"/>
  <c r="S4848" i="2"/>
  <c r="U2417" i="2"/>
  <c r="S2417" i="2"/>
  <c r="S3765" i="2"/>
  <c r="S3781" i="2"/>
  <c r="S3763" i="2"/>
  <c r="S3725" i="2"/>
  <c r="S3787" i="2"/>
  <c r="S3780" i="2"/>
  <c r="S3710" i="2"/>
  <c r="S3746" i="2"/>
  <c r="S3777" i="2"/>
  <c r="S3705" i="2"/>
  <c r="S3744" i="2"/>
  <c r="S3711" i="2"/>
  <c r="S3692" i="2"/>
  <c r="S2789" i="2"/>
  <c r="U2789" i="2"/>
  <c r="U2932" i="2"/>
  <c r="S2932" i="2"/>
  <c r="S2444" i="2"/>
  <c r="U2444" i="2"/>
  <c r="S2435" i="2"/>
  <c r="U2435" i="2"/>
  <c r="S2472" i="2"/>
  <c r="U2472" i="2"/>
  <c r="S2408" i="2"/>
  <c r="U2408" i="2"/>
  <c r="S2455" i="2"/>
  <c r="U2455" i="2"/>
  <c r="S2391" i="2"/>
  <c r="U2391" i="2"/>
  <c r="S2438" i="2"/>
  <c r="U2438" i="2"/>
  <c r="S2374" i="2"/>
  <c r="U2374" i="2"/>
  <c r="S2421" i="2"/>
  <c r="U2421" i="2"/>
  <c r="U2791" i="2"/>
  <c r="S2791" i="2"/>
  <c r="U2962" i="2"/>
  <c r="S2962" i="2"/>
  <c r="S2798" i="2"/>
  <c r="U2798" i="2"/>
  <c r="U2958" i="2"/>
  <c r="S2958" i="2"/>
  <c r="S2787" i="2"/>
  <c r="U2787" i="2"/>
  <c r="S2942" i="2"/>
  <c r="U2942" i="2"/>
  <c r="U2774" i="2"/>
  <c r="S2774" i="2"/>
  <c r="S2924" i="2"/>
  <c r="U2924" i="2"/>
  <c r="U2773" i="2"/>
  <c r="S2773" i="2"/>
  <c r="U2921" i="2"/>
  <c r="S2921" i="2"/>
  <c r="U2960" i="2"/>
  <c r="S2960" i="2"/>
  <c r="U2801" i="2"/>
  <c r="S2801" i="2"/>
  <c r="S2989" i="2"/>
  <c r="U2989" i="2"/>
  <c r="U2919" i="2"/>
  <c r="S2919" i="2"/>
  <c r="U2784" i="2"/>
  <c r="S2784" i="2"/>
  <c r="U2972" i="2"/>
  <c r="S2972" i="2"/>
  <c r="S2895" i="2"/>
  <c r="U2895" i="2"/>
  <c r="S2939" i="2"/>
  <c r="U2939" i="2"/>
  <c r="S2890" i="2"/>
  <c r="U2890" i="2"/>
  <c r="S1431" i="2"/>
  <c r="U1431" i="2"/>
  <c r="S1487" i="2"/>
  <c r="U1487" i="2"/>
  <c r="S1407" i="2"/>
  <c r="U1407" i="2"/>
  <c r="S1343" i="2"/>
  <c r="U1343" i="2"/>
  <c r="U4641" i="2"/>
  <c r="S2977" i="2"/>
  <c r="U2977" i="2"/>
  <c r="U2450" i="2"/>
  <c r="S2450" i="2"/>
  <c r="U2828" i="2"/>
  <c r="S2828" i="2"/>
  <c r="S3274" i="2"/>
  <c r="S3253" i="2"/>
  <c r="S3262" i="2"/>
  <c r="S3264" i="2"/>
  <c r="S3296" i="2"/>
  <c r="S3271" i="2"/>
  <c r="S3276" i="2"/>
  <c r="S3283" i="2"/>
  <c r="S2951" i="2"/>
  <c r="U2951" i="2"/>
  <c r="U2434" i="2"/>
  <c r="S2434" i="2"/>
  <c r="U4830" i="2"/>
  <c r="S4830" i="2"/>
  <c r="S4863" i="2"/>
  <c r="U4863" i="2"/>
  <c r="S4855" i="2"/>
  <c r="U4855" i="2"/>
  <c r="S4845" i="2"/>
  <c r="U4845" i="2"/>
  <c r="S4907" i="2"/>
  <c r="U4907" i="2"/>
  <c r="U4918" i="2"/>
  <c r="S4918" i="2"/>
  <c r="S4917" i="2"/>
  <c r="U4917" i="2"/>
  <c r="U4915" i="2"/>
  <c r="S4915" i="2"/>
  <c r="S4940" i="2"/>
  <c r="U4940" i="2"/>
  <c r="U4876" i="2"/>
  <c r="S4876" i="2"/>
  <c r="S4946" i="2"/>
  <c r="U4946" i="2"/>
  <c r="S4882" i="2"/>
  <c r="U4882" i="2"/>
  <c r="S4953" i="2"/>
  <c r="U4953" i="2"/>
  <c r="S4889" i="2"/>
  <c r="U4889" i="2"/>
  <c r="S4825" i="2"/>
  <c r="U4825" i="2"/>
  <c r="U4904" i="2"/>
  <c r="S4904" i="2"/>
  <c r="U4840" i="2"/>
  <c r="S4840" i="2"/>
  <c r="S2914" i="2"/>
  <c r="U2914" i="2"/>
  <c r="S2436" i="2"/>
  <c r="U2436" i="2"/>
  <c r="S3782" i="2"/>
  <c r="S3733" i="2"/>
  <c r="S3749" i="2"/>
  <c r="S3747" i="2"/>
  <c r="S3701" i="2"/>
  <c r="S3771" i="2"/>
  <c r="S3772" i="2"/>
  <c r="S3697" i="2"/>
  <c r="S3738" i="2"/>
  <c r="S3769" i="2"/>
  <c r="S3693" i="2"/>
  <c r="S3736" i="2"/>
  <c r="S3703" i="2"/>
  <c r="S3715" i="2"/>
  <c r="U2813" i="2"/>
  <c r="S2813" i="2"/>
  <c r="U2971" i="2"/>
  <c r="S2971" i="2"/>
  <c r="S2466" i="2"/>
  <c r="U2466" i="2"/>
  <c r="U2427" i="2"/>
  <c r="S2427" i="2"/>
  <c r="S2464" i="2"/>
  <c r="U2464" i="2"/>
  <c r="S2400" i="2"/>
  <c r="U2400" i="2"/>
  <c r="U2447" i="2"/>
  <c r="S2447" i="2"/>
  <c r="S2383" i="2"/>
  <c r="U2383" i="2"/>
  <c r="S2430" i="2"/>
  <c r="U2430" i="2"/>
  <c r="U2477" i="2"/>
  <c r="S2477" i="2"/>
  <c r="S2413" i="2"/>
  <c r="U2413" i="2"/>
  <c r="U2781" i="2"/>
  <c r="S2781" i="2"/>
  <c r="S2950" i="2"/>
  <c r="U2950" i="2"/>
  <c r="S2788" i="2"/>
  <c r="U2788" i="2"/>
  <c r="U2944" i="2"/>
  <c r="S2944" i="2"/>
  <c r="U2775" i="2"/>
  <c r="S2775" i="2"/>
  <c r="U2925" i="2"/>
  <c r="S2925" i="2"/>
  <c r="S3014" i="2"/>
  <c r="U3014" i="2"/>
  <c r="S2904" i="2"/>
  <c r="U2904" i="2"/>
  <c r="U3011" i="2"/>
  <c r="S3011" i="2"/>
  <c r="S2900" i="2"/>
  <c r="U2900" i="2"/>
  <c r="U2952" i="2"/>
  <c r="S2952" i="2"/>
  <c r="U2793" i="2"/>
  <c r="S2793" i="2"/>
  <c r="S2981" i="2"/>
  <c r="U2981" i="2"/>
  <c r="U2908" i="2"/>
  <c r="S2908" i="2"/>
  <c r="U2776" i="2"/>
  <c r="S2776" i="2"/>
  <c r="S2964" i="2"/>
  <c r="U2964" i="2"/>
  <c r="S2934" i="2"/>
  <c r="U2934" i="2"/>
  <c r="S2931" i="2"/>
  <c r="U2931" i="2"/>
  <c r="U2974" i="2"/>
  <c r="S2974" i="2"/>
  <c r="S5018" i="2"/>
  <c r="S5020" i="2"/>
  <c r="S5045" i="2"/>
  <c r="S5031" i="2"/>
  <c r="S5039" i="2"/>
  <c r="S5034" i="2"/>
  <c r="S5036" i="2"/>
  <c r="S5022" i="2"/>
  <c r="S5016" i="2"/>
  <c r="S5028" i="2"/>
  <c r="S5042" i="2"/>
  <c r="S5044" i="2"/>
  <c r="S5030" i="2"/>
  <c r="S5024" i="2"/>
  <c r="S5014" i="2"/>
  <c r="S5019" i="2"/>
  <c r="S5013" i="2"/>
  <c r="S5038" i="2"/>
  <c r="S5032" i="2"/>
  <c r="S5026" i="2"/>
  <c r="S5025" i="2"/>
  <c r="S5027" i="2"/>
  <c r="S5021" i="2"/>
  <c r="S5012" i="2"/>
  <c r="S5040" i="2"/>
  <c r="S5033" i="2"/>
  <c r="S5035" i="2"/>
  <c r="S5029" i="2"/>
  <c r="S5015" i="2"/>
  <c r="S5041" i="2"/>
  <c r="S5043" i="2"/>
  <c r="S5037" i="2"/>
  <c r="S5023" i="2"/>
  <c r="S4616" i="2"/>
  <c r="S4633" i="2"/>
  <c r="S4603" i="2"/>
  <c r="S4628" i="2"/>
  <c r="S4598" i="2"/>
  <c r="S4606" i="2"/>
  <c r="S4615" i="2"/>
  <c r="S4632" i="2"/>
  <c r="S4596" i="2"/>
  <c r="T4595" i="2" s="1"/>
  <c r="S4619" i="2"/>
  <c r="S4597" i="2"/>
  <c r="S4614" i="2"/>
  <c r="S4636" i="2"/>
  <c r="S4623" i="2"/>
  <c r="S4640" i="2"/>
  <c r="S4602" i="2"/>
  <c r="S4627" i="2"/>
  <c r="S4605" i="2"/>
  <c r="S4622" i="2"/>
  <c r="S4611" i="2"/>
  <c r="S4631" i="2"/>
  <c r="S4601" i="2"/>
  <c r="S4610" i="2"/>
  <c r="S4635" i="2"/>
  <c r="S4613" i="2"/>
  <c r="S4630" i="2"/>
  <c r="S4624" i="2"/>
  <c r="S4639" i="2"/>
  <c r="S4609" i="2"/>
  <c r="S4618" i="2"/>
  <c r="S4604" i="2"/>
  <c r="S4621" i="2"/>
  <c r="S4638" i="2"/>
  <c r="S4641" i="2"/>
  <c r="S4600" i="2"/>
  <c r="S4617" i="2"/>
  <c r="S4626" i="2"/>
  <c r="S4612" i="2"/>
  <c r="S4629" i="2"/>
  <c r="S4607" i="2"/>
  <c r="S4608" i="2"/>
  <c r="S4625" i="2"/>
  <c r="S4634" i="2"/>
  <c r="S4620" i="2"/>
  <c r="S4637" i="2"/>
  <c r="S1369" i="2"/>
  <c r="S1539" i="2"/>
  <c r="S1498" i="2"/>
  <c r="S1416" i="2"/>
  <c r="S1545" i="2"/>
  <c r="S1408" i="2"/>
  <c r="S1492" i="2"/>
  <c r="S1388" i="2"/>
  <c r="S1474" i="2"/>
  <c r="S1432" i="2"/>
  <c r="S1523" i="2"/>
  <c r="S1379" i="2"/>
  <c r="S1465" i="2"/>
  <c r="S1424" i="2"/>
  <c r="S1508" i="2"/>
  <c r="S1553" i="2"/>
  <c r="S1426" i="2"/>
  <c r="S1512" i="2"/>
  <c r="S1555" i="2"/>
  <c r="S1418" i="2"/>
  <c r="S1451" i="2"/>
  <c r="S1537" i="2"/>
  <c r="S1400" i="2"/>
  <c r="S1484" i="2"/>
  <c r="S1371" i="2"/>
  <c r="S1500" i="2"/>
  <c r="S1355" i="2"/>
  <c r="S1476" i="2"/>
  <c r="S1441" i="2"/>
  <c r="S1475" i="2"/>
  <c r="S1434" i="2"/>
  <c r="S1520" i="2"/>
  <c r="S1393" i="2"/>
  <c r="S1352" i="2"/>
  <c r="S1436" i="2"/>
  <c r="S1481" i="2"/>
  <c r="S1344" i="2"/>
  <c r="S1428" i="2"/>
  <c r="S1547" i="2"/>
  <c r="S1410" i="2"/>
  <c r="S1457" i="2"/>
  <c r="S1394" i="2"/>
  <c r="S1450" i="2"/>
  <c r="S1401" i="2"/>
  <c r="S1360" i="2"/>
  <c r="S1444" i="2"/>
  <c r="S1530" i="2"/>
  <c r="S1489" i="2"/>
  <c r="S1362" i="2"/>
  <c r="S1448" i="2"/>
  <c r="S1491" i="2"/>
  <c r="S1354" i="2"/>
  <c r="S1524" i="2"/>
  <c r="S1387" i="2"/>
  <c r="S1473" i="2"/>
  <c r="S1420" i="2"/>
  <c r="S1506" i="2"/>
  <c r="S1459" i="2"/>
  <c r="S1411" i="2"/>
  <c r="S1499" i="2"/>
  <c r="S1372" i="2"/>
  <c r="S1544" i="2"/>
  <c r="S1417" i="2"/>
  <c r="S1536" i="2"/>
  <c r="S1483" i="2"/>
  <c r="S1346" i="2"/>
  <c r="S1516" i="2"/>
  <c r="S1497" i="2"/>
  <c r="S1370" i="2"/>
  <c r="S1456" i="2"/>
  <c r="S1364" i="2"/>
  <c r="S1412" i="2"/>
  <c r="S1522" i="2"/>
  <c r="S1377" i="2"/>
  <c r="S1507" i="2"/>
  <c r="S1380" i="2"/>
  <c r="S1466" i="2"/>
  <c r="S1552" i="2"/>
  <c r="S1425" i="2"/>
  <c r="S1384" i="2"/>
  <c r="S1554" i="2"/>
  <c r="S1427" i="2"/>
  <c r="S1460" i="2"/>
  <c r="S1546" i="2"/>
  <c r="S1409" i="2"/>
  <c r="S1356" i="2"/>
  <c r="S1442" i="2"/>
  <c r="S1528" i="2"/>
  <c r="S1347" i="2"/>
  <c r="S1433" i="2"/>
  <c r="S1435" i="2"/>
  <c r="S1521" i="2"/>
  <c r="S1480" i="2"/>
  <c r="S1353" i="2"/>
  <c r="S1472" i="2"/>
  <c r="S1556" i="2"/>
  <c r="S1419" i="2"/>
  <c r="S1452" i="2"/>
  <c r="S1538" i="2"/>
  <c r="S1392" i="2"/>
  <c r="S1540" i="2"/>
  <c r="S1505" i="2"/>
  <c r="S1443" i="2"/>
  <c r="S1529" i="2"/>
  <c r="S1402" i="2"/>
  <c r="S1488" i="2"/>
  <c r="S1361" i="2"/>
  <c r="S1490" i="2"/>
  <c r="S1363" i="2"/>
  <c r="S1396" i="2"/>
  <c r="S1482" i="2"/>
  <c r="S1345" i="2"/>
  <c r="S1515" i="2"/>
  <c r="S1378" i="2"/>
  <c r="S1464" i="2"/>
  <c r="S1548" i="2"/>
  <c r="S1390" i="2"/>
  <c r="S1357" i="2"/>
  <c r="S1421" i="2"/>
  <c r="S1485" i="2"/>
  <c r="S1549" i="2"/>
  <c r="S1382" i="2"/>
  <c r="S1446" i="2"/>
  <c r="S1510" i="2"/>
  <c r="S1365" i="2"/>
  <c r="S1373" i="2"/>
  <c r="S1437" i="2"/>
  <c r="S1501" i="2"/>
  <c r="S1398" i="2"/>
  <c r="S1462" i="2"/>
  <c r="S1526" i="2"/>
  <c r="S1381" i="2"/>
  <c r="S1445" i="2"/>
  <c r="S1509" i="2"/>
  <c r="S1406" i="2"/>
  <c r="S1470" i="2"/>
  <c r="S1534" i="2"/>
  <c r="S1454" i="2"/>
  <c r="S1389" i="2"/>
  <c r="S1453" i="2"/>
  <c r="S1517" i="2"/>
  <c r="S1350" i="2"/>
  <c r="S1414" i="2"/>
  <c r="S1478" i="2"/>
  <c r="S1542" i="2"/>
  <c r="S1493" i="2"/>
  <c r="S1397" i="2"/>
  <c r="S1461" i="2"/>
  <c r="S1525" i="2"/>
  <c r="S1358" i="2"/>
  <c r="S1422" i="2"/>
  <c r="S1486" i="2"/>
  <c r="S1550" i="2"/>
  <c r="S1557" i="2"/>
  <c r="S1518" i="2"/>
  <c r="S1405" i="2"/>
  <c r="S1469" i="2"/>
  <c r="S1533" i="2"/>
  <c r="S1366" i="2"/>
  <c r="S1430" i="2"/>
  <c r="S1494" i="2"/>
  <c r="S1558" i="2"/>
  <c r="S1429" i="2"/>
  <c r="S1413" i="2"/>
  <c r="S1477" i="2"/>
  <c r="S1541" i="2"/>
  <c r="S1374" i="2"/>
  <c r="S1438" i="2"/>
  <c r="S1502" i="2"/>
  <c r="S7" i="2"/>
  <c r="S785" i="2" l="1"/>
  <c r="U785" i="2"/>
  <c r="T786" i="2" s="1"/>
  <c r="T4642" i="2"/>
  <c r="U4642" i="2" s="1"/>
  <c r="U4595" i="2"/>
  <c r="U3020" i="2"/>
  <c r="S3020" i="2"/>
  <c r="U4823" i="2"/>
  <c r="U626" i="2"/>
  <c r="S626" i="2"/>
  <c r="S2831" i="2"/>
  <c r="U2831" i="2"/>
  <c r="U2479" i="2"/>
  <c r="S2479" i="2"/>
  <c r="S4960" i="2"/>
  <c r="U4960" i="2"/>
  <c r="T4961" i="2" s="1"/>
  <c r="T1559" i="2"/>
  <c r="U1559" i="2" s="1"/>
  <c r="U7" i="2"/>
  <c r="T8" i="2" s="1"/>
  <c r="B33" i="1"/>
  <c r="B20" i="1"/>
  <c r="B19" i="1"/>
  <c r="B18" i="1"/>
  <c r="T3021" i="2" l="1"/>
  <c r="D27" i="1"/>
  <c r="I54" i="1"/>
  <c r="D26" i="1"/>
  <c r="T2480" i="2"/>
  <c r="T625" i="2"/>
  <c r="S625" i="2" s="1"/>
  <c r="S786" i="2"/>
  <c r="U786" i="2"/>
  <c r="T2832" i="2"/>
  <c r="S4642" i="2"/>
  <c r="T4643" i="2" s="1"/>
  <c r="I57" i="1"/>
  <c r="I61" i="1"/>
  <c r="I65" i="1"/>
  <c r="I69" i="1"/>
  <c r="I73" i="1"/>
  <c r="I77" i="1"/>
  <c r="I81" i="1"/>
  <c r="I86" i="1"/>
  <c r="I90" i="1"/>
  <c r="I94" i="1"/>
  <c r="I98" i="1"/>
  <c r="I102" i="1"/>
  <c r="I106" i="1"/>
  <c r="I110" i="1"/>
  <c r="I114" i="1"/>
  <c r="I118" i="1"/>
  <c r="I122" i="1"/>
  <c r="I126" i="1"/>
  <c r="I130" i="1"/>
  <c r="I134" i="1"/>
  <c r="I138" i="1"/>
  <c r="I142" i="1"/>
  <c r="I58" i="1"/>
  <c r="I62" i="1"/>
  <c r="I66" i="1"/>
  <c r="I70" i="1"/>
  <c r="I74" i="1"/>
  <c r="I78" i="1"/>
  <c r="I82" i="1"/>
  <c r="I87" i="1"/>
  <c r="I91" i="1"/>
  <c r="I95" i="1"/>
  <c r="I99" i="1"/>
  <c r="I103" i="1"/>
  <c r="I107" i="1"/>
  <c r="I111" i="1"/>
  <c r="I115" i="1"/>
  <c r="I119" i="1"/>
  <c r="I123" i="1"/>
  <c r="I127" i="1"/>
  <c r="I131" i="1"/>
  <c r="I135" i="1"/>
  <c r="I139" i="1"/>
  <c r="I143" i="1"/>
  <c r="I59" i="1"/>
  <c r="I75" i="1"/>
  <c r="I83" i="1"/>
  <c r="I92" i="1"/>
  <c r="I100" i="1"/>
  <c r="I108" i="1"/>
  <c r="I116" i="1"/>
  <c r="I128" i="1"/>
  <c r="I136" i="1"/>
  <c r="I144" i="1"/>
  <c r="I64" i="1"/>
  <c r="I76" i="1"/>
  <c r="I89" i="1"/>
  <c r="I97" i="1"/>
  <c r="I109" i="1"/>
  <c r="I121" i="1"/>
  <c r="I133" i="1"/>
  <c r="I55" i="1"/>
  <c r="I63" i="1"/>
  <c r="I67" i="1"/>
  <c r="I71" i="1"/>
  <c r="I79" i="1"/>
  <c r="I88" i="1"/>
  <c r="I96" i="1"/>
  <c r="I104" i="1"/>
  <c r="I112" i="1"/>
  <c r="I120" i="1"/>
  <c r="I132" i="1"/>
  <c r="I140" i="1"/>
  <c r="I84" i="1"/>
  <c r="I56" i="1"/>
  <c r="I60" i="1"/>
  <c r="I72" i="1"/>
  <c r="I80" i="1"/>
  <c r="I93" i="1"/>
  <c r="I105" i="1"/>
  <c r="I117" i="1"/>
  <c r="I129" i="1"/>
  <c r="I141" i="1"/>
  <c r="I124" i="1"/>
  <c r="I68" i="1"/>
  <c r="I85" i="1"/>
  <c r="I101" i="1"/>
  <c r="I113" i="1"/>
  <c r="I125" i="1"/>
  <c r="I137" i="1"/>
  <c r="S2480" i="2"/>
  <c r="U2480" i="2"/>
  <c r="T2481" i="2" s="1"/>
  <c r="U2832" i="2"/>
  <c r="S2832" i="2"/>
  <c r="U625" i="2"/>
  <c r="T624" i="2" s="1"/>
  <c r="S624" i="2" s="1"/>
  <c r="U4961" i="2"/>
  <c r="S4961" i="2"/>
  <c r="U3021" i="2"/>
  <c r="S3021" i="2"/>
  <c r="S1559" i="2"/>
  <c r="T1560" i="2" s="1"/>
  <c r="U1560" i="2" s="1"/>
  <c r="B45" i="1"/>
  <c r="B46" i="1"/>
  <c r="T787" i="2" l="1"/>
  <c r="S4643" i="2"/>
  <c r="U4643" i="2"/>
  <c r="U787" i="2"/>
  <c r="S787" i="2"/>
  <c r="T3022" i="2"/>
  <c r="S3022" i="2" s="1"/>
  <c r="T2833" i="2"/>
  <c r="U2833" i="2" s="1"/>
  <c r="S2833" i="2"/>
  <c r="U2481" i="2"/>
  <c r="S2481" i="2"/>
  <c r="U624" i="2"/>
  <c r="T623" i="2" s="1"/>
  <c r="S623" i="2" s="1"/>
  <c r="T4962" i="2"/>
  <c r="S1560" i="2"/>
  <c r="T1561" i="2" s="1"/>
  <c r="U1561" i="2" s="1"/>
  <c r="B30" i="1"/>
  <c r="U3022" i="2" l="1"/>
  <c r="T3023" i="2" s="1"/>
  <c r="S3023" i="2" s="1"/>
  <c r="T2834" i="2"/>
  <c r="T788" i="2"/>
  <c r="T4644" i="2"/>
  <c r="U623" i="2"/>
  <c r="T622" i="2" s="1"/>
  <c r="S622" i="2" s="1"/>
  <c r="T2482" i="2"/>
  <c r="S4962" i="2"/>
  <c r="U4962" i="2"/>
  <c r="T4963" i="2" s="1"/>
  <c r="U2834" i="2"/>
  <c r="S2834" i="2"/>
  <c r="S1561" i="2"/>
  <c r="C11" i="1"/>
  <c r="E16" i="2"/>
  <c r="J16" i="2" s="1"/>
  <c r="E15" i="2"/>
  <c r="J15" i="2" s="1"/>
  <c r="F14" i="2"/>
  <c r="E14" i="2"/>
  <c r="J14" i="2" s="1"/>
  <c r="F13" i="2"/>
  <c r="E13" i="2" s="1"/>
  <c r="J13" i="2" s="1"/>
  <c r="F12" i="2"/>
  <c r="E12" i="2"/>
  <c r="J12" i="2" s="1"/>
  <c r="F11" i="2"/>
  <c r="E11" i="2" s="1"/>
  <c r="J11" i="2" s="1"/>
  <c r="F10" i="2"/>
  <c r="E10" i="2" s="1"/>
  <c r="J10" i="2" s="1"/>
  <c r="F9" i="2"/>
  <c r="E9" i="2" s="1"/>
  <c r="J9" i="2" s="1"/>
  <c r="F8" i="2"/>
  <c r="E8" i="2" s="1"/>
  <c r="F7" i="2"/>
  <c r="E7" i="2" s="1"/>
  <c r="J7" i="2" s="1"/>
  <c r="F6" i="2"/>
  <c r="E6" i="2" s="1"/>
  <c r="J6" i="2"/>
  <c r="U3023" i="2" l="1"/>
  <c r="T2835" i="2"/>
  <c r="U4644" i="2"/>
  <c r="S4644" i="2"/>
  <c r="U622" i="2"/>
  <c r="T621" i="2" s="1"/>
  <c r="S621" i="2" s="1"/>
  <c r="U788" i="2"/>
  <c r="S788" i="2"/>
  <c r="S2482" i="2"/>
  <c r="U2482" i="2"/>
  <c r="S4963" i="2"/>
  <c r="U4963" i="2"/>
  <c r="U2835" i="2"/>
  <c r="S2835" i="2"/>
  <c r="T3024" i="2"/>
  <c r="T1562" i="2"/>
  <c r="U1562" i="2" s="1"/>
  <c r="J8" i="2"/>
  <c r="T2101" i="2"/>
  <c r="U2101" i="2" s="1"/>
  <c r="T2109" i="2"/>
  <c r="U2109" i="2" s="1"/>
  <c r="T2117" i="2"/>
  <c r="T2125" i="2"/>
  <c r="T2133" i="2"/>
  <c r="T2141" i="2"/>
  <c r="T2149" i="2"/>
  <c r="T2157" i="2"/>
  <c r="T2098" i="2"/>
  <c r="U2098" i="2" s="1"/>
  <c r="T2118" i="2"/>
  <c r="T2142" i="2"/>
  <c r="T2159" i="2"/>
  <c r="U2159" i="2" s="1"/>
  <c r="T2103" i="2"/>
  <c r="T2111" i="2"/>
  <c r="T2119" i="2"/>
  <c r="T2127" i="2"/>
  <c r="T2135" i="2"/>
  <c r="T2143" i="2"/>
  <c r="T2151" i="2"/>
  <c r="U2151" i="2" s="1"/>
  <c r="T2104" i="2"/>
  <c r="T2112" i="2"/>
  <c r="T2120" i="2"/>
  <c r="T2128" i="2"/>
  <c r="T2136" i="2"/>
  <c r="U2136" i="2" s="1"/>
  <c r="T2144" i="2"/>
  <c r="T2152" i="2"/>
  <c r="U2152" i="2" s="1"/>
  <c r="T2160" i="2"/>
  <c r="U2160" i="2" s="1"/>
  <c r="T2105" i="2"/>
  <c r="U2105" i="2" s="1"/>
  <c r="T2113" i="2"/>
  <c r="T2121" i="2"/>
  <c r="T2129" i="2"/>
  <c r="T2137" i="2"/>
  <c r="U2137" i="2" s="1"/>
  <c r="T2145" i="2"/>
  <c r="U2145" i="2" s="1"/>
  <c r="T2153" i="2"/>
  <c r="U2153" i="2" s="1"/>
  <c r="T2161" i="2"/>
  <c r="U2161" i="2" s="1"/>
  <c r="T2106" i="2"/>
  <c r="U2106" i="2" s="1"/>
  <c r="T2114" i="2"/>
  <c r="T2122" i="2"/>
  <c r="T2130" i="2"/>
  <c r="T2138" i="2"/>
  <c r="U2138" i="2" s="1"/>
  <c r="T2154" i="2"/>
  <c r="U2154" i="2" s="1"/>
  <c r="T2162" i="2"/>
  <c r="U2162" i="2" s="1"/>
  <c r="T2146" i="2"/>
  <c r="T2099" i="2"/>
  <c r="U2099" i="2" s="1"/>
  <c r="T2107" i="2"/>
  <c r="U2107" i="2" s="1"/>
  <c r="T2115" i="2"/>
  <c r="T2123" i="2"/>
  <c r="T2131" i="2"/>
  <c r="T2139" i="2"/>
  <c r="U2139" i="2" s="1"/>
  <c r="T2147" i="2"/>
  <c r="T2155" i="2"/>
  <c r="U2155" i="2" s="1"/>
  <c r="T2163" i="2"/>
  <c r="U2163" i="2" s="1"/>
  <c r="T2110" i="2"/>
  <c r="U2110" i="2" s="1"/>
  <c r="T2134" i="2"/>
  <c r="T2158" i="2"/>
  <c r="T2100" i="2"/>
  <c r="U2100" i="2" s="1"/>
  <c r="T2108" i="2"/>
  <c r="U2108" i="2" s="1"/>
  <c r="T2116" i="2"/>
  <c r="T2124" i="2"/>
  <c r="T2132" i="2"/>
  <c r="T2140" i="2"/>
  <c r="U2140" i="2" s="1"/>
  <c r="T2148" i="2"/>
  <c r="T2156" i="2"/>
  <c r="T2164" i="2"/>
  <c r="U2164" i="2" s="1"/>
  <c r="T2102" i="2"/>
  <c r="T2126" i="2"/>
  <c r="T2150" i="2"/>
  <c r="H10" i="1"/>
  <c r="H9" i="1"/>
  <c r="H8" i="1"/>
  <c r="H7" i="1"/>
  <c r="H5" i="1"/>
  <c r="P41" i="1"/>
  <c r="Q41" i="1"/>
  <c r="P40" i="1"/>
  <c r="Q40" i="1"/>
  <c r="P39" i="1"/>
  <c r="Q39" i="1"/>
  <c r="P38" i="1"/>
  <c r="Q38" i="1"/>
  <c r="P37" i="1"/>
  <c r="Q37" i="1"/>
  <c r="B44" i="1"/>
  <c r="B39" i="1"/>
  <c r="D10" i="1"/>
  <c r="E10" i="1" s="1"/>
  <c r="B28" i="1" s="1"/>
  <c r="D9" i="1"/>
  <c r="D8" i="1"/>
  <c r="D7" i="1"/>
  <c r="D6" i="1"/>
  <c r="D5" i="1"/>
  <c r="D21" i="1" s="1"/>
  <c r="T4964" i="2" l="1"/>
  <c r="T4645" i="2"/>
  <c r="E8" i="1"/>
  <c r="D24" i="1"/>
  <c r="E9" i="1"/>
  <c r="P224" i="1" s="1"/>
  <c r="D25" i="1"/>
  <c r="T2836" i="2"/>
  <c r="E6" i="1"/>
  <c r="P128" i="1" s="1"/>
  <c r="D22" i="1"/>
  <c r="U621" i="2"/>
  <c r="T620" i="2" s="1"/>
  <c r="U620" i="2" s="1"/>
  <c r="E7" i="1"/>
  <c r="D23" i="1"/>
  <c r="F144" i="1"/>
  <c r="E144" i="1" s="1"/>
  <c r="D144" i="1" s="1"/>
  <c r="P141" i="1"/>
  <c r="P151" i="1"/>
  <c r="P159" i="1"/>
  <c r="P175" i="1"/>
  <c r="P167" i="1"/>
  <c r="P143" i="1"/>
  <c r="P186" i="1"/>
  <c r="P204" i="1"/>
  <c r="P180" i="1"/>
  <c r="P212" i="1"/>
  <c r="P188" i="1"/>
  <c r="P196" i="1"/>
  <c r="P234" i="1"/>
  <c r="W224" i="1"/>
  <c r="I10" i="1"/>
  <c r="T2483" i="2"/>
  <c r="S2483" i="2" s="1"/>
  <c r="T789" i="2"/>
  <c r="S4645" i="2"/>
  <c r="U4645" i="2"/>
  <c r="S620" i="2"/>
  <c r="T619" i="2" s="1"/>
  <c r="U619" i="2" s="1"/>
  <c r="U4964" i="2"/>
  <c r="S4964" i="2"/>
  <c r="U2483" i="2"/>
  <c r="S3024" i="2"/>
  <c r="U3024" i="2"/>
  <c r="U2836" i="2"/>
  <c r="S2836" i="2"/>
  <c r="S619" i="2"/>
  <c r="S1562" i="2"/>
  <c r="T1563" i="2" s="1"/>
  <c r="U1563" i="2" s="1"/>
  <c r="S2132" i="2"/>
  <c r="S2099" i="2"/>
  <c r="S2105" i="2"/>
  <c r="S2159" i="2"/>
  <c r="S2124" i="2"/>
  <c r="S2146" i="2"/>
  <c r="S2160" i="2"/>
  <c r="S2142" i="2"/>
  <c r="S2100" i="2"/>
  <c r="S2131" i="2"/>
  <c r="S2138" i="2"/>
  <c r="S2137" i="2"/>
  <c r="S2136" i="2"/>
  <c r="S2127" i="2"/>
  <c r="S2157" i="2"/>
  <c r="S2158" i="2"/>
  <c r="S2130" i="2"/>
  <c r="S2128" i="2"/>
  <c r="S2149" i="2"/>
  <c r="S2148" i="2"/>
  <c r="S2134" i="2"/>
  <c r="S2115" i="2"/>
  <c r="S2122" i="2"/>
  <c r="S2121" i="2"/>
  <c r="S2120" i="2"/>
  <c r="S2111" i="2"/>
  <c r="S2141" i="2"/>
  <c r="S2163" i="2"/>
  <c r="S2106" i="2"/>
  <c r="S2125" i="2"/>
  <c r="S2150" i="2"/>
  <c r="S2155" i="2"/>
  <c r="S2161" i="2"/>
  <c r="S2117" i="2"/>
  <c r="S2164" i="2"/>
  <c r="S2156" i="2"/>
  <c r="S2123" i="2"/>
  <c r="S2129" i="2"/>
  <c r="S2119" i="2"/>
  <c r="S2140" i="2"/>
  <c r="S2110" i="2"/>
  <c r="S2107" i="2"/>
  <c r="S2114" i="2"/>
  <c r="S2113" i="2"/>
  <c r="S2112" i="2"/>
  <c r="S2103" i="2"/>
  <c r="S2133" i="2"/>
  <c r="S2104" i="2"/>
  <c r="S2151" i="2"/>
  <c r="S2126" i="2"/>
  <c r="S2116" i="2"/>
  <c r="S2147" i="2"/>
  <c r="S2162" i="2"/>
  <c r="S2153" i="2"/>
  <c r="S2152" i="2"/>
  <c r="S2143" i="2"/>
  <c r="S2118" i="2"/>
  <c r="S2109" i="2"/>
  <c r="S2102" i="2"/>
  <c r="S2108" i="2"/>
  <c r="S2139" i="2"/>
  <c r="S2154" i="2"/>
  <c r="S2145" i="2"/>
  <c r="S2144" i="2"/>
  <c r="S2135" i="2"/>
  <c r="S2101" i="2"/>
  <c r="I7" i="1"/>
  <c r="P172" i="1"/>
  <c r="P164" i="1"/>
  <c r="P156" i="1"/>
  <c r="P148" i="1"/>
  <c r="P140" i="1"/>
  <c r="P217" i="1"/>
  <c r="P209" i="1"/>
  <c r="P201" i="1"/>
  <c r="P193" i="1"/>
  <c r="P185" i="1"/>
  <c r="P247" i="1"/>
  <c r="P260" i="1"/>
  <c r="P292" i="1"/>
  <c r="P284" i="1"/>
  <c r="P276" i="1"/>
  <c r="P268" i="1"/>
  <c r="P171" i="1"/>
  <c r="P163" i="1"/>
  <c r="P155" i="1"/>
  <c r="P147" i="1"/>
  <c r="P139" i="1"/>
  <c r="P216" i="1"/>
  <c r="P208" i="1"/>
  <c r="P200" i="1"/>
  <c r="P192" i="1"/>
  <c r="P184" i="1"/>
  <c r="I9" i="1"/>
  <c r="P230" i="1"/>
  <c r="P299" i="1"/>
  <c r="P291" i="1"/>
  <c r="P283" i="1"/>
  <c r="P275" i="1"/>
  <c r="P267" i="1"/>
  <c r="P136" i="1"/>
  <c r="P170" i="1"/>
  <c r="P162" i="1"/>
  <c r="P154" i="1"/>
  <c r="P146" i="1"/>
  <c r="P138" i="1"/>
  <c r="P215" i="1"/>
  <c r="P207" i="1"/>
  <c r="P199" i="1"/>
  <c r="P191" i="1"/>
  <c r="P183" i="1"/>
  <c r="P245" i="1"/>
  <c r="P298" i="1"/>
  <c r="P290" i="1"/>
  <c r="P282" i="1"/>
  <c r="P274" i="1"/>
  <c r="P266" i="1"/>
  <c r="P137" i="1"/>
  <c r="P169" i="1"/>
  <c r="P161" i="1"/>
  <c r="P153" i="1"/>
  <c r="P145" i="1"/>
  <c r="P214" i="1"/>
  <c r="P206" i="1"/>
  <c r="P198" i="1"/>
  <c r="P190" i="1"/>
  <c r="P182" i="1"/>
  <c r="P218" i="1"/>
  <c r="P228" i="1"/>
  <c r="P297" i="1"/>
  <c r="P289" i="1"/>
  <c r="P281" i="1"/>
  <c r="P273" i="1"/>
  <c r="P265" i="1"/>
  <c r="P176" i="1"/>
  <c r="P168" i="1"/>
  <c r="P160" i="1"/>
  <c r="P152" i="1"/>
  <c r="P144" i="1"/>
  <c r="I8" i="1"/>
  <c r="P213" i="1"/>
  <c r="P205" i="1"/>
  <c r="P197" i="1"/>
  <c r="P189" i="1"/>
  <c r="P181" i="1"/>
  <c r="P251" i="1"/>
  <c r="P296" i="1"/>
  <c r="P288" i="1"/>
  <c r="P280" i="1"/>
  <c r="P272" i="1"/>
  <c r="P264" i="1"/>
  <c r="P295" i="1"/>
  <c r="P287" i="1"/>
  <c r="P279" i="1"/>
  <c r="P271" i="1"/>
  <c r="P263" i="1"/>
  <c r="P174" i="1"/>
  <c r="P166" i="1"/>
  <c r="P158" i="1"/>
  <c r="P150" i="1"/>
  <c r="P142" i="1"/>
  <c r="P177" i="1"/>
  <c r="P211" i="1"/>
  <c r="P203" i="1"/>
  <c r="P195" i="1"/>
  <c r="P187" i="1"/>
  <c r="P179" i="1"/>
  <c r="P249" i="1"/>
  <c r="P294" i="1"/>
  <c r="P286" i="1"/>
  <c r="P278" i="1"/>
  <c r="P270" i="1"/>
  <c r="P262" i="1"/>
  <c r="E5" i="1"/>
  <c r="P54" i="1" s="1"/>
  <c r="X54" i="1" s="1"/>
  <c r="U54" i="1" s="1"/>
  <c r="B11" i="1"/>
  <c r="P173" i="1"/>
  <c r="P165" i="1"/>
  <c r="P157" i="1"/>
  <c r="P149" i="1"/>
  <c r="P178" i="1"/>
  <c r="P210" i="1"/>
  <c r="P202" i="1"/>
  <c r="P194" i="1"/>
  <c r="P248" i="1"/>
  <c r="P259" i="1"/>
  <c r="P293" i="1"/>
  <c r="P285" i="1"/>
  <c r="P277" i="1"/>
  <c r="P269" i="1"/>
  <c r="P261" i="1"/>
  <c r="Q128" i="1" l="1"/>
  <c r="X128" i="1"/>
  <c r="Q262" i="1"/>
  <c r="X262" i="1"/>
  <c r="Q294" i="1"/>
  <c r="X294" i="1"/>
  <c r="Q195" i="1"/>
  <c r="X195" i="1"/>
  <c r="Q142" i="1"/>
  <c r="X142" i="1"/>
  <c r="Q174" i="1"/>
  <c r="X174" i="1"/>
  <c r="Q188" i="1"/>
  <c r="X188" i="1"/>
  <c r="Q186" i="1"/>
  <c r="X186" i="1"/>
  <c r="Q159" i="1"/>
  <c r="X159" i="1"/>
  <c r="P104" i="1"/>
  <c r="P114" i="1"/>
  <c r="W114" i="1" s="1"/>
  <c r="P119" i="1"/>
  <c r="P134" i="1"/>
  <c r="P102" i="1"/>
  <c r="P117" i="1"/>
  <c r="W117" i="1" s="1"/>
  <c r="P132" i="1"/>
  <c r="P100" i="1"/>
  <c r="P115" i="1"/>
  <c r="P113" i="1"/>
  <c r="W113" i="1" s="1"/>
  <c r="P120" i="1"/>
  <c r="P130" i="1"/>
  <c r="P106" i="1"/>
  <c r="P111" i="1"/>
  <c r="W111" i="1" s="1"/>
  <c r="P126" i="1"/>
  <c r="P109" i="1"/>
  <c r="P124" i="1"/>
  <c r="P107" i="1"/>
  <c r="W107" i="1" s="1"/>
  <c r="P129" i="1"/>
  <c r="P97" i="1"/>
  <c r="P112" i="1"/>
  <c r="P98" i="1"/>
  <c r="P122" i="1"/>
  <c r="P135" i="1"/>
  <c r="P103" i="1"/>
  <c r="P118" i="1"/>
  <c r="P133" i="1"/>
  <c r="P101" i="1"/>
  <c r="P116" i="1"/>
  <c r="P131" i="1"/>
  <c r="P99" i="1"/>
  <c r="P105" i="1"/>
  <c r="P95" i="1"/>
  <c r="P96" i="1"/>
  <c r="P121" i="1"/>
  <c r="P108" i="1"/>
  <c r="P110" i="1"/>
  <c r="Q269" i="1"/>
  <c r="X269" i="1"/>
  <c r="Q210" i="1"/>
  <c r="X210" i="1"/>
  <c r="Q264" i="1"/>
  <c r="X264" i="1"/>
  <c r="Q197" i="1"/>
  <c r="X197" i="1"/>
  <c r="Q176" i="1"/>
  <c r="X176" i="1"/>
  <c r="Q218" i="1"/>
  <c r="X218" i="1"/>
  <c r="Q161" i="1"/>
  <c r="X161" i="1"/>
  <c r="Q298" i="1"/>
  <c r="X298" i="1"/>
  <c r="Q146" i="1"/>
  <c r="X146" i="1"/>
  <c r="Q283" i="1"/>
  <c r="X283" i="1"/>
  <c r="Q208" i="1"/>
  <c r="X208" i="1"/>
  <c r="Q268" i="1"/>
  <c r="X268" i="1"/>
  <c r="Q148" i="1"/>
  <c r="X148" i="1"/>
  <c r="Q234" i="1"/>
  <c r="X234" i="1"/>
  <c r="Q259" i="1"/>
  <c r="X259" i="1"/>
  <c r="Q165" i="1"/>
  <c r="X165" i="1"/>
  <c r="Q271" i="1"/>
  <c r="X271" i="1"/>
  <c r="Q296" i="1"/>
  <c r="X296" i="1"/>
  <c r="Q144" i="1"/>
  <c r="X144" i="1"/>
  <c r="Q281" i="1"/>
  <c r="X281" i="1"/>
  <c r="Q206" i="1"/>
  <c r="X206" i="1"/>
  <c r="Q266" i="1"/>
  <c r="X266" i="1"/>
  <c r="Q199" i="1"/>
  <c r="X199" i="1"/>
  <c r="Q136" i="1"/>
  <c r="X136" i="1"/>
  <c r="Q155" i="1"/>
  <c r="X155" i="1"/>
  <c r="Q260" i="1"/>
  <c r="X260" i="1"/>
  <c r="Q201" i="1"/>
  <c r="X201" i="1"/>
  <c r="P123" i="1"/>
  <c r="P125" i="1"/>
  <c r="P127" i="1"/>
  <c r="W127" i="1" s="1"/>
  <c r="Q277" i="1"/>
  <c r="X277" i="1"/>
  <c r="Q248" i="1"/>
  <c r="X248" i="1"/>
  <c r="Q178" i="1"/>
  <c r="X178" i="1"/>
  <c r="Q173" i="1"/>
  <c r="X173" i="1"/>
  <c r="Q270" i="1"/>
  <c r="X270" i="1"/>
  <c r="Q249" i="1"/>
  <c r="X249" i="1"/>
  <c r="Q203" i="1"/>
  <c r="X203" i="1"/>
  <c r="Q150" i="1"/>
  <c r="X150" i="1"/>
  <c r="Q279" i="1"/>
  <c r="X279" i="1"/>
  <c r="Q272" i="1"/>
  <c r="X272" i="1"/>
  <c r="Q251" i="1"/>
  <c r="X251" i="1"/>
  <c r="Q205" i="1"/>
  <c r="X205" i="1"/>
  <c r="Q152" i="1"/>
  <c r="X152" i="1"/>
  <c r="Q289" i="1"/>
  <c r="X289" i="1"/>
  <c r="Q182" i="1"/>
  <c r="X182" i="1"/>
  <c r="Q214" i="1"/>
  <c r="X214" i="1"/>
  <c r="Q169" i="1"/>
  <c r="X169" i="1"/>
  <c r="Q274" i="1"/>
  <c r="X274" i="1"/>
  <c r="Q245" i="1"/>
  <c r="X245" i="1"/>
  <c r="Q207" i="1"/>
  <c r="X207" i="1"/>
  <c r="Q154" i="1"/>
  <c r="X154" i="1"/>
  <c r="Q291" i="1"/>
  <c r="X291" i="1"/>
  <c r="Q184" i="1"/>
  <c r="X184" i="1"/>
  <c r="Q216" i="1"/>
  <c r="X216" i="1"/>
  <c r="Q163" i="1"/>
  <c r="X163" i="1"/>
  <c r="Q276" i="1"/>
  <c r="X276" i="1"/>
  <c r="Q247" i="1"/>
  <c r="X247" i="1"/>
  <c r="Q209" i="1"/>
  <c r="X209" i="1"/>
  <c r="Q156" i="1"/>
  <c r="X156" i="1"/>
  <c r="Q212" i="1"/>
  <c r="X212" i="1"/>
  <c r="Q143" i="1"/>
  <c r="X143" i="1"/>
  <c r="Q151" i="1"/>
  <c r="X151" i="1"/>
  <c r="Q285" i="1"/>
  <c r="X285" i="1"/>
  <c r="Q194" i="1"/>
  <c r="X194" i="1"/>
  <c r="Q149" i="1"/>
  <c r="X149" i="1"/>
  <c r="Q278" i="1"/>
  <c r="X278" i="1"/>
  <c r="Q179" i="1"/>
  <c r="X179" i="1"/>
  <c r="Q211" i="1"/>
  <c r="X211" i="1"/>
  <c r="Q158" i="1"/>
  <c r="X158" i="1"/>
  <c r="Q287" i="1"/>
  <c r="X287" i="1"/>
  <c r="Q280" i="1"/>
  <c r="X280" i="1"/>
  <c r="Q181" i="1"/>
  <c r="X181" i="1"/>
  <c r="Q213" i="1"/>
  <c r="X213" i="1"/>
  <c r="Q160" i="1"/>
  <c r="X160" i="1"/>
  <c r="Q265" i="1"/>
  <c r="X265" i="1"/>
  <c r="Q297" i="1"/>
  <c r="X297" i="1"/>
  <c r="Q190" i="1"/>
  <c r="X190" i="1"/>
  <c r="Q145" i="1"/>
  <c r="X145" i="1"/>
  <c r="Q137" i="1"/>
  <c r="X137" i="1"/>
  <c r="Q282" i="1"/>
  <c r="X282" i="1"/>
  <c r="Q183" i="1"/>
  <c r="X183" i="1"/>
  <c r="Q215" i="1"/>
  <c r="X215" i="1"/>
  <c r="Q162" i="1"/>
  <c r="X162" i="1"/>
  <c r="Q267" i="1"/>
  <c r="X267" i="1"/>
  <c r="Q299" i="1"/>
  <c r="X299" i="1"/>
  <c r="Q192" i="1"/>
  <c r="X192" i="1"/>
  <c r="Q139" i="1"/>
  <c r="X139" i="1"/>
  <c r="Q171" i="1"/>
  <c r="X171" i="1"/>
  <c r="Q284" i="1"/>
  <c r="X284" i="1"/>
  <c r="Q185" i="1"/>
  <c r="X185" i="1"/>
  <c r="Q217" i="1"/>
  <c r="X217" i="1"/>
  <c r="Q164" i="1"/>
  <c r="X164" i="1"/>
  <c r="Q180" i="1"/>
  <c r="X180" i="1"/>
  <c r="Q167" i="1"/>
  <c r="X167" i="1"/>
  <c r="Q141" i="1"/>
  <c r="X141" i="1"/>
  <c r="Q261" i="1"/>
  <c r="X261" i="1"/>
  <c r="Q293" i="1"/>
  <c r="X293" i="1"/>
  <c r="Q202" i="1"/>
  <c r="X202" i="1"/>
  <c r="Q157" i="1"/>
  <c r="X157" i="1"/>
  <c r="Q286" i="1"/>
  <c r="X286" i="1"/>
  <c r="Q187" i="1"/>
  <c r="X187" i="1"/>
  <c r="Q177" i="1"/>
  <c r="X177" i="1"/>
  <c r="Q166" i="1"/>
  <c r="X166" i="1"/>
  <c r="Q263" i="1"/>
  <c r="X263" i="1"/>
  <c r="Q295" i="1"/>
  <c r="X295" i="1"/>
  <c r="Q288" i="1"/>
  <c r="X288" i="1"/>
  <c r="Q189" i="1"/>
  <c r="X189" i="1"/>
  <c r="Q168" i="1"/>
  <c r="X168" i="1"/>
  <c r="Q273" i="1"/>
  <c r="X273" i="1"/>
  <c r="Q228" i="1"/>
  <c r="X228" i="1"/>
  <c r="Q198" i="1"/>
  <c r="X198" i="1"/>
  <c r="Q153" i="1"/>
  <c r="X153" i="1"/>
  <c r="Q290" i="1"/>
  <c r="X290" i="1"/>
  <c r="Q191" i="1"/>
  <c r="X191" i="1"/>
  <c r="Q138" i="1"/>
  <c r="X138" i="1"/>
  <c r="Q170" i="1"/>
  <c r="X170" i="1"/>
  <c r="Q275" i="1"/>
  <c r="X275" i="1"/>
  <c r="Q230" i="1"/>
  <c r="X230" i="1"/>
  <c r="Q200" i="1"/>
  <c r="X200" i="1"/>
  <c r="Q147" i="1"/>
  <c r="X147" i="1"/>
  <c r="Q292" i="1"/>
  <c r="X292" i="1"/>
  <c r="Q193" i="1"/>
  <c r="X193" i="1"/>
  <c r="Q140" i="1"/>
  <c r="X140" i="1"/>
  <c r="Q172" i="1"/>
  <c r="X172" i="1"/>
  <c r="Q196" i="1"/>
  <c r="X196" i="1"/>
  <c r="Q204" i="1"/>
  <c r="X204" i="1"/>
  <c r="Q175" i="1"/>
  <c r="X175" i="1"/>
  <c r="Q224" i="1"/>
  <c r="X224" i="1"/>
  <c r="P225" i="1"/>
  <c r="P257" i="1"/>
  <c r="P227" i="1"/>
  <c r="P219" i="1"/>
  <c r="P236" i="1"/>
  <c r="P221" i="1"/>
  <c r="P253" i="1"/>
  <c r="P238" i="1"/>
  <c r="P223" i="1"/>
  <c r="P255" i="1"/>
  <c r="P242" i="1"/>
  <c r="P256" i="1"/>
  <c r="P232" i="1"/>
  <c r="P233" i="1"/>
  <c r="P235" i="1"/>
  <c r="P244" i="1"/>
  <c r="W244" i="1" s="1"/>
  <c r="P229" i="1"/>
  <c r="P246" i="1"/>
  <c r="P231" i="1"/>
  <c r="T618" i="2"/>
  <c r="S618" i="2" s="1"/>
  <c r="P250" i="1"/>
  <c r="P226" i="1"/>
  <c r="P240" i="1"/>
  <c r="Q54" i="1"/>
  <c r="P241" i="1"/>
  <c r="P243" i="1"/>
  <c r="P220" i="1"/>
  <c r="P252" i="1"/>
  <c r="P237" i="1"/>
  <c r="P222" i="1"/>
  <c r="P254" i="1"/>
  <c r="P239" i="1"/>
  <c r="P258" i="1"/>
  <c r="W120" i="1"/>
  <c r="W286" i="1"/>
  <c r="W177" i="1"/>
  <c r="W295" i="1"/>
  <c r="W189" i="1"/>
  <c r="W115" i="1"/>
  <c r="W100" i="1"/>
  <c r="W237" i="1"/>
  <c r="W170" i="1"/>
  <c r="W102" i="1"/>
  <c r="W193" i="1"/>
  <c r="W119" i="1"/>
  <c r="W196" i="1"/>
  <c r="W210" i="1"/>
  <c r="W121" i="1"/>
  <c r="W249" i="1"/>
  <c r="W142" i="1"/>
  <c r="W271" i="1"/>
  <c r="W296" i="1"/>
  <c r="W251" i="1"/>
  <c r="W197" i="1"/>
  <c r="W144" i="1"/>
  <c r="W176" i="1"/>
  <c r="W123" i="1"/>
  <c r="W281" i="1"/>
  <c r="W228" i="1"/>
  <c r="W218" i="1"/>
  <c r="W206" i="1"/>
  <c r="W161" i="1"/>
  <c r="W108" i="1"/>
  <c r="W266" i="1"/>
  <c r="W298" i="1"/>
  <c r="W245" i="1"/>
  <c r="W199" i="1"/>
  <c r="W146" i="1"/>
  <c r="W136" i="1"/>
  <c r="W125" i="1"/>
  <c r="W283" i="1"/>
  <c r="W230" i="1"/>
  <c r="W208" i="1"/>
  <c r="W155" i="1"/>
  <c r="W110" i="1"/>
  <c r="W268" i="1"/>
  <c r="W260" i="1"/>
  <c r="W247" i="1"/>
  <c r="W201" i="1"/>
  <c r="W148" i="1"/>
  <c r="T4965" i="2"/>
  <c r="U4965" i="2" s="1"/>
  <c r="U789" i="2"/>
  <c r="S789" i="2"/>
  <c r="W242" i="1"/>
  <c r="W226" i="1"/>
  <c r="W234" i="1"/>
  <c r="W188" i="1"/>
  <c r="W186" i="1"/>
  <c r="W159" i="1"/>
  <c r="W285" i="1"/>
  <c r="W157" i="1"/>
  <c r="W241" i="1"/>
  <c r="W166" i="1"/>
  <c r="W288" i="1"/>
  <c r="W273" i="1"/>
  <c r="W198" i="1"/>
  <c r="W132" i="1"/>
  <c r="W191" i="1"/>
  <c r="W254" i="1"/>
  <c r="W147" i="1"/>
  <c r="W292" i="1"/>
  <c r="W140" i="1"/>
  <c r="W250" i="1"/>
  <c r="W106" i="1"/>
  <c r="W175" i="1"/>
  <c r="W293" i="1"/>
  <c r="W165" i="1"/>
  <c r="W262" i="1"/>
  <c r="W195" i="1"/>
  <c r="W174" i="1"/>
  <c r="W259" i="1"/>
  <c r="W178" i="1"/>
  <c r="W173" i="1"/>
  <c r="W95" i="1"/>
  <c r="W270" i="1"/>
  <c r="W225" i="1"/>
  <c r="W257" i="1"/>
  <c r="W203" i="1"/>
  <c r="W150" i="1"/>
  <c r="W105" i="1"/>
  <c r="W279" i="1"/>
  <c r="W272" i="1"/>
  <c r="W227" i="1"/>
  <c r="W205" i="1"/>
  <c r="W152" i="1"/>
  <c r="W99" i="1"/>
  <c r="W289" i="1"/>
  <c r="W236" i="1"/>
  <c r="W182" i="1"/>
  <c r="W214" i="1"/>
  <c r="W169" i="1"/>
  <c r="W116" i="1"/>
  <c r="W274" i="1"/>
  <c r="W221" i="1"/>
  <c r="W253" i="1"/>
  <c r="W207" i="1"/>
  <c r="W154" i="1"/>
  <c r="W101" i="1"/>
  <c r="W133" i="1"/>
  <c r="W291" i="1"/>
  <c r="W184" i="1"/>
  <c r="W216" i="1"/>
  <c r="W163" i="1"/>
  <c r="W276" i="1"/>
  <c r="W223" i="1"/>
  <c r="W255" i="1"/>
  <c r="W209" i="1"/>
  <c r="W156" i="1"/>
  <c r="W103" i="1"/>
  <c r="W135" i="1"/>
  <c r="T2484" i="2"/>
  <c r="W258" i="1"/>
  <c r="W98" i="1"/>
  <c r="W212" i="1"/>
  <c r="W143" i="1"/>
  <c r="W151" i="1"/>
  <c r="W202" i="1"/>
  <c r="J54" i="1"/>
  <c r="W54" i="1"/>
  <c r="W187" i="1"/>
  <c r="W263" i="1"/>
  <c r="W168" i="1"/>
  <c r="W220" i="1"/>
  <c r="W153" i="1"/>
  <c r="W290" i="1"/>
  <c r="W138" i="1"/>
  <c r="W275" i="1"/>
  <c r="W200" i="1"/>
  <c r="W134" i="1"/>
  <c r="W172" i="1"/>
  <c r="W204" i="1"/>
  <c r="W261" i="1"/>
  <c r="W248" i="1"/>
  <c r="W128" i="1"/>
  <c r="W294" i="1"/>
  <c r="W264" i="1"/>
  <c r="W269" i="1"/>
  <c r="W277" i="1"/>
  <c r="W232" i="1"/>
  <c r="W194" i="1"/>
  <c r="W149" i="1"/>
  <c r="W112" i="1"/>
  <c r="W97" i="1"/>
  <c r="W278" i="1"/>
  <c r="W233" i="1"/>
  <c r="W179" i="1"/>
  <c r="W211" i="1"/>
  <c r="W158" i="1"/>
  <c r="W129" i="1"/>
  <c r="W287" i="1"/>
  <c r="W280" i="1"/>
  <c r="W181" i="1"/>
  <c r="W213" i="1"/>
  <c r="W160" i="1"/>
  <c r="W265" i="1"/>
  <c r="W297" i="1"/>
  <c r="W190" i="1"/>
  <c r="W145" i="1"/>
  <c r="W137" i="1"/>
  <c r="W124" i="1"/>
  <c r="W282" i="1"/>
  <c r="W229" i="1"/>
  <c r="W183" i="1"/>
  <c r="W215" i="1"/>
  <c r="W162" i="1"/>
  <c r="W109" i="1"/>
  <c r="W267" i="1"/>
  <c r="W299" i="1"/>
  <c r="W246" i="1"/>
  <c r="W192" i="1"/>
  <c r="W139" i="1"/>
  <c r="W171" i="1"/>
  <c r="W126" i="1"/>
  <c r="W284" i="1"/>
  <c r="W185" i="1"/>
  <c r="W217" i="1"/>
  <c r="W164" i="1"/>
  <c r="T4646" i="2"/>
  <c r="W122" i="1"/>
  <c r="W130" i="1"/>
  <c r="W180" i="1"/>
  <c r="W167" i="1"/>
  <c r="W141" i="1"/>
  <c r="T3025" i="2"/>
  <c r="T2837" i="2"/>
  <c r="U2484" i="2"/>
  <c r="S2484" i="2"/>
  <c r="S1563" i="2"/>
  <c r="T1564" i="2" s="1"/>
  <c r="U1564" i="2" s="1"/>
  <c r="T2165" i="2"/>
  <c r="U2165" i="2" s="1"/>
  <c r="P60" i="1"/>
  <c r="P68" i="1"/>
  <c r="P76" i="1"/>
  <c r="P84" i="1"/>
  <c r="P92" i="1"/>
  <c r="P69" i="1"/>
  <c r="P85" i="1"/>
  <c r="P70" i="1"/>
  <c r="P94" i="1"/>
  <c r="P61" i="1"/>
  <c r="P93" i="1"/>
  <c r="P78" i="1"/>
  <c r="P55" i="1"/>
  <c r="P63" i="1"/>
  <c r="P71" i="1"/>
  <c r="P79" i="1"/>
  <c r="P87" i="1"/>
  <c r="P56" i="1"/>
  <c r="P64" i="1"/>
  <c r="P72" i="1"/>
  <c r="P80" i="1"/>
  <c r="P88" i="1"/>
  <c r="P57" i="1"/>
  <c r="P65" i="1"/>
  <c r="P73" i="1"/>
  <c r="P81" i="1"/>
  <c r="P89" i="1"/>
  <c r="I5" i="1"/>
  <c r="P58" i="1"/>
  <c r="P66" i="1"/>
  <c r="P74" i="1"/>
  <c r="P82" i="1"/>
  <c r="P90" i="1"/>
  <c r="P75" i="1"/>
  <c r="P91" i="1"/>
  <c r="P77" i="1"/>
  <c r="P59" i="1"/>
  <c r="P67" i="1"/>
  <c r="P83" i="1"/>
  <c r="P62" i="1"/>
  <c r="P86" i="1"/>
  <c r="H6" i="1"/>
  <c r="Q75" i="1" l="1"/>
  <c r="X75" i="1"/>
  <c r="Q88" i="1"/>
  <c r="X88" i="1"/>
  <c r="Q61" i="1"/>
  <c r="X61" i="1"/>
  <c r="Q68" i="1"/>
  <c r="X68" i="1"/>
  <c r="Q238" i="1"/>
  <c r="X238" i="1"/>
  <c r="U204" i="1"/>
  <c r="V204" i="1"/>
  <c r="U147" i="1"/>
  <c r="V147" i="1"/>
  <c r="U191" i="1"/>
  <c r="V191" i="1"/>
  <c r="U168" i="1"/>
  <c r="V168" i="1"/>
  <c r="U177" i="1"/>
  <c r="V177" i="1"/>
  <c r="U261" i="1"/>
  <c r="V261" i="1"/>
  <c r="U185" i="1"/>
  <c r="V185" i="1"/>
  <c r="U267" i="1"/>
  <c r="V267" i="1"/>
  <c r="U145" i="1"/>
  <c r="V145" i="1"/>
  <c r="U287" i="1"/>
  <c r="V287" i="1"/>
  <c r="U194" i="1"/>
  <c r="V194" i="1"/>
  <c r="U209" i="1"/>
  <c r="V209" i="1"/>
  <c r="U291" i="1"/>
  <c r="V291" i="1"/>
  <c r="U214" i="1"/>
  <c r="V214" i="1"/>
  <c r="U205" i="1"/>
  <c r="V205" i="1"/>
  <c r="U249" i="1"/>
  <c r="V249" i="1"/>
  <c r="U248" i="1"/>
  <c r="V248" i="1"/>
  <c r="Q131" i="1"/>
  <c r="X131" i="1"/>
  <c r="Q98" i="1"/>
  <c r="X98" i="1"/>
  <c r="U262" i="1"/>
  <c r="V262" i="1"/>
  <c r="Q86" i="1"/>
  <c r="X86" i="1"/>
  <c r="Q59" i="1"/>
  <c r="X59" i="1"/>
  <c r="Q90" i="1"/>
  <c r="X90" i="1"/>
  <c r="Q58" i="1"/>
  <c r="X58" i="1"/>
  <c r="Q73" i="1"/>
  <c r="X73" i="1"/>
  <c r="Q80" i="1"/>
  <c r="X80" i="1"/>
  <c r="Q87" i="1"/>
  <c r="X87" i="1"/>
  <c r="Q55" i="1"/>
  <c r="X55" i="1"/>
  <c r="Q94" i="1"/>
  <c r="X94" i="1"/>
  <c r="Q92" i="1"/>
  <c r="X92" i="1"/>
  <c r="Q60" i="1"/>
  <c r="X60" i="1"/>
  <c r="S4965" i="2"/>
  <c r="W131" i="1"/>
  <c r="Q254" i="1"/>
  <c r="X254" i="1"/>
  <c r="Q220" i="1"/>
  <c r="X220" i="1"/>
  <c r="Q240" i="1"/>
  <c r="X240" i="1"/>
  <c r="Q231" i="1"/>
  <c r="X231" i="1"/>
  <c r="Q235" i="1"/>
  <c r="X235" i="1"/>
  <c r="Q242" i="1"/>
  <c r="X242" i="1"/>
  <c r="Q253" i="1"/>
  <c r="X253" i="1"/>
  <c r="Q227" i="1"/>
  <c r="X227" i="1"/>
  <c r="Q125" i="1"/>
  <c r="X125" i="1"/>
  <c r="U260" i="1"/>
  <c r="V260" i="1"/>
  <c r="U136" i="1"/>
  <c r="V136" i="1"/>
  <c r="U266" i="1"/>
  <c r="V266" i="1"/>
  <c r="U281" i="1"/>
  <c r="V281" i="1"/>
  <c r="U296" i="1"/>
  <c r="V296" i="1"/>
  <c r="U165" i="1"/>
  <c r="V165" i="1"/>
  <c r="U234" i="1"/>
  <c r="V234" i="1"/>
  <c r="U268" i="1"/>
  <c r="V268" i="1"/>
  <c r="U283" i="1"/>
  <c r="V283" i="1"/>
  <c r="U298" i="1"/>
  <c r="V298" i="1"/>
  <c r="U218" i="1"/>
  <c r="V218" i="1"/>
  <c r="U197" i="1"/>
  <c r="V197" i="1"/>
  <c r="U210" i="1"/>
  <c r="V210" i="1"/>
  <c r="Q110" i="1"/>
  <c r="X110" i="1"/>
  <c r="Y110" i="1" s="1"/>
  <c r="Q95" i="1"/>
  <c r="X95" i="1"/>
  <c r="Q116" i="1"/>
  <c r="X116" i="1"/>
  <c r="Q103" i="1"/>
  <c r="X103" i="1"/>
  <c r="Q112" i="1"/>
  <c r="X112" i="1"/>
  <c r="Y112" i="1" s="1"/>
  <c r="Q124" i="1"/>
  <c r="X124" i="1"/>
  <c r="Q106" i="1"/>
  <c r="X106" i="1"/>
  <c r="Y106" i="1" s="1"/>
  <c r="Q115" i="1"/>
  <c r="X115" i="1"/>
  <c r="Q102" i="1"/>
  <c r="X102" i="1"/>
  <c r="Y102" i="1" s="1"/>
  <c r="Q104" i="1"/>
  <c r="X104" i="1"/>
  <c r="W104" i="1"/>
  <c r="Q67" i="1"/>
  <c r="X67" i="1"/>
  <c r="Q81" i="1"/>
  <c r="X81" i="1"/>
  <c r="Q63" i="1"/>
  <c r="X63" i="1"/>
  <c r="Q69" i="1"/>
  <c r="X69" i="1"/>
  <c r="Q252" i="1"/>
  <c r="X252" i="1"/>
  <c r="Q256" i="1"/>
  <c r="X256" i="1"/>
  <c r="U224" i="1"/>
  <c r="V224" i="1"/>
  <c r="U193" i="1"/>
  <c r="V193" i="1"/>
  <c r="U170" i="1"/>
  <c r="V170" i="1"/>
  <c r="U228" i="1"/>
  <c r="V228" i="1"/>
  <c r="U263" i="1"/>
  <c r="V263" i="1"/>
  <c r="U202" i="1"/>
  <c r="V202" i="1"/>
  <c r="U164" i="1"/>
  <c r="V164" i="1"/>
  <c r="U171" i="1"/>
  <c r="V171" i="1"/>
  <c r="U215" i="1"/>
  <c r="V215" i="1"/>
  <c r="U160" i="1"/>
  <c r="V160" i="1"/>
  <c r="U211" i="1"/>
  <c r="V211" i="1"/>
  <c r="U151" i="1"/>
  <c r="V151" i="1"/>
  <c r="U276" i="1"/>
  <c r="V276" i="1"/>
  <c r="U207" i="1"/>
  <c r="V207" i="1"/>
  <c r="U289" i="1"/>
  <c r="V289" i="1"/>
  <c r="U150" i="1"/>
  <c r="V150" i="1"/>
  <c r="U173" i="1"/>
  <c r="V173" i="1"/>
  <c r="Q96" i="1"/>
  <c r="X96" i="1"/>
  <c r="Q118" i="1"/>
  <c r="X118" i="1"/>
  <c r="Q107" i="1"/>
  <c r="X107" i="1"/>
  <c r="Q111" i="1"/>
  <c r="X111" i="1"/>
  <c r="Q113" i="1"/>
  <c r="X113" i="1"/>
  <c r="Q117" i="1"/>
  <c r="X117" i="1"/>
  <c r="Q114" i="1"/>
  <c r="X114" i="1"/>
  <c r="U186" i="1"/>
  <c r="V186" i="1"/>
  <c r="U195" i="1"/>
  <c r="V195" i="1"/>
  <c r="Q77" i="1"/>
  <c r="X77" i="1"/>
  <c r="Q72" i="1"/>
  <c r="X72" i="1"/>
  <c r="Q78" i="1"/>
  <c r="X78" i="1"/>
  <c r="Q84" i="1"/>
  <c r="X84" i="1"/>
  <c r="U618" i="2"/>
  <c r="T617" i="2" s="1"/>
  <c r="U617" i="2" s="1"/>
  <c r="W118" i="1"/>
  <c r="W238" i="1"/>
  <c r="W256" i="1"/>
  <c r="Q222" i="1"/>
  <c r="X222" i="1"/>
  <c r="Q243" i="1"/>
  <c r="X243" i="1"/>
  <c r="Q226" i="1"/>
  <c r="X226" i="1"/>
  <c r="Q246" i="1"/>
  <c r="X246" i="1"/>
  <c r="Q233" i="1"/>
  <c r="X233" i="1"/>
  <c r="Q255" i="1"/>
  <c r="X255" i="1"/>
  <c r="Q221" i="1"/>
  <c r="X221" i="1"/>
  <c r="Q257" i="1"/>
  <c r="X257" i="1"/>
  <c r="U175" i="1"/>
  <c r="V175" i="1"/>
  <c r="U196" i="1"/>
  <c r="V196" i="1"/>
  <c r="U140" i="1"/>
  <c r="V140" i="1"/>
  <c r="U292" i="1"/>
  <c r="V292" i="1"/>
  <c r="U200" i="1"/>
  <c r="V200" i="1"/>
  <c r="U275" i="1"/>
  <c r="V275" i="1"/>
  <c r="U138" i="1"/>
  <c r="V138" i="1"/>
  <c r="V290" i="1"/>
  <c r="U290" i="1"/>
  <c r="U198" i="1"/>
  <c r="V198" i="1"/>
  <c r="U273" i="1"/>
  <c r="V273" i="1"/>
  <c r="U189" i="1"/>
  <c r="V189" i="1"/>
  <c r="U295" i="1"/>
  <c r="V295" i="1"/>
  <c r="U166" i="1"/>
  <c r="V166" i="1"/>
  <c r="U187" i="1"/>
  <c r="V187" i="1"/>
  <c r="U157" i="1"/>
  <c r="V157" i="1"/>
  <c r="U293" i="1"/>
  <c r="V293" i="1"/>
  <c r="U141" i="1"/>
  <c r="V141" i="1"/>
  <c r="U180" i="1"/>
  <c r="V180" i="1"/>
  <c r="U217" i="1"/>
  <c r="V217" i="1"/>
  <c r="U284" i="1"/>
  <c r="V284" i="1"/>
  <c r="U139" i="1"/>
  <c r="V139" i="1"/>
  <c r="U299" i="1"/>
  <c r="V299" i="1"/>
  <c r="U162" i="1"/>
  <c r="V162" i="1"/>
  <c r="U183" i="1"/>
  <c r="V183" i="1"/>
  <c r="U137" i="1"/>
  <c r="V137" i="1"/>
  <c r="U190" i="1"/>
  <c r="V190" i="1"/>
  <c r="U265" i="1"/>
  <c r="V265" i="1"/>
  <c r="U213" i="1"/>
  <c r="V213" i="1"/>
  <c r="U280" i="1"/>
  <c r="V280" i="1"/>
  <c r="U158" i="1"/>
  <c r="V158" i="1"/>
  <c r="U179" i="1"/>
  <c r="V179" i="1"/>
  <c r="U149" i="1"/>
  <c r="V149" i="1"/>
  <c r="U285" i="1"/>
  <c r="V285" i="1"/>
  <c r="U143" i="1"/>
  <c r="V143" i="1"/>
  <c r="U156" i="1"/>
  <c r="V156" i="1"/>
  <c r="U247" i="1"/>
  <c r="V247" i="1"/>
  <c r="U163" i="1"/>
  <c r="V163" i="1"/>
  <c r="U184" i="1"/>
  <c r="V184" i="1"/>
  <c r="U154" i="1"/>
  <c r="V154" i="1"/>
  <c r="U245" i="1"/>
  <c r="V245" i="1"/>
  <c r="U169" i="1"/>
  <c r="V169" i="1"/>
  <c r="U182" i="1"/>
  <c r="V182" i="1"/>
  <c r="U152" i="1"/>
  <c r="V152" i="1"/>
  <c r="U251" i="1"/>
  <c r="V251" i="1"/>
  <c r="U279" i="1"/>
  <c r="V279" i="1"/>
  <c r="U203" i="1"/>
  <c r="V203" i="1"/>
  <c r="U270" i="1"/>
  <c r="V270" i="1"/>
  <c r="U178" i="1"/>
  <c r="V178" i="1"/>
  <c r="U277" i="1"/>
  <c r="V277" i="1"/>
  <c r="Q123" i="1"/>
  <c r="X123" i="1"/>
  <c r="Q108" i="1"/>
  <c r="X108" i="1"/>
  <c r="Q105" i="1"/>
  <c r="X105" i="1"/>
  <c r="Q101" i="1"/>
  <c r="X101" i="1"/>
  <c r="Q135" i="1"/>
  <c r="X135" i="1"/>
  <c r="Q97" i="1"/>
  <c r="X97" i="1"/>
  <c r="Q109" i="1"/>
  <c r="X109" i="1"/>
  <c r="Q130" i="1"/>
  <c r="X130" i="1"/>
  <c r="Q100" i="1"/>
  <c r="X100" i="1"/>
  <c r="Q134" i="1"/>
  <c r="X134" i="1"/>
  <c r="U159" i="1"/>
  <c r="V159" i="1"/>
  <c r="U188" i="1"/>
  <c r="V188" i="1"/>
  <c r="U142" i="1"/>
  <c r="V142" i="1"/>
  <c r="V294" i="1"/>
  <c r="U294" i="1"/>
  <c r="U128" i="1"/>
  <c r="V128" i="1"/>
  <c r="Q66" i="1"/>
  <c r="X66" i="1"/>
  <c r="Q56" i="1"/>
  <c r="X56" i="1"/>
  <c r="Q239" i="1"/>
  <c r="X239" i="1"/>
  <c r="Q244" i="1"/>
  <c r="X244" i="1"/>
  <c r="Q219" i="1"/>
  <c r="X219" i="1"/>
  <c r="U172" i="1"/>
  <c r="V172" i="1"/>
  <c r="U230" i="1"/>
  <c r="V230" i="1"/>
  <c r="U153" i="1"/>
  <c r="V153" i="1"/>
  <c r="U288" i="1"/>
  <c r="V288" i="1"/>
  <c r="V286" i="1"/>
  <c r="U286" i="1"/>
  <c r="U167" i="1"/>
  <c r="V167" i="1"/>
  <c r="U192" i="1"/>
  <c r="V192" i="1"/>
  <c r="V282" i="1"/>
  <c r="U282" i="1"/>
  <c r="U297" i="1"/>
  <c r="V297" i="1"/>
  <c r="U181" i="1"/>
  <c r="V181" i="1"/>
  <c r="U278" i="1"/>
  <c r="V278" i="1"/>
  <c r="U212" i="1"/>
  <c r="V212" i="1"/>
  <c r="U216" i="1"/>
  <c r="V216" i="1"/>
  <c r="U274" i="1"/>
  <c r="V274" i="1"/>
  <c r="U272" i="1"/>
  <c r="V272" i="1"/>
  <c r="Q127" i="1"/>
  <c r="X127" i="1"/>
  <c r="U174" i="1"/>
  <c r="V174" i="1"/>
  <c r="Q62" i="1"/>
  <c r="X62" i="1"/>
  <c r="Q82" i="1"/>
  <c r="X82" i="1"/>
  <c r="Q65" i="1"/>
  <c r="X65" i="1"/>
  <c r="Q79" i="1"/>
  <c r="X79" i="1"/>
  <c r="Q70" i="1"/>
  <c r="X70" i="1"/>
  <c r="Q83" i="1"/>
  <c r="X83" i="1"/>
  <c r="Q91" i="1"/>
  <c r="X91" i="1"/>
  <c r="Q74" i="1"/>
  <c r="X74" i="1"/>
  <c r="Q89" i="1"/>
  <c r="X89" i="1"/>
  <c r="Q57" i="1"/>
  <c r="X57" i="1"/>
  <c r="Q64" i="1"/>
  <c r="X64" i="1"/>
  <c r="Q71" i="1"/>
  <c r="X71" i="1"/>
  <c r="Q93" i="1"/>
  <c r="X93" i="1"/>
  <c r="Q85" i="1"/>
  <c r="X85" i="1"/>
  <c r="Q76" i="1"/>
  <c r="X76" i="1"/>
  <c r="W239" i="1"/>
  <c r="W96" i="1"/>
  <c r="W252" i="1"/>
  <c r="Q258" i="1"/>
  <c r="X258" i="1"/>
  <c r="Q237" i="1"/>
  <c r="X237" i="1"/>
  <c r="Q241" i="1"/>
  <c r="X241" i="1"/>
  <c r="Y241" i="1" s="1"/>
  <c r="Q250" i="1"/>
  <c r="X250" i="1"/>
  <c r="Y250" i="1" s="1"/>
  <c r="Q229" i="1"/>
  <c r="X229" i="1"/>
  <c r="Q232" i="1"/>
  <c r="X232" i="1"/>
  <c r="Y232" i="1" s="1"/>
  <c r="Q223" i="1"/>
  <c r="X223" i="1"/>
  <c r="Q236" i="1"/>
  <c r="X236" i="1"/>
  <c r="Y236" i="1" s="1"/>
  <c r="Q225" i="1"/>
  <c r="X225" i="1"/>
  <c r="U201" i="1"/>
  <c r="V201" i="1"/>
  <c r="U155" i="1"/>
  <c r="V155" i="1"/>
  <c r="U199" i="1"/>
  <c r="V199" i="1"/>
  <c r="U206" i="1"/>
  <c r="V206" i="1"/>
  <c r="U144" i="1"/>
  <c r="V144" i="1"/>
  <c r="U271" i="1"/>
  <c r="V271" i="1"/>
  <c r="U259" i="1"/>
  <c r="V259" i="1"/>
  <c r="U148" i="1"/>
  <c r="V148" i="1"/>
  <c r="U208" i="1"/>
  <c r="V208" i="1"/>
  <c r="U146" i="1"/>
  <c r="V146" i="1"/>
  <c r="U161" i="1"/>
  <c r="V161" i="1"/>
  <c r="U176" i="1"/>
  <c r="V176" i="1"/>
  <c r="U264" i="1"/>
  <c r="V264" i="1"/>
  <c r="U269" i="1"/>
  <c r="V269" i="1"/>
  <c r="Q121" i="1"/>
  <c r="X121" i="1"/>
  <c r="Q99" i="1"/>
  <c r="X99" i="1"/>
  <c r="Q133" i="1"/>
  <c r="X133" i="1"/>
  <c r="Y133" i="1" s="1"/>
  <c r="Q122" i="1"/>
  <c r="X122" i="1"/>
  <c r="Y122" i="1" s="1"/>
  <c r="Q129" i="1"/>
  <c r="X129" i="1"/>
  <c r="Y129" i="1" s="1"/>
  <c r="Q126" i="1"/>
  <c r="X126" i="1"/>
  <c r="Y126" i="1" s="1"/>
  <c r="Q120" i="1"/>
  <c r="X120" i="1"/>
  <c r="Y120" i="1" s="1"/>
  <c r="Q132" i="1"/>
  <c r="X132" i="1"/>
  <c r="Y132" i="1" s="1"/>
  <c r="Q119" i="1"/>
  <c r="X119" i="1"/>
  <c r="Y119" i="1" s="1"/>
  <c r="T4966" i="2"/>
  <c r="Y284" i="1"/>
  <c r="Y299" i="1"/>
  <c r="Y229" i="1"/>
  <c r="Y244" i="1"/>
  <c r="Y181" i="1"/>
  <c r="Y211" i="1"/>
  <c r="Y149" i="1"/>
  <c r="Y294" i="1"/>
  <c r="Y239" i="1"/>
  <c r="Y153" i="1"/>
  <c r="Y151" i="1"/>
  <c r="Y148" i="1"/>
  <c r="Y268" i="1"/>
  <c r="Y230" i="1"/>
  <c r="Y146" i="1"/>
  <c r="Y266" i="1"/>
  <c r="Y218" i="1"/>
  <c r="Y176" i="1"/>
  <c r="Y296" i="1"/>
  <c r="Y196" i="1"/>
  <c r="Y222" i="1"/>
  <c r="Y252" i="1"/>
  <c r="Y177" i="1"/>
  <c r="Y224" i="1"/>
  <c r="Y167" i="1"/>
  <c r="W231" i="1"/>
  <c r="W235" i="1"/>
  <c r="W243" i="1"/>
  <c r="Y103" i="1"/>
  <c r="Y209" i="1"/>
  <c r="Y223" i="1"/>
  <c r="Y118" i="1"/>
  <c r="Y216" i="1"/>
  <c r="Y154" i="1"/>
  <c r="Y274" i="1"/>
  <c r="Y169" i="1"/>
  <c r="Y182" i="1"/>
  <c r="Y289" i="1"/>
  <c r="Y99" i="1"/>
  <c r="Y205" i="1"/>
  <c r="Y227" i="1"/>
  <c r="Y279" i="1"/>
  <c r="Y150" i="1"/>
  <c r="Y257" i="1"/>
  <c r="Y270" i="1"/>
  <c r="Y96" i="1"/>
  <c r="Y178" i="1"/>
  <c r="Y259" i="1"/>
  <c r="Y195" i="1"/>
  <c r="Y165" i="1"/>
  <c r="Y175" i="1"/>
  <c r="Y292" i="1"/>
  <c r="Y191" i="1"/>
  <c r="Y198" i="1"/>
  <c r="Y288" i="1"/>
  <c r="Y157" i="1"/>
  <c r="Y159" i="1"/>
  <c r="Y188" i="1"/>
  <c r="Y226" i="1"/>
  <c r="Y242" i="1"/>
  <c r="W240" i="1"/>
  <c r="Y164" i="1"/>
  <c r="Y171" i="1"/>
  <c r="Y109" i="1"/>
  <c r="Y124" i="1"/>
  <c r="Y265" i="1"/>
  <c r="Y280" i="1"/>
  <c r="Y233" i="1"/>
  <c r="Y248" i="1"/>
  <c r="Y200" i="1"/>
  <c r="Y168" i="1"/>
  <c r="Y212" i="1"/>
  <c r="Y258" i="1"/>
  <c r="Y247" i="1"/>
  <c r="Y155" i="1"/>
  <c r="Y245" i="1"/>
  <c r="Y161" i="1"/>
  <c r="Y281" i="1"/>
  <c r="Y197" i="1"/>
  <c r="Y142" i="1"/>
  <c r="Y193" i="1"/>
  <c r="Y189" i="1"/>
  <c r="Y130" i="1"/>
  <c r="Y111" i="1"/>
  <c r="Y217" i="1"/>
  <c r="Y139" i="1"/>
  <c r="Y246" i="1"/>
  <c r="Y267" i="1"/>
  <c r="Y162" i="1"/>
  <c r="Y183" i="1"/>
  <c r="Y282" i="1"/>
  <c r="Y137" i="1"/>
  <c r="Y190" i="1"/>
  <c r="Y297" i="1"/>
  <c r="Y107" i="1"/>
  <c r="Y213" i="1"/>
  <c r="Y287" i="1"/>
  <c r="Y158" i="1"/>
  <c r="Y179" i="1"/>
  <c r="Y278" i="1"/>
  <c r="Y194" i="1"/>
  <c r="Y277" i="1"/>
  <c r="Y264" i="1"/>
  <c r="Y128" i="1"/>
  <c r="Y261" i="1"/>
  <c r="Y172" i="1"/>
  <c r="Y134" i="1"/>
  <c r="Y275" i="1"/>
  <c r="Y290" i="1"/>
  <c r="Y220" i="1"/>
  <c r="Y187" i="1"/>
  <c r="Y202" i="1"/>
  <c r="Y143" i="1"/>
  <c r="W219" i="1"/>
  <c r="Y127" i="1"/>
  <c r="Y201" i="1"/>
  <c r="Y260" i="1"/>
  <c r="Y208" i="1"/>
  <c r="Y283" i="1"/>
  <c r="Y136" i="1"/>
  <c r="Y199" i="1"/>
  <c r="Y298" i="1"/>
  <c r="Y108" i="1"/>
  <c r="Y206" i="1"/>
  <c r="Y228" i="1"/>
  <c r="Y123" i="1"/>
  <c r="Y144" i="1"/>
  <c r="Y251" i="1"/>
  <c r="Y271" i="1"/>
  <c r="Y249" i="1"/>
  <c r="Y210" i="1"/>
  <c r="Y170" i="1"/>
  <c r="Y100" i="1"/>
  <c r="Y115" i="1"/>
  <c r="Y295" i="1"/>
  <c r="Y286" i="1"/>
  <c r="Y54" i="1"/>
  <c r="V54" i="1"/>
  <c r="Y185" i="1"/>
  <c r="Y192" i="1"/>
  <c r="Y215" i="1"/>
  <c r="Y145" i="1"/>
  <c r="Y160" i="1"/>
  <c r="Y97" i="1"/>
  <c r="Y269" i="1"/>
  <c r="Y204" i="1"/>
  <c r="Y138" i="1"/>
  <c r="Y263" i="1"/>
  <c r="Y141" i="1"/>
  <c r="Y180" i="1"/>
  <c r="Y135" i="1"/>
  <c r="Y156" i="1"/>
  <c r="Y255" i="1"/>
  <c r="Y276" i="1"/>
  <c r="Y163" i="1"/>
  <c r="Y184" i="1"/>
  <c r="Y291" i="1"/>
  <c r="Y101" i="1"/>
  <c r="Y207" i="1"/>
  <c r="Y221" i="1"/>
  <c r="Y116" i="1"/>
  <c r="Y214" i="1"/>
  <c r="Y131" i="1"/>
  <c r="Y152" i="1"/>
  <c r="Y272" i="1"/>
  <c r="Y105" i="1"/>
  <c r="Y203" i="1"/>
  <c r="Y225" i="1"/>
  <c r="Y95" i="1"/>
  <c r="Y173" i="1"/>
  <c r="Y256" i="1"/>
  <c r="Y174" i="1"/>
  <c r="Y262" i="1"/>
  <c r="Y293" i="1"/>
  <c r="Y140" i="1"/>
  <c r="Y147" i="1"/>
  <c r="Y117" i="1"/>
  <c r="Y273" i="1"/>
  <c r="Y166" i="1"/>
  <c r="Y113" i="1"/>
  <c r="Y285" i="1"/>
  <c r="Y186" i="1"/>
  <c r="Y234" i="1"/>
  <c r="Y114" i="1"/>
  <c r="W222" i="1"/>
  <c r="W62" i="1"/>
  <c r="W72" i="1"/>
  <c r="W92" i="1"/>
  <c r="U4599" i="2"/>
  <c r="U3689" i="2"/>
  <c r="U3237" i="2"/>
  <c r="U4600" i="2"/>
  <c r="U4623" i="2"/>
  <c r="U4634" i="2"/>
  <c r="U4622" i="2"/>
  <c r="U5028" i="2"/>
  <c r="U5040" i="2"/>
  <c r="U4616" i="2"/>
  <c r="U4603" i="2"/>
  <c r="U5033" i="2"/>
  <c r="U5029" i="2"/>
  <c r="U5017" i="2"/>
  <c r="U4639" i="2"/>
  <c r="U4611" i="2"/>
  <c r="U4638" i="2"/>
  <c r="U5044" i="2"/>
  <c r="U5024" i="2"/>
  <c r="U4612" i="2"/>
  <c r="U5020" i="2"/>
  <c r="U5031" i="2"/>
  <c r="U3275" i="2"/>
  <c r="U3789" i="2"/>
  <c r="U3730" i="2"/>
  <c r="U3792" i="2"/>
  <c r="U3267" i="2"/>
  <c r="U5046" i="2"/>
  <c r="U3766" i="2"/>
  <c r="U3773" i="2"/>
  <c r="U3687" i="2"/>
  <c r="U3247" i="2"/>
  <c r="U3259" i="2"/>
  <c r="U3721" i="2"/>
  <c r="U3778" i="2"/>
  <c r="U3704" i="2"/>
  <c r="U3691" i="2"/>
  <c r="U3298" i="2"/>
  <c r="U3770" i="2"/>
  <c r="U3737" i="2"/>
  <c r="U3266" i="2"/>
  <c r="U3758" i="2"/>
  <c r="U3762" i="2"/>
  <c r="U3727" i="2"/>
  <c r="U3248" i="2"/>
  <c r="U3258" i="2"/>
  <c r="U3292" i="2"/>
  <c r="U3713" i="2"/>
  <c r="U3698" i="2"/>
  <c r="U3752" i="2"/>
  <c r="U3700" i="2"/>
  <c r="U3278" i="2"/>
  <c r="U3279" i="2"/>
  <c r="U3291" i="2"/>
  <c r="U3781" i="2"/>
  <c r="U3705" i="2"/>
  <c r="U3264" i="2"/>
  <c r="U3772" i="2"/>
  <c r="U3738" i="2"/>
  <c r="U3693" i="2"/>
  <c r="U3703" i="2"/>
  <c r="U3708" i="2"/>
  <c r="U3293" i="2"/>
  <c r="U3788" i="2"/>
  <c r="U3284" i="2"/>
  <c r="U3710" i="2"/>
  <c r="U3276" i="2"/>
  <c r="U3747" i="2"/>
  <c r="U3262" i="2"/>
  <c r="U3769" i="2"/>
  <c r="U5012" i="2"/>
  <c r="T5011" i="2" s="1"/>
  <c r="U5011" i="2" s="1"/>
  <c r="U4632" i="2"/>
  <c r="U4608" i="2"/>
  <c r="U4627" i="2"/>
  <c r="U5025" i="2"/>
  <c r="U5021" i="2"/>
  <c r="U4601" i="2"/>
  <c r="U4635" i="2"/>
  <c r="U5034" i="2"/>
  <c r="U5022" i="2"/>
  <c r="U4624" i="2"/>
  <c r="U4604" i="2"/>
  <c r="U5041" i="2"/>
  <c r="U5037" i="2"/>
  <c r="U4597" i="2"/>
  <c r="U5013" i="2"/>
  <c r="U5032" i="2"/>
  <c r="U3265" i="2"/>
  <c r="U3282" i="2"/>
  <c r="U3268" i="2"/>
  <c r="U3791" i="2"/>
  <c r="U3794" i="2"/>
  <c r="U3761" i="2"/>
  <c r="U3260" i="2"/>
  <c r="U3759" i="2"/>
  <c r="U3699" i="2"/>
  <c r="U3254" i="2"/>
  <c r="U3257" i="2"/>
  <c r="U3743" i="2"/>
  <c r="U3757" i="2"/>
  <c r="U3748" i="2"/>
  <c r="U3776" i="2"/>
  <c r="U3724" i="2"/>
  <c r="U3244" i="2"/>
  <c r="U3783" i="2"/>
  <c r="U3774" i="2"/>
  <c r="U3696" i="2"/>
  <c r="U3690" i="2"/>
  <c r="U3767" i="2"/>
  <c r="U3751" i="2"/>
  <c r="U3686" i="2"/>
  <c r="T3685" i="2" s="1"/>
  <c r="U3685" i="2" s="1"/>
  <c r="U3729" i="2"/>
  <c r="U3779" i="2"/>
  <c r="U3722" i="2"/>
  <c r="U3785" i="2"/>
  <c r="U3294" i="2"/>
  <c r="U3286" i="2"/>
  <c r="U3281" i="2"/>
  <c r="U3246" i="2"/>
  <c r="U3763" i="2"/>
  <c r="U3744" i="2"/>
  <c r="U3692" i="2"/>
  <c r="U3253" i="2"/>
  <c r="U3271" i="2"/>
  <c r="U3283" i="2"/>
  <c r="U3782" i="2"/>
  <c r="U3749" i="2"/>
  <c r="U3701" i="2"/>
  <c r="U3243" i="2"/>
  <c r="U3732" i="2"/>
  <c r="U3289" i="2"/>
  <c r="U3787" i="2"/>
  <c r="U3296" i="2"/>
  <c r="U3736" i="2"/>
  <c r="U4617" i="2"/>
  <c r="U4625" i="2"/>
  <c r="U4620" i="2"/>
  <c r="U5026" i="2"/>
  <c r="U5014" i="2"/>
  <c r="U4633" i="2"/>
  <c r="U4598" i="2"/>
  <c r="U5035" i="2"/>
  <c r="U5015" i="2"/>
  <c r="U4609" i="2"/>
  <c r="U4621" i="2"/>
  <c r="U5042" i="2"/>
  <c r="U5030" i="2"/>
  <c r="U4626" i="2"/>
  <c r="U5018" i="2"/>
  <c r="U5045" i="2"/>
  <c r="U3731" i="2"/>
  <c r="U3755" i="2"/>
  <c r="U3728" i="2"/>
  <c r="U3707" i="2"/>
  <c r="U3256" i="2"/>
  <c r="U3280" i="2"/>
  <c r="U3270" i="2"/>
  <c r="U3709" i="2"/>
  <c r="U3739" i="2"/>
  <c r="U3786" i="2"/>
  <c r="U3753" i="2"/>
  <c r="U3717" i="2"/>
  <c r="U3261" i="2"/>
  <c r="U3252" i="2"/>
  <c r="U5049" i="2"/>
  <c r="T5050" i="2" s="1"/>
  <c r="U3750" i="2"/>
  <c r="U3706" i="2"/>
  <c r="U3288" i="2"/>
  <c r="U3285" i="2"/>
  <c r="U3239" i="2"/>
  <c r="U5048" i="2"/>
  <c r="U3735" i="2"/>
  <c r="U3740" i="2"/>
  <c r="U3694" i="2"/>
  <c r="U3716" i="2"/>
  <c r="U3235" i="2"/>
  <c r="T3234" i="2" s="1"/>
  <c r="U3300" i="2"/>
  <c r="T3301" i="2" s="1"/>
  <c r="U3723" i="2"/>
  <c r="U3793" i="2"/>
  <c r="U3714" i="2"/>
  <c r="U3765" i="2"/>
  <c r="U3777" i="2"/>
  <c r="U3274" i="2"/>
  <c r="U3697" i="2"/>
  <c r="U3771" i="2"/>
  <c r="U4615" i="2"/>
  <c r="U4602" i="2"/>
  <c r="U4605" i="2"/>
  <c r="U5027" i="2"/>
  <c r="U5039" i="2"/>
  <c r="U4631" i="2"/>
  <c r="U4610" i="2"/>
  <c r="U4630" i="2"/>
  <c r="U5036" i="2"/>
  <c r="U5016" i="2"/>
  <c r="U4607" i="2"/>
  <c r="U4618" i="2"/>
  <c r="U4606" i="2"/>
  <c r="U5043" i="2"/>
  <c r="U5023" i="2"/>
  <c r="U4619" i="2"/>
  <c r="U5019" i="2"/>
  <c r="U5038" i="2"/>
  <c r="U3290" i="2"/>
  <c r="U3250" i="2"/>
  <c r="U3263" i="2"/>
  <c r="U3688" i="2"/>
  <c r="U3712" i="2"/>
  <c r="U3764" i="2"/>
  <c r="U3695" i="2"/>
  <c r="U3269" i="2"/>
  <c r="U3255" i="2"/>
  <c r="U3775" i="2"/>
  <c r="U3756" i="2"/>
  <c r="U3720" i="2"/>
  <c r="U3784" i="2"/>
  <c r="U3249" i="2"/>
  <c r="U3297" i="2"/>
  <c r="U3726" i="2"/>
  <c r="U3790" i="2"/>
  <c r="U3745" i="2"/>
  <c r="U3251" i="2"/>
  <c r="U3702" i="2"/>
  <c r="U3741" i="2"/>
  <c r="U3768" i="2"/>
  <c r="U3242" i="2"/>
  <c r="U5047" i="2"/>
  <c r="U3734" i="2"/>
  <c r="U3795" i="2"/>
  <c r="T3796" i="2" s="1"/>
  <c r="U3760" i="2"/>
  <c r="U3742" i="2"/>
  <c r="U3754" i="2"/>
  <c r="U3718" i="2"/>
  <c r="U3719" i="2"/>
  <c r="U3273" i="2"/>
  <c r="U3277" i="2"/>
  <c r="U3725" i="2"/>
  <c r="U3780" i="2"/>
  <c r="U3746" i="2"/>
  <c r="U3711" i="2"/>
  <c r="U3733" i="2"/>
  <c r="U3715" i="2"/>
  <c r="U2148" i="2"/>
  <c r="U2115" i="2"/>
  <c r="U2143" i="2"/>
  <c r="U2114" i="2"/>
  <c r="U2135" i="2"/>
  <c r="U2132" i="2"/>
  <c r="U2157" i="2"/>
  <c r="U2150" i="2"/>
  <c r="U2123" i="2"/>
  <c r="U2128" i="2"/>
  <c r="U2117" i="2"/>
  <c r="U2112" i="2"/>
  <c r="U2129" i="2"/>
  <c r="U2116" i="2"/>
  <c r="U2122" i="2"/>
  <c r="U2111" i="2"/>
  <c r="U2113" i="2"/>
  <c r="U2103" i="2"/>
  <c r="U2131" i="2"/>
  <c r="U2125" i="2"/>
  <c r="U2156" i="2"/>
  <c r="U2146" i="2"/>
  <c r="U2119" i="2"/>
  <c r="U2134" i="2"/>
  <c r="U2121" i="2"/>
  <c r="U2118" i="2"/>
  <c r="U2144" i="2"/>
  <c r="U2133" i="2"/>
  <c r="U2104" i="2"/>
  <c r="U2124" i="2"/>
  <c r="U2130" i="2"/>
  <c r="U2142" i="2"/>
  <c r="U2126" i="2"/>
  <c r="U2147" i="2"/>
  <c r="U2120" i="2"/>
  <c r="U2141" i="2"/>
  <c r="U2102" i="2"/>
  <c r="U2127" i="2"/>
  <c r="U2158" i="2"/>
  <c r="U2149" i="2"/>
  <c r="T790" i="2"/>
  <c r="W82" i="1"/>
  <c r="W55" i="1"/>
  <c r="W83" i="1"/>
  <c r="W91" i="1"/>
  <c r="W74" i="1"/>
  <c r="W89" i="1"/>
  <c r="W57" i="1"/>
  <c r="W64" i="1"/>
  <c r="W79" i="1"/>
  <c r="W78" i="1"/>
  <c r="W70" i="1"/>
  <c r="W84" i="1"/>
  <c r="T2485" i="2"/>
  <c r="S2485" i="2" s="1"/>
  <c r="W67" i="1"/>
  <c r="W75" i="1"/>
  <c r="W66" i="1"/>
  <c r="W81" i="1"/>
  <c r="W88" i="1"/>
  <c r="W56" i="1"/>
  <c r="W71" i="1"/>
  <c r="W93" i="1"/>
  <c r="W85" i="1"/>
  <c r="W76" i="1"/>
  <c r="W77" i="1"/>
  <c r="W65" i="1"/>
  <c r="W87" i="1"/>
  <c r="W94" i="1"/>
  <c r="W60" i="1"/>
  <c r="W86" i="1"/>
  <c r="W59" i="1"/>
  <c r="W90" i="1"/>
  <c r="W58" i="1"/>
  <c r="W73" i="1"/>
  <c r="W80" i="1"/>
  <c r="W63" i="1"/>
  <c r="W61" i="1"/>
  <c r="W69" i="1"/>
  <c r="W68" i="1"/>
  <c r="U4646" i="2"/>
  <c r="S4646" i="2"/>
  <c r="U3025" i="2"/>
  <c r="S3025" i="2"/>
  <c r="S2837" i="2"/>
  <c r="U2837" i="2"/>
  <c r="U4966" i="2"/>
  <c r="S4966" i="2"/>
  <c r="S1564" i="2"/>
  <c r="T1565" i="2" s="1"/>
  <c r="U1565" i="2" s="1"/>
  <c r="S2165" i="2"/>
  <c r="T2166" i="2" s="1"/>
  <c r="U2166" i="2" s="1"/>
  <c r="P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5" i="1"/>
  <c r="C14" i="1"/>
  <c r="U2485" i="2" l="1"/>
  <c r="S617" i="2"/>
  <c r="T616" i="2" s="1"/>
  <c r="U129" i="1"/>
  <c r="V129" i="1"/>
  <c r="U112" i="1"/>
  <c r="V112" i="1"/>
  <c r="U125" i="1"/>
  <c r="V125" i="1"/>
  <c r="U254" i="1"/>
  <c r="V254" i="1"/>
  <c r="U88" i="1"/>
  <c r="V88" i="1"/>
  <c r="T2838" i="2"/>
  <c r="Y125" i="1"/>
  <c r="U85" i="1"/>
  <c r="V85" i="1"/>
  <c r="U71" i="1"/>
  <c r="V71" i="1"/>
  <c r="U57" i="1"/>
  <c r="V57" i="1"/>
  <c r="U74" i="1"/>
  <c r="V74" i="1"/>
  <c r="U83" i="1"/>
  <c r="V83" i="1"/>
  <c r="U79" i="1"/>
  <c r="V79" i="1"/>
  <c r="U82" i="1"/>
  <c r="V82" i="1"/>
  <c r="U244" i="1"/>
  <c r="V244" i="1"/>
  <c r="U56" i="1"/>
  <c r="V56" i="1"/>
  <c r="U100" i="1"/>
  <c r="V100" i="1"/>
  <c r="U109" i="1"/>
  <c r="V109" i="1"/>
  <c r="U135" i="1"/>
  <c r="V135" i="1"/>
  <c r="U105" i="1"/>
  <c r="V105" i="1"/>
  <c r="U123" i="1"/>
  <c r="V123" i="1"/>
  <c r="U257" i="1"/>
  <c r="V257" i="1"/>
  <c r="U255" i="1"/>
  <c r="V255" i="1"/>
  <c r="U246" i="1"/>
  <c r="V246" i="1"/>
  <c r="U243" i="1"/>
  <c r="V243" i="1"/>
  <c r="U84" i="1"/>
  <c r="V84" i="1"/>
  <c r="U72" i="1"/>
  <c r="V72" i="1"/>
  <c r="U114" i="1"/>
  <c r="V114" i="1"/>
  <c r="U113" i="1"/>
  <c r="V113" i="1"/>
  <c r="U107" i="1"/>
  <c r="V107" i="1"/>
  <c r="U96" i="1"/>
  <c r="V96" i="1"/>
  <c r="U256" i="1"/>
  <c r="V256" i="1"/>
  <c r="U69" i="1"/>
  <c r="V69" i="1"/>
  <c r="U81" i="1"/>
  <c r="V81" i="1"/>
  <c r="U120" i="1"/>
  <c r="V120" i="1"/>
  <c r="U121" i="1"/>
  <c r="V121" i="1"/>
  <c r="U232" i="1"/>
  <c r="V232" i="1"/>
  <c r="U237" i="1"/>
  <c r="V237" i="1"/>
  <c r="U102" i="1"/>
  <c r="V102" i="1"/>
  <c r="U116" i="1"/>
  <c r="V116" i="1"/>
  <c r="U235" i="1"/>
  <c r="V235" i="1"/>
  <c r="U60" i="1"/>
  <c r="V60" i="1"/>
  <c r="U87" i="1"/>
  <c r="V87" i="1"/>
  <c r="U73" i="1"/>
  <c r="V73" i="1"/>
  <c r="U86" i="1"/>
  <c r="V86" i="1"/>
  <c r="U98" i="1"/>
  <c r="V98" i="1"/>
  <c r="U68" i="1"/>
  <c r="V68" i="1"/>
  <c r="Y121" i="1"/>
  <c r="Y98" i="1"/>
  <c r="Y237" i="1"/>
  <c r="U132" i="1"/>
  <c r="V132" i="1"/>
  <c r="U126" i="1"/>
  <c r="V126" i="1"/>
  <c r="U122" i="1"/>
  <c r="V122" i="1"/>
  <c r="U99" i="1"/>
  <c r="V99" i="1"/>
  <c r="U225" i="1"/>
  <c r="V225" i="1"/>
  <c r="U223" i="1"/>
  <c r="V223" i="1"/>
  <c r="U229" i="1"/>
  <c r="V229" i="1"/>
  <c r="U241" i="1"/>
  <c r="V241" i="1"/>
  <c r="U258" i="1"/>
  <c r="V258" i="1"/>
  <c r="U104" i="1"/>
  <c r="V104" i="1"/>
  <c r="Y104" i="1"/>
  <c r="U115" i="1"/>
  <c r="V115" i="1"/>
  <c r="U124" i="1"/>
  <c r="V124" i="1"/>
  <c r="U103" i="1"/>
  <c r="V103" i="1"/>
  <c r="U95" i="1"/>
  <c r="V95" i="1"/>
  <c r="U227" i="1"/>
  <c r="V227" i="1"/>
  <c r="U242" i="1"/>
  <c r="V242" i="1"/>
  <c r="U231" i="1"/>
  <c r="V231" i="1"/>
  <c r="U220" i="1"/>
  <c r="V220" i="1"/>
  <c r="U92" i="1"/>
  <c r="V92" i="1"/>
  <c r="U55" i="1"/>
  <c r="V55" i="1"/>
  <c r="U80" i="1"/>
  <c r="V80" i="1"/>
  <c r="U58" i="1"/>
  <c r="V58" i="1"/>
  <c r="U59" i="1"/>
  <c r="V59" i="1"/>
  <c r="U131" i="1"/>
  <c r="V131" i="1"/>
  <c r="U238" i="1"/>
  <c r="V238" i="1"/>
  <c r="U61" i="1"/>
  <c r="V61" i="1"/>
  <c r="U75" i="1"/>
  <c r="V75" i="1"/>
  <c r="U119" i="1"/>
  <c r="V119" i="1"/>
  <c r="U133" i="1"/>
  <c r="V133" i="1"/>
  <c r="U236" i="1"/>
  <c r="V236" i="1"/>
  <c r="U250" i="1"/>
  <c r="V250" i="1"/>
  <c r="U106" i="1"/>
  <c r="V106" i="1"/>
  <c r="U110" i="1"/>
  <c r="V110" i="1"/>
  <c r="U253" i="1"/>
  <c r="V253" i="1"/>
  <c r="U240" i="1"/>
  <c r="V240" i="1"/>
  <c r="U94" i="1"/>
  <c r="V94" i="1"/>
  <c r="U90" i="1"/>
  <c r="V90" i="1"/>
  <c r="T2486" i="2"/>
  <c r="T4647" i="2"/>
  <c r="S4647" i="2" s="1"/>
  <c r="Y254" i="1"/>
  <c r="Y253" i="1"/>
  <c r="U76" i="1"/>
  <c r="V76" i="1"/>
  <c r="U93" i="1"/>
  <c r="V93" i="1"/>
  <c r="U64" i="1"/>
  <c r="V64" i="1"/>
  <c r="U89" i="1"/>
  <c r="V89" i="1"/>
  <c r="U91" i="1"/>
  <c r="V91" i="1"/>
  <c r="U70" i="1"/>
  <c r="V70" i="1"/>
  <c r="U65" i="1"/>
  <c r="V65" i="1"/>
  <c r="U62" i="1"/>
  <c r="V62" i="1"/>
  <c r="U127" i="1"/>
  <c r="V127" i="1"/>
  <c r="U219" i="1"/>
  <c r="V219" i="1"/>
  <c r="U239" i="1"/>
  <c r="V239" i="1"/>
  <c r="U66" i="1"/>
  <c r="V66" i="1"/>
  <c r="U134" i="1"/>
  <c r="V134" i="1"/>
  <c r="U130" i="1"/>
  <c r="V130" i="1"/>
  <c r="U97" i="1"/>
  <c r="V97" i="1"/>
  <c r="U101" i="1"/>
  <c r="V101" i="1"/>
  <c r="U108" i="1"/>
  <c r="V108" i="1"/>
  <c r="U221" i="1"/>
  <c r="V221" i="1"/>
  <c r="U233" i="1"/>
  <c r="V233" i="1"/>
  <c r="U226" i="1"/>
  <c r="V226" i="1"/>
  <c r="U222" i="1"/>
  <c r="V222" i="1"/>
  <c r="U78" i="1"/>
  <c r="V78" i="1"/>
  <c r="U77" i="1"/>
  <c r="V77" i="1"/>
  <c r="U117" i="1"/>
  <c r="V117" i="1"/>
  <c r="U111" i="1"/>
  <c r="V111" i="1"/>
  <c r="U118" i="1"/>
  <c r="V118" i="1"/>
  <c r="U252" i="1"/>
  <c r="V252" i="1"/>
  <c r="U63" i="1"/>
  <c r="V63" i="1"/>
  <c r="U67" i="1"/>
  <c r="V67" i="1"/>
  <c r="Y64" i="1"/>
  <c r="Y55" i="1"/>
  <c r="Y68" i="1"/>
  <c r="Y61" i="1"/>
  <c r="Y80" i="1"/>
  <c r="Y58" i="1"/>
  <c r="Y59" i="1"/>
  <c r="Y60" i="1"/>
  <c r="Y87" i="1"/>
  <c r="Y77" i="1"/>
  <c r="Y85" i="1"/>
  <c r="Y71" i="1"/>
  <c r="Y88" i="1"/>
  <c r="Y66" i="1"/>
  <c r="Y67" i="1"/>
  <c r="Y72" i="1"/>
  <c r="Y219" i="1"/>
  <c r="Y240" i="1"/>
  <c r="Y243" i="1"/>
  <c r="Y231" i="1"/>
  <c r="Y84" i="1"/>
  <c r="Y89" i="1"/>
  <c r="T3026" i="2"/>
  <c r="U3026" i="2" s="1"/>
  <c r="Y70" i="1"/>
  <c r="Y79" i="1"/>
  <c r="Y57" i="1"/>
  <c r="Y74" i="1"/>
  <c r="Y83" i="1"/>
  <c r="Y82" i="1"/>
  <c r="Y78" i="1"/>
  <c r="Y91" i="1"/>
  <c r="Y235" i="1"/>
  <c r="Y69" i="1"/>
  <c r="Y63" i="1"/>
  <c r="Y73" i="1"/>
  <c r="Y90" i="1"/>
  <c r="Y86" i="1"/>
  <c r="Y94" i="1"/>
  <c r="Y65" i="1"/>
  <c r="Y76" i="1"/>
  <c r="Y93" i="1"/>
  <c r="Y56" i="1"/>
  <c r="Y81" i="1"/>
  <c r="Y75" i="1"/>
  <c r="Y92" i="1"/>
  <c r="Y62" i="1"/>
  <c r="Y238" i="1"/>
  <c r="U4647" i="2"/>
  <c r="S790" i="2"/>
  <c r="U790" i="2"/>
  <c r="S3796" i="2"/>
  <c r="U3796" i="2"/>
  <c r="S3301" i="2"/>
  <c r="U3301" i="2"/>
  <c r="S5050" i="2"/>
  <c r="U5050" i="2"/>
  <c r="U2838" i="2"/>
  <c r="S2838" i="2"/>
  <c r="U2486" i="2"/>
  <c r="S2486" i="2"/>
  <c r="T4967" i="2"/>
  <c r="U4967" i="2" s="1"/>
  <c r="S1565" i="2"/>
  <c r="T1566" i="2" s="1"/>
  <c r="U1566" i="2" s="1"/>
  <c r="S2166" i="2"/>
  <c r="S616" i="2"/>
  <c r="U616" i="2"/>
  <c r="J10" i="1"/>
  <c r="J9" i="1"/>
  <c r="J8" i="1"/>
  <c r="J7" i="1"/>
  <c r="I6" i="1"/>
  <c r="J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T5051" i="2" l="1"/>
  <c r="T2839" i="2"/>
  <c r="S3026" i="2"/>
  <c r="T4648" i="2"/>
  <c r="U4648" i="2" s="1"/>
  <c r="T2487" i="2"/>
  <c r="S2487" i="2" s="1"/>
  <c r="T3302" i="2"/>
  <c r="S3302" i="2" s="1"/>
  <c r="T791" i="2"/>
  <c r="T3797" i="2"/>
  <c r="U5051" i="2"/>
  <c r="S5051" i="2"/>
  <c r="S4648" i="2"/>
  <c r="U2839" i="2"/>
  <c r="S2839" i="2"/>
  <c r="S4967" i="2"/>
  <c r="T3027" i="2"/>
  <c r="T4968" i="2"/>
  <c r="U4968" i="2" s="1"/>
  <c r="S1566" i="2"/>
  <c r="T1567" i="2" s="1"/>
  <c r="U1567" i="2" s="1"/>
  <c r="T2167" i="2"/>
  <c r="U2167" i="2" s="1"/>
  <c r="T615" i="2"/>
  <c r="U615" i="2" s="1"/>
  <c r="J6" i="1"/>
  <c r="B38" i="1"/>
  <c r="B41" i="1" s="1"/>
  <c r="B47" i="1" s="1"/>
  <c r="B48" i="1" s="1"/>
  <c r="U2487" i="2" l="1"/>
  <c r="T2488" i="2" s="1"/>
  <c r="U3302" i="2"/>
  <c r="T3303" i="2" s="1"/>
  <c r="T2840" i="2"/>
  <c r="T5052" i="2"/>
  <c r="S5052" i="2" s="1"/>
  <c r="U791" i="2"/>
  <c r="S791" i="2"/>
  <c r="B42" i="1"/>
  <c r="T4649" i="2"/>
  <c r="S3797" i="2"/>
  <c r="U3797" i="2"/>
  <c r="T3798" i="2" s="1"/>
  <c r="U3027" i="2"/>
  <c r="S3027" i="2"/>
  <c r="S2840" i="2"/>
  <c r="U2840" i="2"/>
  <c r="S4968" i="2"/>
  <c r="S1567" i="2"/>
  <c r="T1568" i="2" s="1"/>
  <c r="U1568" i="2" s="1"/>
  <c r="S2167" i="2"/>
  <c r="T2168" i="2" s="1"/>
  <c r="U2168" i="2" s="1"/>
  <c r="S615" i="2"/>
  <c r="T614" i="2" s="1"/>
  <c r="S614" i="2" s="1"/>
  <c r="U2488" i="2" l="1"/>
  <c r="S2488" i="2"/>
  <c r="U3303" i="2"/>
  <c r="T3304" i="2" s="1"/>
  <c r="S3303" i="2"/>
  <c r="R56" i="1"/>
  <c r="S56" i="1" s="1"/>
  <c r="T56" i="1" s="1"/>
  <c r="R60" i="1"/>
  <c r="R64" i="1"/>
  <c r="R68" i="1"/>
  <c r="S68" i="1" s="1"/>
  <c r="T68" i="1" s="1"/>
  <c r="R72" i="1"/>
  <c r="R76" i="1"/>
  <c r="R80" i="1"/>
  <c r="R84" i="1"/>
  <c r="S84" i="1" s="1"/>
  <c r="T84" i="1" s="1"/>
  <c r="R88" i="1"/>
  <c r="S88" i="1" s="1"/>
  <c r="T88" i="1" s="1"/>
  <c r="R92" i="1"/>
  <c r="R96" i="1"/>
  <c r="R100" i="1"/>
  <c r="R104" i="1"/>
  <c r="S104" i="1" s="1"/>
  <c r="T104" i="1" s="1"/>
  <c r="R108" i="1"/>
  <c r="R112" i="1"/>
  <c r="R116" i="1"/>
  <c r="S116" i="1" s="1"/>
  <c r="T116" i="1" s="1"/>
  <c r="R120" i="1"/>
  <c r="S120" i="1" s="1"/>
  <c r="T120" i="1" s="1"/>
  <c r="R124" i="1"/>
  <c r="R128" i="1"/>
  <c r="R132" i="1"/>
  <c r="S132" i="1" s="1"/>
  <c r="T132" i="1" s="1"/>
  <c r="R136" i="1"/>
  <c r="R140" i="1"/>
  <c r="R144" i="1"/>
  <c r="R148" i="1"/>
  <c r="R152" i="1"/>
  <c r="S152" i="1" s="1"/>
  <c r="T152" i="1" s="1"/>
  <c r="R156" i="1"/>
  <c r="R160" i="1"/>
  <c r="R164" i="1"/>
  <c r="S164" i="1" s="1"/>
  <c r="T164" i="1" s="1"/>
  <c r="R168" i="1"/>
  <c r="S168" i="1" s="1"/>
  <c r="T168" i="1" s="1"/>
  <c r="R172" i="1"/>
  <c r="R176" i="1"/>
  <c r="R180" i="1"/>
  <c r="R184" i="1"/>
  <c r="S184" i="1" s="1"/>
  <c r="T184" i="1" s="1"/>
  <c r="R188" i="1"/>
  <c r="R192" i="1"/>
  <c r="R196" i="1"/>
  <c r="R200" i="1"/>
  <c r="R204" i="1"/>
  <c r="R208" i="1"/>
  <c r="R212" i="1"/>
  <c r="S212" i="1" s="1"/>
  <c r="T212" i="1" s="1"/>
  <c r="R216" i="1"/>
  <c r="S216" i="1" s="1"/>
  <c r="T216" i="1" s="1"/>
  <c r="R220" i="1"/>
  <c r="R224" i="1"/>
  <c r="R228" i="1"/>
  <c r="S228" i="1" s="1"/>
  <c r="T228" i="1" s="1"/>
  <c r="R232" i="1"/>
  <c r="S232" i="1" s="1"/>
  <c r="T232" i="1" s="1"/>
  <c r="R236" i="1"/>
  <c r="R240" i="1"/>
  <c r="R244" i="1"/>
  <c r="S244" i="1" s="1"/>
  <c r="T244" i="1" s="1"/>
  <c r="R248" i="1"/>
  <c r="S248" i="1" s="1"/>
  <c r="T248" i="1" s="1"/>
  <c r="R252" i="1"/>
  <c r="R256" i="1"/>
  <c r="R260" i="1"/>
  <c r="S260" i="1" s="1"/>
  <c r="T260" i="1" s="1"/>
  <c r="R264" i="1"/>
  <c r="R268" i="1"/>
  <c r="R272" i="1"/>
  <c r="R276" i="1"/>
  <c r="S276" i="1" s="1"/>
  <c r="T276" i="1" s="1"/>
  <c r="R280" i="1"/>
  <c r="S280" i="1" s="1"/>
  <c r="T280" i="1" s="1"/>
  <c r="R284" i="1"/>
  <c r="R288" i="1"/>
  <c r="R292" i="1"/>
  <c r="S292" i="1" s="1"/>
  <c r="T292" i="1" s="1"/>
  <c r="R296" i="1"/>
  <c r="S296" i="1" s="1"/>
  <c r="T296" i="1" s="1"/>
  <c r="R54" i="1"/>
  <c r="R57" i="1"/>
  <c r="R61" i="1"/>
  <c r="S61" i="1" s="1"/>
  <c r="T61" i="1" s="1"/>
  <c r="R65" i="1"/>
  <c r="R69" i="1"/>
  <c r="R73" i="1"/>
  <c r="R77" i="1"/>
  <c r="S77" i="1" s="1"/>
  <c r="T77" i="1" s="1"/>
  <c r="R81" i="1"/>
  <c r="S81" i="1" s="1"/>
  <c r="T81" i="1" s="1"/>
  <c r="R85" i="1"/>
  <c r="R89" i="1"/>
  <c r="R93" i="1"/>
  <c r="S93" i="1" s="1"/>
  <c r="T93" i="1" s="1"/>
  <c r="R97" i="1"/>
  <c r="S97" i="1" s="1"/>
  <c r="T97" i="1" s="1"/>
  <c r="R101" i="1"/>
  <c r="R105" i="1"/>
  <c r="R109" i="1"/>
  <c r="S109" i="1" s="1"/>
  <c r="T109" i="1" s="1"/>
  <c r="R113" i="1"/>
  <c r="S113" i="1" s="1"/>
  <c r="T113" i="1" s="1"/>
  <c r="R117" i="1"/>
  <c r="R121" i="1"/>
  <c r="R125" i="1"/>
  <c r="S125" i="1" s="1"/>
  <c r="T125" i="1" s="1"/>
  <c r="R129" i="1"/>
  <c r="R133" i="1"/>
  <c r="R137" i="1"/>
  <c r="R141" i="1"/>
  <c r="S141" i="1" s="1"/>
  <c r="T141" i="1" s="1"/>
  <c r="R145" i="1"/>
  <c r="S145" i="1" s="1"/>
  <c r="T145" i="1" s="1"/>
  <c r="R149" i="1"/>
  <c r="R153" i="1"/>
  <c r="R157" i="1"/>
  <c r="S157" i="1" s="1"/>
  <c r="T157" i="1" s="1"/>
  <c r="R161" i="1"/>
  <c r="S161" i="1" s="1"/>
  <c r="T161" i="1" s="1"/>
  <c r="R165" i="1"/>
  <c r="R169" i="1"/>
  <c r="R173" i="1"/>
  <c r="S173" i="1" s="1"/>
  <c r="T173" i="1" s="1"/>
  <c r="R177" i="1"/>
  <c r="S177" i="1" s="1"/>
  <c r="T177" i="1" s="1"/>
  <c r="R181" i="1"/>
  <c r="R185" i="1"/>
  <c r="R189" i="1"/>
  <c r="S189" i="1" s="1"/>
  <c r="T189" i="1" s="1"/>
  <c r="R193" i="1"/>
  <c r="R197" i="1"/>
  <c r="R201" i="1"/>
  <c r="R205" i="1"/>
  <c r="S205" i="1" s="1"/>
  <c r="T205" i="1" s="1"/>
  <c r="R209" i="1"/>
  <c r="S209" i="1" s="1"/>
  <c r="T209" i="1" s="1"/>
  <c r="R213" i="1"/>
  <c r="R217" i="1"/>
  <c r="R221" i="1"/>
  <c r="S221" i="1" s="1"/>
  <c r="T221" i="1" s="1"/>
  <c r="R225" i="1"/>
  <c r="S225" i="1" s="1"/>
  <c r="T225" i="1" s="1"/>
  <c r="R229" i="1"/>
  <c r="R233" i="1"/>
  <c r="R237" i="1"/>
  <c r="S237" i="1" s="1"/>
  <c r="T237" i="1" s="1"/>
  <c r="R241" i="1"/>
  <c r="S241" i="1" s="1"/>
  <c r="T241" i="1" s="1"/>
  <c r="R245" i="1"/>
  <c r="R249" i="1"/>
  <c r="R253" i="1"/>
  <c r="S253" i="1" s="1"/>
  <c r="T253" i="1" s="1"/>
  <c r="R257" i="1"/>
  <c r="R261" i="1"/>
  <c r="R265" i="1"/>
  <c r="R269" i="1"/>
  <c r="S269" i="1" s="1"/>
  <c r="T269" i="1" s="1"/>
  <c r="R273" i="1"/>
  <c r="S273" i="1" s="1"/>
  <c r="T273" i="1" s="1"/>
  <c r="R277" i="1"/>
  <c r="R281" i="1"/>
  <c r="R285" i="1"/>
  <c r="S285" i="1" s="1"/>
  <c r="T285" i="1" s="1"/>
  <c r="R289" i="1"/>
  <c r="S289" i="1" s="1"/>
  <c r="T289" i="1" s="1"/>
  <c r="R293" i="1"/>
  <c r="R297" i="1"/>
  <c r="R58" i="1"/>
  <c r="S58" i="1" s="1"/>
  <c r="T58" i="1" s="1"/>
  <c r="R66" i="1"/>
  <c r="S66" i="1" s="1"/>
  <c r="T66" i="1" s="1"/>
  <c r="R74" i="1"/>
  <c r="R82" i="1"/>
  <c r="R90" i="1"/>
  <c r="S90" i="1" s="1"/>
  <c r="T90" i="1" s="1"/>
  <c r="R98" i="1"/>
  <c r="S98" i="1" s="1"/>
  <c r="T98" i="1" s="1"/>
  <c r="R106" i="1"/>
  <c r="R114" i="1"/>
  <c r="R122" i="1"/>
  <c r="S122" i="1" s="1"/>
  <c r="T122" i="1" s="1"/>
  <c r="R130" i="1"/>
  <c r="S130" i="1" s="1"/>
  <c r="T130" i="1" s="1"/>
  <c r="R138" i="1"/>
  <c r="R146" i="1"/>
  <c r="R154" i="1"/>
  <c r="S154" i="1" s="1"/>
  <c r="T154" i="1" s="1"/>
  <c r="R162" i="1"/>
  <c r="S162" i="1" s="1"/>
  <c r="T162" i="1" s="1"/>
  <c r="R170" i="1"/>
  <c r="R178" i="1"/>
  <c r="R186" i="1"/>
  <c r="S186" i="1" s="1"/>
  <c r="T186" i="1" s="1"/>
  <c r="R194" i="1"/>
  <c r="R202" i="1"/>
  <c r="R210" i="1"/>
  <c r="R218" i="1"/>
  <c r="S218" i="1" s="1"/>
  <c r="T218" i="1" s="1"/>
  <c r="R226" i="1"/>
  <c r="S226" i="1" s="1"/>
  <c r="T226" i="1" s="1"/>
  <c r="R234" i="1"/>
  <c r="R242" i="1"/>
  <c r="R250" i="1"/>
  <c r="S250" i="1" s="1"/>
  <c r="T250" i="1" s="1"/>
  <c r="R258" i="1"/>
  <c r="S258" i="1" s="1"/>
  <c r="T258" i="1" s="1"/>
  <c r="R266" i="1"/>
  <c r="R274" i="1"/>
  <c r="R282" i="1"/>
  <c r="S282" i="1" s="1"/>
  <c r="T282" i="1" s="1"/>
  <c r="R290" i="1"/>
  <c r="S290" i="1" s="1"/>
  <c r="T290" i="1" s="1"/>
  <c r="R298" i="1"/>
  <c r="R62" i="1"/>
  <c r="R70" i="1"/>
  <c r="R86" i="1"/>
  <c r="S86" i="1" s="1"/>
  <c r="T86" i="1" s="1"/>
  <c r="R102" i="1"/>
  <c r="R110" i="1"/>
  <c r="R126" i="1"/>
  <c r="S126" i="1" s="1"/>
  <c r="T126" i="1" s="1"/>
  <c r="R142" i="1"/>
  <c r="S142" i="1" s="1"/>
  <c r="T142" i="1" s="1"/>
  <c r="R166" i="1"/>
  <c r="R190" i="1"/>
  <c r="R206" i="1"/>
  <c r="S206" i="1" s="1"/>
  <c r="T206" i="1" s="1"/>
  <c r="R230" i="1"/>
  <c r="S230" i="1" s="1"/>
  <c r="T230" i="1" s="1"/>
  <c r="R246" i="1"/>
  <c r="R270" i="1"/>
  <c r="R294" i="1"/>
  <c r="R63" i="1"/>
  <c r="S63" i="1" s="1"/>
  <c r="T63" i="1" s="1"/>
  <c r="R87" i="1"/>
  <c r="R111" i="1"/>
  <c r="R135" i="1"/>
  <c r="S135" i="1" s="1"/>
  <c r="T135" i="1" s="1"/>
  <c r="R159" i="1"/>
  <c r="S159" i="1" s="1"/>
  <c r="T159" i="1" s="1"/>
  <c r="R59" i="1"/>
  <c r="R67" i="1"/>
  <c r="R75" i="1"/>
  <c r="S75" i="1" s="1"/>
  <c r="T75" i="1" s="1"/>
  <c r="R83" i="1"/>
  <c r="S83" i="1" s="1"/>
  <c r="T83" i="1" s="1"/>
  <c r="R91" i="1"/>
  <c r="R99" i="1"/>
  <c r="R107" i="1"/>
  <c r="S107" i="1" s="1"/>
  <c r="T107" i="1" s="1"/>
  <c r="R115" i="1"/>
  <c r="S115" i="1" s="1"/>
  <c r="T115" i="1" s="1"/>
  <c r="R123" i="1"/>
  <c r="R131" i="1"/>
  <c r="R139" i="1"/>
  <c r="S139" i="1" s="1"/>
  <c r="T139" i="1" s="1"/>
  <c r="R147" i="1"/>
  <c r="R155" i="1"/>
  <c r="R163" i="1"/>
  <c r="R171" i="1"/>
  <c r="S171" i="1" s="1"/>
  <c r="T171" i="1" s="1"/>
  <c r="R179" i="1"/>
  <c r="S179" i="1" s="1"/>
  <c r="T179" i="1" s="1"/>
  <c r="R187" i="1"/>
  <c r="R195" i="1"/>
  <c r="R203" i="1"/>
  <c r="S203" i="1" s="1"/>
  <c r="T203" i="1" s="1"/>
  <c r="R211" i="1"/>
  <c r="R219" i="1"/>
  <c r="R227" i="1"/>
  <c r="R235" i="1"/>
  <c r="S235" i="1" s="1"/>
  <c r="T235" i="1" s="1"/>
  <c r="R243" i="1"/>
  <c r="S243" i="1" s="1"/>
  <c r="T243" i="1" s="1"/>
  <c r="R251" i="1"/>
  <c r="R259" i="1"/>
  <c r="R267" i="1"/>
  <c r="S267" i="1" s="1"/>
  <c r="T267" i="1" s="1"/>
  <c r="R275" i="1"/>
  <c r="S275" i="1" s="1"/>
  <c r="T275" i="1" s="1"/>
  <c r="R283" i="1"/>
  <c r="R291" i="1"/>
  <c r="R299" i="1"/>
  <c r="S299" i="1" s="1"/>
  <c r="T299" i="1" s="1"/>
  <c r="R94" i="1"/>
  <c r="S94" i="1" s="1"/>
  <c r="T94" i="1" s="1"/>
  <c r="R118" i="1"/>
  <c r="R134" i="1"/>
  <c r="R158" i="1"/>
  <c r="S158" i="1" s="1"/>
  <c r="T158" i="1" s="1"/>
  <c r="R174" i="1"/>
  <c r="S174" i="1" s="1"/>
  <c r="T174" i="1" s="1"/>
  <c r="R198" i="1"/>
  <c r="R214" i="1"/>
  <c r="R238" i="1"/>
  <c r="S238" i="1" s="1"/>
  <c r="T238" i="1" s="1"/>
  <c r="R262" i="1"/>
  <c r="S262" i="1" s="1"/>
  <c r="T262" i="1" s="1"/>
  <c r="R286" i="1"/>
  <c r="R55" i="1"/>
  <c r="R79" i="1"/>
  <c r="S79" i="1" s="1"/>
  <c r="T79" i="1" s="1"/>
  <c r="R103" i="1"/>
  <c r="S103" i="1" s="1"/>
  <c r="T103" i="1" s="1"/>
  <c r="R119" i="1"/>
  <c r="R143" i="1"/>
  <c r="R167" i="1"/>
  <c r="S167" i="1" s="1"/>
  <c r="T167" i="1" s="1"/>
  <c r="R78" i="1"/>
  <c r="S78" i="1" s="1"/>
  <c r="T78" i="1" s="1"/>
  <c r="R150" i="1"/>
  <c r="R182" i="1"/>
  <c r="R222" i="1"/>
  <c r="S222" i="1" s="1"/>
  <c r="T222" i="1" s="1"/>
  <c r="R254" i="1"/>
  <c r="S254" i="1" s="1"/>
  <c r="T254" i="1" s="1"/>
  <c r="R278" i="1"/>
  <c r="R71" i="1"/>
  <c r="R95" i="1"/>
  <c r="S95" i="1" s="1"/>
  <c r="T95" i="1" s="1"/>
  <c r="R127" i="1"/>
  <c r="S127" i="1" s="1"/>
  <c r="T127" i="1" s="1"/>
  <c r="R151" i="1"/>
  <c r="R175" i="1"/>
  <c r="R183" i="1"/>
  <c r="S183" i="1" s="1"/>
  <c r="T183" i="1" s="1"/>
  <c r="R215" i="1"/>
  <c r="S215" i="1" s="1"/>
  <c r="T215" i="1" s="1"/>
  <c r="R247" i="1"/>
  <c r="R279" i="1"/>
  <c r="R287" i="1"/>
  <c r="R231" i="1"/>
  <c r="S231" i="1" s="1"/>
  <c r="T231" i="1" s="1"/>
  <c r="R295" i="1"/>
  <c r="R239" i="1"/>
  <c r="R191" i="1"/>
  <c r="S191" i="1" s="1"/>
  <c r="T191" i="1" s="1"/>
  <c r="R223" i="1"/>
  <c r="S223" i="1" s="1"/>
  <c r="T223" i="1" s="1"/>
  <c r="R255" i="1"/>
  <c r="R199" i="1"/>
  <c r="R263" i="1"/>
  <c r="S263" i="1" s="1"/>
  <c r="T263" i="1" s="1"/>
  <c r="R207" i="1"/>
  <c r="S207" i="1" s="1"/>
  <c r="T207" i="1" s="1"/>
  <c r="R271" i="1"/>
  <c r="U5052" i="2"/>
  <c r="T5053" i="2" s="1"/>
  <c r="K6" i="1"/>
  <c r="L6" i="1" s="1"/>
  <c r="M6" i="1" s="1"/>
  <c r="K5" i="1"/>
  <c r="L5" i="1" s="1"/>
  <c r="M5" i="1" s="1"/>
  <c r="S3798" i="2"/>
  <c r="U3798" i="2"/>
  <c r="T3799" i="2" s="1"/>
  <c r="S57" i="1"/>
  <c r="T57" i="1" s="1"/>
  <c r="S65" i="1"/>
  <c r="T65" i="1" s="1"/>
  <c r="S69" i="1"/>
  <c r="T69" i="1" s="1"/>
  <c r="S73" i="1"/>
  <c r="T73" i="1" s="1"/>
  <c r="S85" i="1"/>
  <c r="T85" i="1" s="1"/>
  <c r="S89" i="1"/>
  <c r="T89" i="1" s="1"/>
  <c r="S101" i="1"/>
  <c r="T101" i="1" s="1"/>
  <c r="S105" i="1"/>
  <c r="T105" i="1" s="1"/>
  <c r="S117" i="1"/>
  <c r="T117" i="1" s="1"/>
  <c r="S121" i="1"/>
  <c r="T121" i="1" s="1"/>
  <c r="S129" i="1"/>
  <c r="T129" i="1" s="1"/>
  <c r="S133" i="1"/>
  <c r="T133" i="1" s="1"/>
  <c r="S137" i="1"/>
  <c r="T137" i="1" s="1"/>
  <c r="S149" i="1"/>
  <c r="T149" i="1" s="1"/>
  <c r="S153" i="1"/>
  <c r="T153" i="1" s="1"/>
  <c r="S165" i="1"/>
  <c r="T165" i="1" s="1"/>
  <c r="S169" i="1"/>
  <c r="T169" i="1" s="1"/>
  <c r="S181" i="1"/>
  <c r="T181" i="1" s="1"/>
  <c r="S185" i="1"/>
  <c r="T185" i="1" s="1"/>
  <c r="S193" i="1"/>
  <c r="T193" i="1" s="1"/>
  <c r="S197" i="1"/>
  <c r="T197" i="1" s="1"/>
  <c r="S201" i="1"/>
  <c r="T201" i="1" s="1"/>
  <c r="S213" i="1"/>
  <c r="T213" i="1" s="1"/>
  <c r="S217" i="1"/>
  <c r="T217" i="1" s="1"/>
  <c r="S229" i="1"/>
  <c r="T229" i="1" s="1"/>
  <c r="S233" i="1"/>
  <c r="T233" i="1" s="1"/>
  <c r="S245" i="1"/>
  <c r="T245" i="1" s="1"/>
  <c r="S249" i="1"/>
  <c r="T249" i="1" s="1"/>
  <c r="S257" i="1"/>
  <c r="T257" i="1" s="1"/>
  <c r="S261" i="1"/>
  <c r="T261" i="1" s="1"/>
  <c r="S265" i="1"/>
  <c r="T265" i="1" s="1"/>
  <c r="S277" i="1"/>
  <c r="T277" i="1" s="1"/>
  <c r="S281" i="1"/>
  <c r="T281" i="1" s="1"/>
  <c r="S293" i="1"/>
  <c r="T293" i="1" s="1"/>
  <c r="S297" i="1"/>
  <c r="T297" i="1" s="1"/>
  <c r="S62" i="1"/>
  <c r="T62" i="1" s="1"/>
  <c r="S70" i="1"/>
  <c r="T70" i="1" s="1"/>
  <c r="S74" i="1"/>
  <c r="T74" i="1" s="1"/>
  <c r="S82" i="1"/>
  <c r="T82" i="1" s="1"/>
  <c r="S102" i="1"/>
  <c r="T102" i="1" s="1"/>
  <c r="S106" i="1"/>
  <c r="T106" i="1" s="1"/>
  <c r="S110" i="1"/>
  <c r="T110" i="1" s="1"/>
  <c r="S114" i="1"/>
  <c r="T114" i="1" s="1"/>
  <c r="S118" i="1"/>
  <c r="T118" i="1" s="1"/>
  <c r="S134" i="1"/>
  <c r="T134" i="1" s="1"/>
  <c r="S138" i="1"/>
  <c r="T138" i="1" s="1"/>
  <c r="S146" i="1"/>
  <c r="T146" i="1" s="1"/>
  <c r="S150" i="1"/>
  <c r="T150" i="1" s="1"/>
  <c r="S166" i="1"/>
  <c r="T166" i="1" s="1"/>
  <c r="S170" i="1"/>
  <c r="T170" i="1" s="1"/>
  <c r="S178" i="1"/>
  <c r="T178" i="1" s="1"/>
  <c r="S182" i="1"/>
  <c r="T182" i="1" s="1"/>
  <c r="S190" i="1"/>
  <c r="T190" i="1" s="1"/>
  <c r="S194" i="1"/>
  <c r="T194" i="1" s="1"/>
  <c r="S198" i="1"/>
  <c r="T198" i="1" s="1"/>
  <c r="S202" i="1"/>
  <c r="T202" i="1" s="1"/>
  <c r="S210" i="1"/>
  <c r="T210" i="1" s="1"/>
  <c r="S214" i="1"/>
  <c r="T214" i="1" s="1"/>
  <c r="S234" i="1"/>
  <c r="T234" i="1" s="1"/>
  <c r="S242" i="1"/>
  <c r="T242" i="1" s="1"/>
  <c r="S246" i="1"/>
  <c r="T246" i="1" s="1"/>
  <c r="S266" i="1"/>
  <c r="T266" i="1" s="1"/>
  <c r="S270" i="1"/>
  <c r="T270" i="1" s="1"/>
  <c r="S274" i="1"/>
  <c r="T274" i="1" s="1"/>
  <c r="S278" i="1"/>
  <c r="T278" i="1" s="1"/>
  <c r="S286" i="1"/>
  <c r="T286" i="1" s="1"/>
  <c r="S294" i="1"/>
  <c r="T294" i="1" s="1"/>
  <c r="S298" i="1"/>
  <c r="T298" i="1" s="1"/>
  <c r="S55" i="1"/>
  <c r="T55" i="1" s="1"/>
  <c r="S59" i="1"/>
  <c r="T59" i="1" s="1"/>
  <c r="S67" i="1"/>
  <c r="T67" i="1" s="1"/>
  <c r="S71" i="1"/>
  <c r="T71" i="1" s="1"/>
  <c r="S87" i="1"/>
  <c r="T87" i="1" s="1"/>
  <c r="S91" i="1"/>
  <c r="T91" i="1" s="1"/>
  <c r="S99" i="1"/>
  <c r="T99" i="1" s="1"/>
  <c r="S111" i="1"/>
  <c r="T111" i="1" s="1"/>
  <c r="S119" i="1"/>
  <c r="T119" i="1" s="1"/>
  <c r="S123" i="1"/>
  <c r="T123" i="1" s="1"/>
  <c r="S131" i="1"/>
  <c r="T131" i="1" s="1"/>
  <c r="S143" i="1"/>
  <c r="T143" i="1" s="1"/>
  <c r="S147" i="1"/>
  <c r="T147" i="1" s="1"/>
  <c r="S151" i="1"/>
  <c r="T151" i="1" s="1"/>
  <c r="S155" i="1"/>
  <c r="T155" i="1" s="1"/>
  <c r="S163" i="1"/>
  <c r="T163" i="1" s="1"/>
  <c r="S175" i="1"/>
  <c r="T175" i="1" s="1"/>
  <c r="S187" i="1"/>
  <c r="T187" i="1" s="1"/>
  <c r="S195" i="1"/>
  <c r="T195" i="1" s="1"/>
  <c r="S199" i="1"/>
  <c r="T199" i="1" s="1"/>
  <c r="S211" i="1"/>
  <c r="T211" i="1" s="1"/>
  <c r="S219" i="1"/>
  <c r="T219" i="1" s="1"/>
  <c r="S227" i="1"/>
  <c r="T227" i="1" s="1"/>
  <c r="S239" i="1"/>
  <c r="T239" i="1" s="1"/>
  <c r="S247" i="1"/>
  <c r="T247" i="1" s="1"/>
  <c r="S251" i="1"/>
  <c r="T251" i="1" s="1"/>
  <c r="S255" i="1"/>
  <c r="T255" i="1" s="1"/>
  <c r="S259" i="1"/>
  <c r="T259" i="1" s="1"/>
  <c r="S271" i="1"/>
  <c r="T271" i="1" s="1"/>
  <c r="S279" i="1"/>
  <c r="T279" i="1" s="1"/>
  <c r="S283" i="1"/>
  <c r="T283" i="1" s="1"/>
  <c r="S287" i="1"/>
  <c r="T287" i="1" s="1"/>
  <c r="S291" i="1"/>
  <c r="T291" i="1" s="1"/>
  <c r="S295" i="1"/>
  <c r="T295" i="1" s="1"/>
  <c r="S72" i="1"/>
  <c r="T72" i="1" s="1"/>
  <c r="S136" i="1"/>
  <c r="T136" i="1" s="1"/>
  <c r="S200" i="1"/>
  <c r="T200" i="1" s="1"/>
  <c r="S264" i="1"/>
  <c r="T264" i="1" s="1"/>
  <c r="S60" i="1"/>
  <c r="T60" i="1" s="1"/>
  <c r="S76" i="1"/>
  <c r="T76" i="1" s="1"/>
  <c r="S92" i="1"/>
  <c r="T92" i="1" s="1"/>
  <c r="S108" i="1"/>
  <c r="T108" i="1" s="1"/>
  <c r="S124" i="1"/>
  <c r="T124" i="1" s="1"/>
  <c r="S140" i="1"/>
  <c r="T140" i="1" s="1"/>
  <c r="S156" i="1"/>
  <c r="T156" i="1" s="1"/>
  <c r="S172" i="1"/>
  <c r="T172" i="1" s="1"/>
  <c r="S188" i="1"/>
  <c r="T188" i="1" s="1"/>
  <c r="S204" i="1"/>
  <c r="T204" i="1" s="1"/>
  <c r="S220" i="1"/>
  <c r="T220" i="1" s="1"/>
  <c r="S236" i="1"/>
  <c r="T236" i="1" s="1"/>
  <c r="S252" i="1"/>
  <c r="T252" i="1" s="1"/>
  <c r="S268" i="1"/>
  <c r="T268" i="1" s="1"/>
  <c r="S284" i="1"/>
  <c r="T284" i="1" s="1"/>
  <c r="S64" i="1"/>
  <c r="T64" i="1" s="1"/>
  <c r="S80" i="1"/>
  <c r="T80" i="1" s="1"/>
  <c r="S96" i="1"/>
  <c r="T96" i="1" s="1"/>
  <c r="S112" i="1"/>
  <c r="T112" i="1" s="1"/>
  <c r="S128" i="1"/>
  <c r="T128" i="1" s="1"/>
  <c r="S144" i="1"/>
  <c r="T144" i="1" s="1"/>
  <c r="S160" i="1"/>
  <c r="T160" i="1" s="1"/>
  <c r="S176" i="1"/>
  <c r="T176" i="1" s="1"/>
  <c r="S192" i="1"/>
  <c r="T192" i="1" s="1"/>
  <c r="S208" i="1"/>
  <c r="T208" i="1" s="1"/>
  <c r="S224" i="1"/>
  <c r="T224" i="1" s="1"/>
  <c r="S240" i="1"/>
  <c r="T240" i="1" s="1"/>
  <c r="S256" i="1"/>
  <c r="T256" i="1" s="1"/>
  <c r="S272" i="1"/>
  <c r="T272" i="1" s="1"/>
  <c r="S288" i="1"/>
  <c r="T288" i="1" s="1"/>
  <c r="S196" i="1"/>
  <c r="T196" i="1" s="1"/>
  <c r="S148" i="1"/>
  <c r="T148" i="1" s="1"/>
  <c r="S100" i="1"/>
  <c r="T100" i="1" s="1"/>
  <c r="S180" i="1"/>
  <c r="T180" i="1" s="1"/>
  <c r="G55" i="1"/>
  <c r="F54" i="1" s="1"/>
  <c r="E54" i="1" s="1"/>
  <c r="G59" i="1"/>
  <c r="F58" i="1" s="1"/>
  <c r="E58" i="1" s="1"/>
  <c r="D58" i="1" s="1"/>
  <c r="G63" i="1"/>
  <c r="F62" i="1" s="1"/>
  <c r="E62" i="1" s="1"/>
  <c r="D62" i="1" s="1"/>
  <c r="G67" i="1"/>
  <c r="F66" i="1" s="1"/>
  <c r="E66" i="1" s="1"/>
  <c r="D66" i="1" s="1"/>
  <c r="G71" i="1"/>
  <c r="F70" i="1" s="1"/>
  <c r="E70" i="1" s="1"/>
  <c r="D70" i="1" s="1"/>
  <c r="G75" i="1"/>
  <c r="F74" i="1" s="1"/>
  <c r="E74" i="1" s="1"/>
  <c r="D74" i="1" s="1"/>
  <c r="G79" i="1"/>
  <c r="F78" i="1" s="1"/>
  <c r="E78" i="1" s="1"/>
  <c r="D78" i="1" s="1"/>
  <c r="G83" i="1"/>
  <c r="F82" i="1" s="1"/>
  <c r="E82" i="1" s="1"/>
  <c r="D82" i="1" s="1"/>
  <c r="G87" i="1"/>
  <c r="F86" i="1" s="1"/>
  <c r="E86" i="1" s="1"/>
  <c r="D86" i="1" s="1"/>
  <c r="G91" i="1"/>
  <c r="F90" i="1" s="1"/>
  <c r="E90" i="1" s="1"/>
  <c r="D90" i="1" s="1"/>
  <c r="G95" i="1"/>
  <c r="F94" i="1" s="1"/>
  <c r="E94" i="1" s="1"/>
  <c r="D94" i="1" s="1"/>
  <c r="G99" i="1"/>
  <c r="F98" i="1" s="1"/>
  <c r="E98" i="1" s="1"/>
  <c r="D98" i="1" s="1"/>
  <c r="G103" i="1"/>
  <c r="F102" i="1" s="1"/>
  <c r="E102" i="1" s="1"/>
  <c r="D102" i="1" s="1"/>
  <c r="G107" i="1"/>
  <c r="F106" i="1" s="1"/>
  <c r="E106" i="1" s="1"/>
  <c r="D106" i="1" s="1"/>
  <c r="G111" i="1"/>
  <c r="F110" i="1" s="1"/>
  <c r="E110" i="1" s="1"/>
  <c r="D110" i="1" s="1"/>
  <c r="G115" i="1"/>
  <c r="F114" i="1" s="1"/>
  <c r="E114" i="1" s="1"/>
  <c r="D114" i="1" s="1"/>
  <c r="G119" i="1"/>
  <c r="F118" i="1" s="1"/>
  <c r="E118" i="1" s="1"/>
  <c r="D118" i="1" s="1"/>
  <c r="G123" i="1"/>
  <c r="F122" i="1" s="1"/>
  <c r="E122" i="1" s="1"/>
  <c r="D122" i="1" s="1"/>
  <c r="G127" i="1"/>
  <c r="F126" i="1" s="1"/>
  <c r="E126" i="1" s="1"/>
  <c r="D126" i="1" s="1"/>
  <c r="G131" i="1"/>
  <c r="F130" i="1" s="1"/>
  <c r="E130" i="1" s="1"/>
  <c r="D130" i="1" s="1"/>
  <c r="G135" i="1"/>
  <c r="F134" i="1" s="1"/>
  <c r="E134" i="1" s="1"/>
  <c r="D134" i="1" s="1"/>
  <c r="G139" i="1"/>
  <c r="F138" i="1" s="1"/>
  <c r="E138" i="1" s="1"/>
  <c r="D138" i="1" s="1"/>
  <c r="G143" i="1"/>
  <c r="F142" i="1" s="1"/>
  <c r="E142" i="1" s="1"/>
  <c r="D142" i="1" s="1"/>
  <c r="G56" i="1"/>
  <c r="F55" i="1" s="1"/>
  <c r="E55" i="1" s="1"/>
  <c r="D55" i="1" s="1"/>
  <c r="G60" i="1"/>
  <c r="F59" i="1" s="1"/>
  <c r="E59" i="1" s="1"/>
  <c r="D59" i="1" s="1"/>
  <c r="G64" i="1"/>
  <c r="F63" i="1" s="1"/>
  <c r="E63" i="1" s="1"/>
  <c r="D63" i="1" s="1"/>
  <c r="G68" i="1"/>
  <c r="F67" i="1" s="1"/>
  <c r="E67" i="1" s="1"/>
  <c r="D67" i="1" s="1"/>
  <c r="G72" i="1"/>
  <c r="F71" i="1" s="1"/>
  <c r="E71" i="1" s="1"/>
  <c r="D71" i="1" s="1"/>
  <c r="G76" i="1"/>
  <c r="F75" i="1" s="1"/>
  <c r="E75" i="1" s="1"/>
  <c r="D75" i="1" s="1"/>
  <c r="G80" i="1"/>
  <c r="F79" i="1" s="1"/>
  <c r="E79" i="1" s="1"/>
  <c r="D79" i="1" s="1"/>
  <c r="G84" i="1"/>
  <c r="F83" i="1" s="1"/>
  <c r="E83" i="1" s="1"/>
  <c r="D83" i="1" s="1"/>
  <c r="G88" i="1"/>
  <c r="F87" i="1" s="1"/>
  <c r="E87" i="1" s="1"/>
  <c r="D87" i="1" s="1"/>
  <c r="G92" i="1"/>
  <c r="F91" i="1" s="1"/>
  <c r="E91" i="1" s="1"/>
  <c r="D91" i="1" s="1"/>
  <c r="G96" i="1"/>
  <c r="F95" i="1" s="1"/>
  <c r="E95" i="1" s="1"/>
  <c r="D95" i="1" s="1"/>
  <c r="G100" i="1"/>
  <c r="F99" i="1" s="1"/>
  <c r="E99" i="1" s="1"/>
  <c r="D99" i="1" s="1"/>
  <c r="G104" i="1"/>
  <c r="F103" i="1" s="1"/>
  <c r="E103" i="1" s="1"/>
  <c r="D103" i="1" s="1"/>
  <c r="G108" i="1"/>
  <c r="F107" i="1" s="1"/>
  <c r="E107" i="1" s="1"/>
  <c r="D107" i="1" s="1"/>
  <c r="G112" i="1"/>
  <c r="F111" i="1" s="1"/>
  <c r="E111" i="1" s="1"/>
  <c r="D111" i="1" s="1"/>
  <c r="G116" i="1"/>
  <c r="F115" i="1" s="1"/>
  <c r="E115" i="1" s="1"/>
  <c r="D115" i="1" s="1"/>
  <c r="G120" i="1"/>
  <c r="F119" i="1" s="1"/>
  <c r="E119" i="1" s="1"/>
  <c r="D119" i="1" s="1"/>
  <c r="G124" i="1"/>
  <c r="F123" i="1" s="1"/>
  <c r="E123" i="1" s="1"/>
  <c r="D123" i="1" s="1"/>
  <c r="G128" i="1"/>
  <c r="F127" i="1" s="1"/>
  <c r="E127" i="1" s="1"/>
  <c r="D127" i="1" s="1"/>
  <c r="G132" i="1"/>
  <c r="F131" i="1" s="1"/>
  <c r="E131" i="1" s="1"/>
  <c r="D131" i="1" s="1"/>
  <c r="G136" i="1"/>
  <c r="F135" i="1" s="1"/>
  <c r="E135" i="1" s="1"/>
  <c r="D135" i="1" s="1"/>
  <c r="G140" i="1"/>
  <c r="F139" i="1" s="1"/>
  <c r="E139" i="1" s="1"/>
  <c r="D139" i="1" s="1"/>
  <c r="G144" i="1"/>
  <c r="F143" i="1" s="1"/>
  <c r="E143" i="1" s="1"/>
  <c r="D143" i="1" s="1"/>
  <c r="G57" i="1"/>
  <c r="F56" i="1" s="1"/>
  <c r="E56" i="1" s="1"/>
  <c r="D56" i="1" s="1"/>
  <c r="G65" i="1"/>
  <c r="F64" i="1" s="1"/>
  <c r="E64" i="1" s="1"/>
  <c r="D64" i="1" s="1"/>
  <c r="G73" i="1"/>
  <c r="F72" i="1" s="1"/>
  <c r="E72" i="1" s="1"/>
  <c r="D72" i="1" s="1"/>
  <c r="G81" i="1"/>
  <c r="F80" i="1" s="1"/>
  <c r="E80" i="1" s="1"/>
  <c r="D80" i="1" s="1"/>
  <c r="G89" i="1"/>
  <c r="F88" i="1" s="1"/>
  <c r="E88" i="1" s="1"/>
  <c r="D88" i="1" s="1"/>
  <c r="G97" i="1"/>
  <c r="F96" i="1" s="1"/>
  <c r="E96" i="1" s="1"/>
  <c r="D96" i="1" s="1"/>
  <c r="G105" i="1"/>
  <c r="F104" i="1" s="1"/>
  <c r="E104" i="1" s="1"/>
  <c r="D104" i="1" s="1"/>
  <c r="G113" i="1"/>
  <c r="F112" i="1" s="1"/>
  <c r="E112" i="1" s="1"/>
  <c r="D112" i="1" s="1"/>
  <c r="G121" i="1"/>
  <c r="F120" i="1" s="1"/>
  <c r="E120" i="1" s="1"/>
  <c r="D120" i="1" s="1"/>
  <c r="G129" i="1"/>
  <c r="F128" i="1" s="1"/>
  <c r="E128" i="1" s="1"/>
  <c r="D128" i="1" s="1"/>
  <c r="G137" i="1"/>
  <c r="F136" i="1" s="1"/>
  <c r="E136" i="1" s="1"/>
  <c r="D136" i="1" s="1"/>
  <c r="G54" i="1"/>
  <c r="G77" i="1"/>
  <c r="F76" i="1" s="1"/>
  <c r="E76" i="1" s="1"/>
  <c r="D76" i="1" s="1"/>
  <c r="G93" i="1"/>
  <c r="F92" i="1" s="1"/>
  <c r="E92" i="1" s="1"/>
  <c r="D92" i="1" s="1"/>
  <c r="G117" i="1"/>
  <c r="F116" i="1" s="1"/>
  <c r="E116" i="1" s="1"/>
  <c r="D116" i="1" s="1"/>
  <c r="G141" i="1"/>
  <c r="F140" i="1" s="1"/>
  <c r="E140" i="1" s="1"/>
  <c r="D140" i="1" s="1"/>
  <c r="G62" i="1"/>
  <c r="F61" i="1" s="1"/>
  <c r="E61" i="1" s="1"/>
  <c r="D61" i="1" s="1"/>
  <c r="G94" i="1"/>
  <c r="F93" i="1" s="1"/>
  <c r="E93" i="1" s="1"/>
  <c r="D93" i="1" s="1"/>
  <c r="G110" i="1"/>
  <c r="F109" i="1" s="1"/>
  <c r="E109" i="1" s="1"/>
  <c r="D109" i="1" s="1"/>
  <c r="G134" i="1"/>
  <c r="F133" i="1" s="1"/>
  <c r="E133" i="1" s="1"/>
  <c r="D133" i="1" s="1"/>
  <c r="G58" i="1"/>
  <c r="F57" i="1" s="1"/>
  <c r="E57" i="1" s="1"/>
  <c r="D57" i="1" s="1"/>
  <c r="G66" i="1"/>
  <c r="F65" i="1" s="1"/>
  <c r="E65" i="1" s="1"/>
  <c r="D65" i="1" s="1"/>
  <c r="G74" i="1"/>
  <c r="F73" i="1" s="1"/>
  <c r="E73" i="1" s="1"/>
  <c r="D73" i="1" s="1"/>
  <c r="G82" i="1"/>
  <c r="F81" i="1" s="1"/>
  <c r="E81" i="1" s="1"/>
  <c r="D81" i="1" s="1"/>
  <c r="G90" i="1"/>
  <c r="F89" i="1" s="1"/>
  <c r="E89" i="1" s="1"/>
  <c r="D89" i="1" s="1"/>
  <c r="G98" i="1"/>
  <c r="F97" i="1" s="1"/>
  <c r="E97" i="1" s="1"/>
  <c r="D97" i="1" s="1"/>
  <c r="G106" i="1"/>
  <c r="F105" i="1" s="1"/>
  <c r="E105" i="1" s="1"/>
  <c r="D105" i="1" s="1"/>
  <c r="G114" i="1"/>
  <c r="F113" i="1" s="1"/>
  <c r="E113" i="1" s="1"/>
  <c r="D113" i="1" s="1"/>
  <c r="G122" i="1"/>
  <c r="F121" i="1" s="1"/>
  <c r="E121" i="1" s="1"/>
  <c r="D121" i="1" s="1"/>
  <c r="G130" i="1"/>
  <c r="F129" i="1" s="1"/>
  <c r="E129" i="1" s="1"/>
  <c r="D129" i="1" s="1"/>
  <c r="G138" i="1"/>
  <c r="F137" i="1" s="1"/>
  <c r="E137" i="1" s="1"/>
  <c r="D137" i="1" s="1"/>
  <c r="G61" i="1"/>
  <c r="F60" i="1" s="1"/>
  <c r="E60" i="1" s="1"/>
  <c r="D60" i="1" s="1"/>
  <c r="G69" i="1"/>
  <c r="F68" i="1" s="1"/>
  <c r="E68" i="1" s="1"/>
  <c r="D68" i="1" s="1"/>
  <c r="G85" i="1"/>
  <c r="F84" i="1" s="1"/>
  <c r="E84" i="1" s="1"/>
  <c r="D84" i="1" s="1"/>
  <c r="G101" i="1"/>
  <c r="F100" i="1" s="1"/>
  <c r="E100" i="1" s="1"/>
  <c r="D100" i="1" s="1"/>
  <c r="G109" i="1"/>
  <c r="F108" i="1" s="1"/>
  <c r="E108" i="1" s="1"/>
  <c r="D108" i="1" s="1"/>
  <c r="G125" i="1"/>
  <c r="F124" i="1" s="1"/>
  <c r="E124" i="1" s="1"/>
  <c r="D124" i="1" s="1"/>
  <c r="G70" i="1"/>
  <c r="F69" i="1" s="1"/>
  <c r="E69" i="1" s="1"/>
  <c r="D69" i="1" s="1"/>
  <c r="G86" i="1"/>
  <c r="F85" i="1" s="1"/>
  <c r="E85" i="1" s="1"/>
  <c r="D85" i="1" s="1"/>
  <c r="G102" i="1"/>
  <c r="F101" i="1" s="1"/>
  <c r="E101" i="1" s="1"/>
  <c r="D101" i="1" s="1"/>
  <c r="G118" i="1"/>
  <c r="F117" i="1" s="1"/>
  <c r="E117" i="1" s="1"/>
  <c r="D117" i="1" s="1"/>
  <c r="G142" i="1"/>
  <c r="F141" i="1" s="1"/>
  <c r="E141" i="1" s="1"/>
  <c r="D141" i="1" s="1"/>
  <c r="G133" i="1"/>
  <c r="F132" i="1" s="1"/>
  <c r="E132" i="1" s="1"/>
  <c r="D132" i="1" s="1"/>
  <c r="G78" i="1"/>
  <c r="F77" i="1" s="1"/>
  <c r="E77" i="1" s="1"/>
  <c r="D77" i="1" s="1"/>
  <c r="G126" i="1"/>
  <c r="F125" i="1" s="1"/>
  <c r="E125" i="1" s="1"/>
  <c r="D125" i="1" s="1"/>
  <c r="K8" i="1"/>
  <c r="L8" i="1" s="1"/>
  <c r="M8" i="1" s="1"/>
  <c r="T2841" i="2"/>
  <c r="U2841" i="2" s="1"/>
  <c r="T3028" i="2"/>
  <c r="S3028" i="2" s="1"/>
  <c r="T2489" i="2"/>
  <c r="U2489" i="2" s="1"/>
  <c r="U5053" i="2"/>
  <c r="S5053" i="2"/>
  <c r="K7" i="1"/>
  <c r="L7" i="1" s="1"/>
  <c r="M7" i="1" s="1"/>
  <c r="K9" i="1"/>
  <c r="L9" i="1" s="1"/>
  <c r="M9" i="1" s="1"/>
  <c r="U4649" i="2"/>
  <c r="S4649" i="2"/>
  <c r="K10" i="1"/>
  <c r="L10" i="1" s="1"/>
  <c r="M10" i="1" s="1"/>
  <c r="B43" i="1"/>
  <c r="T792" i="2"/>
  <c r="S2841" i="2"/>
  <c r="U3028" i="2"/>
  <c r="T4969" i="2"/>
  <c r="S1568" i="2"/>
  <c r="T1569" i="2" s="1"/>
  <c r="U1569" i="2" s="1"/>
  <c r="S2168" i="2"/>
  <c r="T2169" i="2" s="1"/>
  <c r="U2169" i="2" s="1"/>
  <c r="U614" i="2"/>
  <c r="T613" i="2" s="1"/>
  <c r="S3304" i="2" l="1"/>
  <c r="U3304" i="2"/>
  <c r="T3305" i="2" s="1"/>
  <c r="S2489" i="2"/>
  <c r="T4650" i="2"/>
  <c r="S4650" i="2" s="1"/>
  <c r="S3799" i="2"/>
  <c r="U3799" i="2"/>
  <c r="S792" i="2"/>
  <c r="U792" i="2"/>
  <c r="T793" i="2" s="1"/>
  <c r="T3029" i="2"/>
  <c r="S3029" i="2" s="1"/>
  <c r="T5054" i="2"/>
  <c r="T2490" i="2"/>
  <c r="T2842" i="2"/>
  <c r="U4969" i="2"/>
  <c r="S4969" i="2"/>
  <c r="S1569" i="2"/>
  <c r="T1570" i="2" s="1"/>
  <c r="U1570" i="2" s="1"/>
  <c r="S2169" i="2"/>
  <c r="T2170" i="2" s="1"/>
  <c r="U2170" i="2" s="1"/>
  <c r="U613" i="2"/>
  <c r="S613" i="2"/>
  <c r="U4650" i="2" l="1"/>
  <c r="T4651" i="2" s="1"/>
  <c r="U3029" i="2"/>
  <c r="T3800" i="2"/>
  <c r="S793" i="2"/>
  <c r="U793" i="2"/>
  <c r="U3800" i="2"/>
  <c r="S3800" i="2"/>
  <c r="U3305" i="2"/>
  <c r="S3305" i="2"/>
  <c r="T3030" i="2"/>
  <c r="S3030" i="2" s="1"/>
  <c r="U5054" i="2"/>
  <c r="S5054" i="2"/>
  <c r="S4651" i="2"/>
  <c r="U4651" i="2"/>
  <c r="T4652" i="2" s="1"/>
  <c r="S2842" i="2"/>
  <c r="U2842" i="2"/>
  <c r="U2490" i="2"/>
  <c r="S2490" i="2"/>
  <c r="T4970" i="2"/>
  <c r="S1570" i="2"/>
  <c r="T1571" i="2" s="1"/>
  <c r="U1571" i="2" s="1"/>
  <c r="S2170" i="2"/>
  <c r="T612" i="2"/>
  <c r="U3030" i="2" l="1"/>
  <c r="T5055" i="2"/>
  <c r="U5055" i="2" s="1"/>
  <c r="T3306" i="2"/>
  <c r="S3306" i="2" s="1"/>
  <c r="T794" i="2"/>
  <c r="U794" i="2" s="1"/>
  <c r="S4652" i="2"/>
  <c r="U4652" i="2"/>
  <c r="T4653" i="2" s="1"/>
  <c r="T3801" i="2"/>
  <c r="T3031" i="2"/>
  <c r="U3031" i="2" s="1"/>
  <c r="U3306" i="2"/>
  <c r="S5055" i="2"/>
  <c r="T2491" i="2"/>
  <c r="U2491" i="2" s="1"/>
  <c r="T2843" i="2"/>
  <c r="U4970" i="2"/>
  <c r="S4970" i="2"/>
  <c r="S1571" i="2"/>
  <c r="T2171" i="2"/>
  <c r="U2171" i="2" s="1"/>
  <c r="S612" i="2"/>
  <c r="U612" i="2"/>
  <c r="T611" i="2" l="1"/>
  <c r="T5056" i="2"/>
  <c r="S5056" i="2" s="1"/>
  <c r="S794" i="2"/>
  <c r="S3031" i="2"/>
  <c r="T3032" i="2" s="1"/>
  <c r="U4653" i="2"/>
  <c r="S4653" i="2"/>
  <c r="T795" i="2"/>
  <c r="U3801" i="2"/>
  <c r="S3801" i="2"/>
  <c r="S2491" i="2"/>
  <c r="T2492" i="2" s="1"/>
  <c r="S2492" i="2" s="1"/>
  <c r="T3307" i="2"/>
  <c r="U2492" i="2"/>
  <c r="U2843" i="2"/>
  <c r="S2843" i="2"/>
  <c r="T4971" i="2"/>
  <c r="T1572" i="2"/>
  <c r="U1572" i="2" s="1"/>
  <c r="S2171" i="2"/>
  <c r="S611" i="2"/>
  <c r="U611" i="2"/>
  <c r="U5056" i="2" l="1"/>
  <c r="T5057" i="2" s="1"/>
  <c r="U3032" i="2"/>
  <c r="S3032" i="2"/>
  <c r="T4654" i="2"/>
  <c r="S5057" i="2"/>
  <c r="U5057" i="2"/>
  <c r="T3802" i="2"/>
  <c r="U4654" i="2"/>
  <c r="S4654" i="2"/>
  <c r="U3307" i="2"/>
  <c r="T3308" i="2" s="1"/>
  <c r="S3307" i="2"/>
  <c r="U795" i="2"/>
  <c r="S795" i="2"/>
  <c r="T610" i="2"/>
  <c r="U610" i="2" s="1"/>
  <c r="T2493" i="2"/>
  <c r="U2493" i="2" s="1"/>
  <c r="T2844" i="2"/>
  <c r="U4971" i="2"/>
  <c r="S4971" i="2"/>
  <c r="S1572" i="2"/>
  <c r="T1573" i="2" s="1"/>
  <c r="U1573" i="2" s="1"/>
  <c r="T2172" i="2"/>
  <c r="U2172" i="2" s="1"/>
  <c r="S610" i="2" l="1"/>
  <c r="T4655" i="2"/>
  <c r="T3033" i="2"/>
  <c r="S3308" i="2"/>
  <c r="U3308" i="2"/>
  <c r="S4655" i="2"/>
  <c r="U4655" i="2"/>
  <c r="T609" i="2"/>
  <c r="S609" i="2" s="1"/>
  <c r="S2493" i="2"/>
  <c r="T2494" i="2" s="1"/>
  <c r="S3802" i="2"/>
  <c r="U3802" i="2"/>
  <c r="T3803" i="2" s="1"/>
  <c r="T796" i="2"/>
  <c r="T5058" i="2"/>
  <c r="S2844" i="2"/>
  <c r="U2844" i="2"/>
  <c r="T4972" i="2"/>
  <c r="S1573" i="2"/>
  <c r="T1574" i="2" s="1"/>
  <c r="U1574" i="2" s="1"/>
  <c r="S2172" i="2"/>
  <c r="U609" i="2" l="1"/>
  <c r="T608" i="2" s="1"/>
  <c r="S3033" i="2"/>
  <c r="U3033" i="2"/>
  <c r="T3034" i="2" s="1"/>
  <c r="T3309" i="2"/>
  <c r="U3309" i="2" s="1"/>
  <c r="T4656" i="2"/>
  <c r="S3803" i="2"/>
  <c r="U3803" i="2"/>
  <c r="T3804" i="2" s="1"/>
  <c r="S2494" i="2"/>
  <c r="U2494" i="2"/>
  <c r="S796" i="2"/>
  <c r="U796" i="2"/>
  <c r="S4656" i="2"/>
  <c r="U4656" i="2"/>
  <c r="T2845" i="2"/>
  <c r="S2845" i="2" s="1"/>
  <c r="S5058" i="2"/>
  <c r="U5058" i="2"/>
  <c r="T5059" i="2" s="1"/>
  <c r="U2845" i="2"/>
  <c r="U4972" i="2"/>
  <c r="S4972" i="2"/>
  <c r="S1574" i="2"/>
  <c r="T1575" i="2" s="1"/>
  <c r="U1575" i="2" s="1"/>
  <c r="T2173" i="2"/>
  <c r="U2173" i="2" s="1"/>
  <c r="U608" i="2"/>
  <c r="S608" i="2"/>
  <c r="T2495" i="2" l="1"/>
  <c r="S3309" i="2"/>
  <c r="T3310" i="2" s="1"/>
  <c r="U3034" i="2"/>
  <c r="S3034" i="2"/>
  <c r="T4657" i="2"/>
  <c r="U4657" i="2"/>
  <c r="S4657" i="2"/>
  <c r="S3804" i="2"/>
  <c r="U3804" i="2"/>
  <c r="S5059" i="2"/>
  <c r="U5059" i="2"/>
  <c r="T5060" i="2" s="1"/>
  <c r="T2846" i="2"/>
  <c r="U2846" i="2" s="1"/>
  <c r="T607" i="2"/>
  <c r="U607" i="2" s="1"/>
  <c r="T797" i="2"/>
  <c r="S2846" i="2"/>
  <c r="S2495" i="2"/>
  <c r="U2495" i="2"/>
  <c r="T4973" i="2"/>
  <c r="U4973" i="2" s="1"/>
  <c r="S1575" i="2"/>
  <c r="T1576" i="2" s="1"/>
  <c r="U1576" i="2" s="1"/>
  <c r="S2173" i="2"/>
  <c r="T2847" i="2" l="1"/>
  <c r="S3310" i="2"/>
  <c r="U3310" i="2"/>
  <c r="T3035" i="2"/>
  <c r="S607" i="2"/>
  <c r="T606" i="2" s="1"/>
  <c r="S606" i="2" s="1"/>
  <c r="T4658" i="2"/>
  <c r="T2496" i="2"/>
  <c r="U2496" i="2" s="1"/>
  <c r="T3805" i="2"/>
  <c r="S3805" i="2" s="1"/>
  <c r="S797" i="2"/>
  <c r="U797" i="2"/>
  <c r="U5060" i="2"/>
  <c r="S5060" i="2"/>
  <c r="S4658" i="2"/>
  <c r="U4658" i="2"/>
  <c r="S2496" i="2"/>
  <c r="S4973" i="2"/>
  <c r="S2847" i="2"/>
  <c r="U2847" i="2"/>
  <c r="S1576" i="2"/>
  <c r="T2174" i="2"/>
  <c r="U2174" i="2" s="1"/>
  <c r="T2497" i="2" l="1"/>
  <c r="T3311" i="2"/>
  <c r="S3311" i="2" s="1"/>
  <c r="U3805" i="2"/>
  <c r="T3806" i="2" s="1"/>
  <c r="S3035" i="2"/>
  <c r="U3035" i="2"/>
  <c r="T4659" i="2"/>
  <c r="U4659" i="2" s="1"/>
  <c r="T4660" i="2" s="1"/>
  <c r="T5061" i="2"/>
  <c r="U5061" i="2" s="1"/>
  <c r="T798" i="2"/>
  <c r="S798" i="2" s="1"/>
  <c r="S5061" i="2"/>
  <c r="U606" i="2"/>
  <c r="T605" i="2" s="1"/>
  <c r="U3311" i="2"/>
  <c r="S4659" i="2"/>
  <c r="T2848" i="2"/>
  <c r="U2848" i="2" s="1"/>
  <c r="U2497" i="2"/>
  <c r="S2497" i="2"/>
  <c r="T1577" i="2"/>
  <c r="U1577" i="2" s="1"/>
  <c r="S2174" i="2"/>
  <c r="T2175" i="2" s="1"/>
  <c r="U2175" i="2" s="1"/>
  <c r="T3036" i="2" l="1"/>
  <c r="U3036" i="2"/>
  <c r="T3037" i="2" s="1"/>
  <c r="S3036" i="2"/>
  <c r="S2848" i="2"/>
  <c r="T2849" i="2" s="1"/>
  <c r="T2498" i="2"/>
  <c r="U2498" i="2" s="1"/>
  <c r="U798" i="2"/>
  <c r="T799" i="2" s="1"/>
  <c r="T5062" i="2"/>
  <c r="S5062" i="2" s="1"/>
  <c r="S605" i="2"/>
  <c r="U605" i="2"/>
  <c r="T604" i="2" s="1"/>
  <c r="U604" i="2" s="1"/>
  <c r="U4660" i="2"/>
  <c r="S4660" i="2"/>
  <c r="U3806" i="2"/>
  <c r="S3806" i="2"/>
  <c r="T3312" i="2"/>
  <c r="S2498" i="2"/>
  <c r="S1577" i="2"/>
  <c r="T1578" i="2" s="1"/>
  <c r="U1578" i="2" s="1"/>
  <c r="S2175" i="2"/>
  <c r="U5062" i="2" l="1"/>
  <c r="U2849" i="2"/>
  <c r="S2849" i="2"/>
  <c r="S799" i="2"/>
  <c r="U799" i="2"/>
  <c r="T5063" i="2"/>
  <c r="U5063" i="2" s="1"/>
  <c r="T2499" i="2"/>
  <c r="S3037" i="2"/>
  <c r="U3037" i="2"/>
  <c r="T3038" i="2" s="1"/>
  <c r="T3807" i="2"/>
  <c r="U3807" i="2" s="1"/>
  <c r="S5063" i="2"/>
  <c r="U3312" i="2"/>
  <c r="S3312" i="2"/>
  <c r="T4661" i="2"/>
  <c r="S604" i="2"/>
  <c r="T603" i="2" s="1"/>
  <c r="U603" i="2" s="1"/>
  <c r="U2499" i="2"/>
  <c r="S2499" i="2"/>
  <c r="T2850" i="2"/>
  <c r="S1578" i="2"/>
  <c r="T1579" i="2" s="1"/>
  <c r="U1579" i="2" s="1"/>
  <c r="T2176" i="2"/>
  <c r="U2176" i="2" s="1"/>
  <c r="T3808" i="2" l="1"/>
  <c r="S3808" i="2" s="1"/>
  <c r="S3807" i="2"/>
  <c r="S3038" i="2"/>
  <c r="U3038" i="2"/>
  <c r="T3039" i="2" s="1"/>
  <c r="T800" i="2"/>
  <c r="U4661" i="2"/>
  <c r="S4661" i="2"/>
  <c r="T2500" i="2"/>
  <c r="S2500" i="2" s="1"/>
  <c r="T3313" i="2"/>
  <c r="T5064" i="2"/>
  <c r="U3808" i="2"/>
  <c r="S603" i="2"/>
  <c r="T602" i="2" s="1"/>
  <c r="U2850" i="2"/>
  <c r="S2850" i="2"/>
  <c r="U2500" i="2"/>
  <c r="S1579" i="2"/>
  <c r="S2176" i="2"/>
  <c r="T2177" i="2" s="1"/>
  <c r="U2177" i="2" s="1"/>
  <c r="T3809" i="2" l="1"/>
  <c r="S3039" i="2"/>
  <c r="U3039" i="2"/>
  <c r="U800" i="2"/>
  <c r="S800" i="2"/>
  <c r="T2501" i="2"/>
  <c r="T4662" i="2"/>
  <c r="S3313" i="2"/>
  <c r="U3313" i="2"/>
  <c r="U3809" i="2"/>
  <c r="S3809" i="2"/>
  <c r="S5064" i="2"/>
  <c r="U5064" i="2"/>
  <c r="U4662" i="2"/>
  <c r="S4662" i="2"/>
  <c r="T2851" i="2"/>
  <c r="U2501" i="2"/>
  <c r="S2501" i="2"/>
  <c r="T1580" i="2"/>
  <c r="U1580" i="2" s="1"/>
  <c r="S2177" i="2"/>
  <c r="S602" i="2"/>
  <c r="U602" i="2"/>
  <c r="T601" i="2" s="1"/>
  <c r="T3040" i="2" l="1"/>
  <c r="T801" i="2"/>
  <c r="S3040" i="2"/>
  <c r="U3040" i="2"/>
  <c r="T3041" i="2" s="1"/>
  <c r="S3041" i="2" s="1"/>
  <c r="T3810" i="2"/>
  <c r="U3810" i="2" s="1"/>
  <c r="T4663" i="2"/>
  <c r="T2502" i="2"/>
  <c r="U2502" i="2" s="1"/>
  <c r="T3314" i="2"/>
  <c r="S3314" i="2" s="1"/>
  <c r="U4663" i="2"/>
  <c r="S4663" i="2"/>
  <c r="T5065" i="2"/>
  <c r="U2851" i="2"/>
  <c r="S2851" i="2"/>
  <c r="U3041" i="2"/>
  <c r="S1580" i="2"/>
  <c r="T1581" i="2" s="1"/>
  <c r="U1581" i="2" s="1"/>
  <c r="T2178" i="2"/>
  <c r="U2178" i="2" s="1"/>
  <c r="S601" i="2"/>
  <c r="U601" i="2"/>
  <c r="S2502" i="2" l="1"/>
  <c r="U3314" i="2"/>
  <c r="T3315" i="2" s="1"/>
  <c r="T4664" i="2"/>
  <c r="T2503" i="2"/>
  <c r="S2503" i="2" s="1"/>
  <c r="S3810" i="2"/>
  <c r="T2852" i="2"/>
  <c r="S2852" i="2" s="1"/>
  <c r="U801" i="2"/>
  <c r="S801" i="2"/>
  <c r="T3811" i="2"/>
  <c r="U3811" i="2" s="1"/>
  <c r="T3042" i="2"/>
  <c r="S3042" i="2" s="1"/>
  <c r="S5065" i="2"/>
  <c r="U5065" i="2"/>
  <c r="S4664" i="2"/>
  <c r="U4664" i="2"/>
  <c r="T600" i="2"/>
  <c r="U600" i="2" s="1"/>
  <c r="U2503" i="2"/>
  <c r="U3042" i="2"/>
  <c r="U2852" i="2"/>
  <c r="S1581" i="2"/>
  <c r="T1582" i="2" s="1"/>
  <c r="U1582" i="2" s="1"/>
  <c r="S2178" i="2"/>
  <c r="S600" i="2"/>
  <c r="S3315" i="2" l="1"/>
  <c r="U3315" i="2"/>
  <c r="T599" i="2"/>
  <c r="T3812" i="2"/>
  <c r="S3811" i="2"/>
  <c r="T4665" i="2"/>
  <c r="S4665" i="2" s="1"/>
  <c r="T802" i="2"/>
  <c r="T3043" i="2"/>
  <c r="T2853" i="2"/>
  <c r="U2853" i="2" s="1"/>
  <c r="T5066" i="2"/>
  <c r="S5066" i="2" s="1"/>
  <c r="U3812" i="2"/>
  <c r="S3812" i="2"/>
  <c r="T3316" i="2"/>
  <c r="T2504" i="2"/>
  <c r="S2504" i="2" s="1"/>
  <c r="S2853" i="2"/>
  <c r="S3043" i="2"/>
  <c r="U3043" i="2"/>
  <c r="S1582" i="2"/>
  <c r="T1583" i="2" s="1"/>
  <c r="U1583" i="2" s="1"/>
  <c r="T2179" i="2"/>
  <c r="U2179" i="2" s="1"/>
  <c r="S599" i="2"/>
  <c r="U599" i="2"/>
  <c r="T598" i="2" s="1"/>
  <c r="U5066" i="2" l="1"/>
  <c r="U4665" i="2"/>
  <c r="S802" i="2"/>
  <c r="U802" i="2"/>
  <c r="T803" i="2" s="1"/>
  <c r="T3044" i="2"/>
  <c r="T5067" i="2"/>
  <c r="U5067" i="2" s="1"/>
  <c r="U3316" i="2"/>
  <c r="S3316" i="2"/>
  <c r="U2504" i="2"/>
  <c r="T2505" i="2" s="1"/>
  <c r="S2505" i="2" s="1"/>
  <c r="T3813" i="2"/>
  <c r="T2854" i="2"/>
  <c r="U2854" i="2" s="1"/>
  <c r="T4666" i="2"/>
  <c r="U3044" i="2"/>
  <c r="S3044" i="2"/>
  <c r="S1583" i="2"/>
  <c r="T1584" i="2" s="1"/>
  <c r="U1584" i="2" s="1"/>
  <c r="S2179" i="2"/>
  <c r="T2180" i="2" s="1"/>
  <c r="U2180" i="2" s="1"/>
  <c r="S598" i="2"/>
  <c r="U598" i="2"/>
  <c r="T3317" i="2" l="1"/>
  <c r="U3317" i="2" s="1"/>
  <c r="S803" i="2"/>
  <c r="U803" i="2"/>
  <c r="T804" i="2" s="1"/>
  <c r="U2505" i="2"/>
  <c r="T2506" i="2" s="1"/>
  <c r="S5067" i="2"/>
  <c r="S4666" i="2"/>
  <c r="U4666" i="2"/>
  <c r="T4667" i="2" s="1"/>
  <c r="S2854" i="2"/>
  <c r="T2855" i="2" s="1"/>
  <c r="S2855" i="2" s="1"/>
  <c r="U3813" i="2"/>
  <c r="S3813" i="2"/>
  <c r="T5068" i="2"/>
  <c r="T3045" i="2"/>
  <c r="S1584" i="2"/>
  <c r="T1585" i="2" s="1"/>
  <c r="U1585" i="2" s="1"/>
  <c r="S2180" i="2"/>
  <c r="T2181" i="2" s="1"/>
  <c r="U2181" i="2" s="1"/>
  <c r="T597" i="2"/>
  <c r="S597" i="2" s="1"/>
  <c r="S3317" i="2" l="1"/>
  <c r="T3318" i="2" s="1"/>
  <c r="S2506" i="2"/>
  <c r="U2506" i="2"/>
  <c r="T2507" i="2" s="1"/>
  <c r="S804" i="2"/>
  <c r="T805" i="2" s="1"/>
  <c r="U804" i="2"/>
  <c r="U2855" i="2"/>
  <c r="T3814" i="2"/>
  <c r="T2856" i="2"/>
  <c r="S2856" i="2" s="1"/>
  <c r="S4667" i="2"/>
  <c r="U4667" i="2"/>
  <c r="T4668" i="2" s="1"/>
  <c r="U5068" i="2"/>
  <c r="S5068" i="2"/>
  <c r="U3318" i="2"/>
  <c r="S3318" i="2"/>
  <c r="U3814" i="2"/>
  <c r="S3814" i="2"/>
  <c r="U2507" i="2"/>
  <c r="S2507" i="2"/>
  <c r="U3045" i="2"/>
  <c r="S3045" i="2"/>
  <c r="S1585" i="2"/>
  <c r="T1586" i="2" s="1"/>
  <c r="U1586" i="2" s="1"/>
  <c r="S2181" i="2"/>
  <c r="U597" i="2"/>
  <c r="T596" i="2" s="1"/>
  <c r="S596" i="2" s="1"/>
  <c r="T2508" i="2" l="1"/>
  <c r="U2856" i="2"/>
  <c r="T2857" i="2" s="1"/>
  <c r="U2857" i="2" s="1"/>
  <c r="U805" i="2"/>
  <c r="S805" i="2"/>
  <c r="T3815" i="2"/>
  <c r="T5069" i="2"/>
  <c r="U5069" i="2" s="1"/>
  <c r="S4668" i="2"/>
  <c r="U4668" i="2"/>
  <c r="T4669" i="2" s="1"/>
  <c r="U3815" i="2"/>
  <c r="S3815" i="2"/>
  <c r="T3816" i="2" s="1"/>
  <c r="T3319" i="2"/>
  <c r="S2857" i="2"/>
  <c r="U2508" i="2"/>
  <c r="S2508" i="2"/>
  <c r="T3046" i="2"/>
  <c r="S1586" i="2"/>
  <c r="T1587" i="2" s="1"/>
  <c r="U1587" i="2" s="1"/>
  <c r="T2182" i="2"/>
  <c r="U2182" i="2" s="1"/>
  <c r="U596" i="2"/>
  <c r="T595" i="2" s="1"/>
  <c r="U595" i="2" s="1"/>
  <c r="S5069" i="2" l="1"/>
  <c r="T806" i="2"/>
  <c r="T2509" i="2"/>
  <c r="S2509" i="2" s="1"/>
  <c r="S3319" i="2"/>
  <c r="U3319" i="2"/>
  <c r="U4669" i="2"/>
  <c r="S4669" i="2"/>
  <c r="S3816" i="2"/>
  <c r="U3816" i="2"/>
  <c r="T2858" i="2"/>
  <c r="S2858" i="2" s="1"/>
  <c r="T5070" i="2"/>
  <c r="U2509" i="2"/>
  <c r="U3046" i="2"/>
  <c r="S3046" i="2"/>
  <c r="S1587" i="2"/>
  <c r="T1588" i="2" s="1"/>
  <c r="U1588" i="2" s="1"/>
  <c r="S2182" i="2"/>
  <c r="S595" i="2"/>
  <c r="T594" i="2" s="1"/>
  <c r="U594" i="2" s="1"/>
  <c r="U2858" i="2" l="1"/>
  <c r="S806" i="2"/>
  <c r="U806" i="2"/>
  <c r="T807" i="2" s="1"/>
  <c r="T2859" i="2"/>
  <c r="S2859" i="2" s="1"/>
  <c r="T2510" i="2"/>
  <c r="T3817" i="2"/>
  <c r="S3817" i="2" s="1"/>
  <c r="U3817" i="2"/>
  <c r="T3320" i="2"/>
  <c r="S5070" i="2"/>
  <c r="U5070" i="2"/>
  <c r="T3047" i="2"/>
  <c r="S3047" i="2" s="1"/>
  <c r="T4670" i="2"/>
  <c r="U2510" i="2"/>
  <c r="S2510" i="2"/>
  <c r="S1588" i="2"/>
  <c r="T1589" i="2" s="1"/>
  <c r="U1589" i="2" s="1"/>
  <c r="T2183" i="2"/>
  <c r="U2183" i="2" s="1"/>
  <c r="S594" i="2"/>
  <c r="T593" i="2" s="1"/>
  <c r="S593" i="2" s="1"/>
  <c r="U807" i="2" l="1"/>
  <c r="S807" i="2"/>
  <c r="U3047" i="2"/>
  <c r="T3048" i="2" s="1"/>
  <c r="U2859" i="2"/>
  <c r="T3818" i="2"/>
  <c r="U3818" i="2" s="1"/>
  <c r="T3819" i="2" s="1"/>
  <c r="T5071" i="2"/>
  <c r="S5071" i="2" s="1"/>
  <c r="S4670" i="2"/>
  <c r="U4670" i="2"/>
  <c r="S3320" i="2"/>
  <c r="U3320" i="2"/>
  <c r="S3818" i="2"/>
  <c r="T2511" i="2"/>
  <c r="U2511" i="2" s="1"/>
  <c r="S1589" i="2"/>
  <c r="T1590" i="2" s="1"/>
  <c r="U1590" i="2" s="1"/>
  <c r="S2183" i="2"/>
  <c r="U593" i="2"/>
  <c r="T592" i="2" s="1"/>
  <c r="U592" i="2" s="1"/>
  <c r="T808" i="2" l="1"/>
  <c r="U3048" i="2"/>
  <c r="T3049" i="2" s="1"/>
  <c r="S3049" i="2" s="1"/>
  <c r="S3048" i="2"/>
  <c r="U5071" i="2"/>
  <c r="T5072" i="2" s="1"/>
  <c r="U5072" i="2" s="1"/>
  <c r="S808" i="2"/>
  <c r="U808" i="2"/>
  <c r="T809" i="2" s="1"/>
  <c r="S2511" i="2"/>
  <c r="T2512" i="2" s="1"/>
  <c r="T4671" i="2"/>
  <c r="S4671" i="2" s="1"/>
  <c r="T3321" i="2"/>
  <c r="S3819" i="2"/>
  <c r="U3819" i="2"/>
  <c r="S1590" i="2"/>
  <c r="T1591" i="2" s="1"/>
  <c r="U1591" i="2" s="1"/>
  <c r="S592" i="2"/>
  <c r="T591" i="2" s="1"/>
  <c r="S591" i="2" s="1"/>
  <c r="T2184" i="2"/>
  <c r="U2184" i="2" s="1"/>
  <c r="U3049" i="2" l="1"/>
  <c r="S809" i="2"/>
  <c r="U809" i="2"/>
  <c r="S5072" i="2"/>
  <c r="T5073" i="2" s="1"/>
  <c r="T3820" i="2"/>
  <c r="U2512" i="2"/>
  <c r="T2513" i="2" s="1"/>
  <c r="U2513" i="2" s="1"/>
  <c r="S2512" i="2"/>
  <c r="U4671" i="2"/>
  <c r="T4672" i="2" s="1"/>
  <c r="U4672" i="2" s="1"/>
  <c r="S3820" i="2"/>
  <c r="U3820" i="2"/>
  <c r="U3321" i="2"/>
  <c r="S3321" i="2"/>
  <c r="T3050" i="2"/>
  <c r="S3050" i="2" s="1"/>
  <c r="U591" i="2"/>
  <c r="T590" i="2" s="1"/>
  <c r="S1591" i="2"/>
  <c r="T1592" i="2" s="1"/>
  <c r="U1592" i="2" s="1"/>
  <c r="S2184" i="2"/>
  <c r="S2513" i="2" l="1"/>
  <c r="T810" i="2"/>
  <c r="S810" i="2" s="1"/>
  <c r="S5073" i="2"/>
  <c r="U5073" i="2"/>
  <c r="T5074" i="2" s="1"/>
  <c r="S5074" i="2" s="1"/>
  <c r="S4672" i="2"/>
  <c r="T4673" i="2" s="1"/>
  <c r="U810" i="2"/>
  <c r="T3322" i="2"/>
  <c r="U3322" i="2" s="1"/>
  <c r="U3050" i="2"/>
  <c r="T3051" i="2" s="1"/>
  <c r="T3821" i="2"/>
  <c r="S3821" i="2" s="1"/>
  <c r="U5074" i="2"/>
  <c r="U3821" i="2"/>
  <c r="S590" i="2"/>
  <c r="U590" i="2"/>
  <c r="T589" i="2" s="1"/>
  <c r="T2514" i="2"/>
  <c r="S1592" i="2"/>
  <c r="T1593" i="2" s="1"/>
  <c r="U1593" i="2" s="1"/>
  <c r="T2185" i="2"/>
  <c r="U2185" i="2" s="1"/>
  <c r="S3322" i="2" l="1"/>
  <c r="T811" i="2"/>
  <c r="U811" i="2" s="1"/>
  <c r="S3051" i="2"/>
  <c r="U3051" i="2"/>
  <c r="U4673" i="2"/>
  <c r="S4673" i="2"/>
  <c r="S811" i="2"/>
  <c r="T3822" i="2"/>
  <c r="S3822" i="2" s="1"/>
  <c r="T5075" i="2"/>
  <c r="S5075" i="2" s="1"/>
  <c r="T3323" i="2"/>
  <c r="S3323" i="2" s="1"/>
  <c r="U5075" i="2"/>
  <c r="T3052" i="2"/>
  <c r="S3052" i="2" s="1"/>
  <c r="S589" i="2"/>
  <c r="U589" i="2"/>
  <c r="U3052" i="2"/>
  <c r="S2514" i="2"/>
  <c r="U2514" i="2"/>
  <c r="T2515" i="2" s="1"/>
  <c r="S1593" i="2"/>
  <c r="T1594" i="2" s="1"/>
  <c r="U1594" i="2" s="1"/>
  <c r="S2185" i="2"/>
  <c r="T2186" i="2" s="1"/>
  <c r="U2186" i="2" s="1"/>
  <c r="T812" i="2" l="1"/>
  <c r="U812" i="2" s="1"/>
  <c r="T588" i="2"/>
  <c r="S812" i="2"/>
  <c r="T3053" i="2"/>
  <c r="S3053" i="2" s="1"/>
  <c r="T4674" i="2"/>
  <c r="U3822" i="2"/>
  <c r="T3823" i="2" s="1"/>
  <c r="U3323" i="2"/>
  <c r="T3324" i="2" s="1"/>
  <c r="T5076" i="2"/>
  <c r="S588" i="2"/>
  <c r="U588" i="2"/>
  <c r="T587" i="2" s="1"/>
  <c r="U3053" i="2"/>
  <c r="U2515" i="2"/>
  <c r="S2515" i="2"/>
  <c r="S1594" i="2"/>
  <c r="T1595" i="2" s="1"/>
  <c r="U1595" i="2" s="1"/>
  <c r="S2186" i="2"/>
  <c r="T813" i="2" l="1"/>
  <c r="S813" i="2"/>
  <c r="U813" i="2"/>
  <c r="T814" i="2" s="1"/>
  <c r="U4674" i="2"/>
  <c r="T4675" i="2" s="1"/>
  <c r="S4674" i="2"/>
  <c r="T2516" i="2"/>
  <c r="S2516" i="2" s="1"/>
  <c r="U3823" i="2"/>
  <c r="S3823" i="2"/>
  <c r="U3324" i="2"/>
  <c r="S3324" i="2"/>
  <c r="T3054" i="2"/>
  <c r="U3054" i="2" s="1"/>
  <c r="U5076" i="2"/>
  <c r="S5076" i="2"/>
  <c r="S587" i="2"/>
  <c r="U587" i="2"/>
  <c r="U2516" i="2"/>
  <c r="S1595" i="2"/>
  <c r="T1596" i="2" s="1"/>
  <c r="U1596" i="2" s="1"/>
  <c r="T2187" i="2"/>
  <c r="U2187" i="2" s="1"/>
  <c r="T3055" i="2" l="1"/>
  <c r="S3054" i="2"/>
  <c r="U814" i="2"/>
  <c r="S814" i="2"/>
  <c r="S4675" i="2"/>
  <c r="U4675" i="2"/>
  <c r="T2517" i="2"/>
  <c r="S2517" i="2" s="1"/>
  <c r="T586" i="2"/>
  <c r="S586" i="2" s="1"/>
  <c r="T3325" i="2"/>
  <c r="U3325" i="2" s="1"/>
  <c r="T5077" i="2"/>
  <c r="T3824" i="2"/>
  <c r="S3055" i="2"/>
  <c r="U3055" i="2"/>
  <c r="T3056" i="2" s="1"/>
  <c r="S1596" i="2"/>
  <c r="T1597" i="2" s="1"/>
  <c r="U1597" i="2" s="1"/>
  <c r="S2187" i="2"/>
  <c r="U586" i="2"/>
  <c r="T585" i="2" s="1"/>
  <c r="S585" i="2" s="1"/>
  <c r="U2517" i="2" l="1"/>
  <c r="T815" i="2"/>
  <c r="S815" i="2" s="1"/>
  <c r="U815" i="2"/>
  <c r="T816" i="2" s="1"/>
  <c r="S3325" i="2"/>
  <c r="T3326" i="2" s="1"/>
  <c r="T4676" i="2"/>
  <c r="T2518" i="2"/>
  <c r="U2518" i="2" s="1"/>
  <c r="U5077" i="2"/>
  <c r="S5077" i="2"/>
  <c r="S3824" i="2"/>
  <c r="U3824" i="2"/>
  <c r="T3825" i="2" s="1"/>
  <c r="S3056" i="2"/>
  <c r="U3056" i="2"/>
  <c r="S1597" i="2"/>
  <c r="T1598" i="2" s="1"/>
  <c r="U1598" i="2" s="1"/>
  <c r="T2188" i="2"/>
  <c r="U2188" i="2" s="1"/>
  <c r="U585" i="2"/>
  <c r="T584" i="2" s="1"/>
  <c r="S584" i="2" s="1"/>
  <c r="S2518" i="2" l="1"/>
  <c r="S3326" i="2"/>
  <c r="U3326" i="2"/>
  <c r="T3327" i="2" s="1"/>
  <c r="U4676" i="2"/>
  <c r="T4677" i="2" s="1"/>
  <c r="S4676" i="2"/>
  <c r="T3057" i="2"/>
  <c r="S3057" i="2" s="1"/>
  <c r="U3825" i="2"/>
  <c r="S3825" i="2"/>
  <c r="T5078" i="2"/>
  <c r="T2519" i="2"/>
  <c r="S2519" i="2" s="1"/>
  <c r="U3057" i="2"/>
  <c r="S1598" i="2"/>
  <c r="T1599" i="2" s="1"/>
  <c r="U1599" i="2" s="1"/>
  <c r="S2188" i="2"/>
  <c r="T2189" i="2" s="1"/>
  <c r="U2189" i="2" s="1"/>
  <c r="U584" i="2"/>
  <c r="T583" i="2" s="1"/>
  <c r="S583" i="2" s="1"/>
  <c r="U816" i="2"/>
  <c r="S816" i="2"/>
  <c r="S4677" i="2" l="1"/>
  <c r="U4677" i="2"/>
  <c r="T4678" i="2" s="1"/>
  <c r="T3058" i="2"/>
  <c r="U3058" i="2" s="1"/>
  <c r="U2519" i="2"/>
  <c r="T2520" i="2" s="1"/>
  <c r="U2520" i="2" s="1"/>
  <c r="U5078" i="2"/>
  <c r="S5078" i="2"/>
  <c r="S3327" i="2"/>
  <c r="U3327" i="2"/>
  <c r="T3826" i="2"/>
  <c r="S3058" i="2"/>
  <c r="S2520" i="2"/>
  <c r="S1599" i="2"/>
  <c r="S2189" i="2"/>
  <c r="T2190" i="2" s="1"/>
  <c r="U2190" i="2" s="1"/>
  <c r="U583" i="2"/>
  <c r="T582" i="2" s="1"/>
  <c r="U582" i="2" s="1"/>
  <c r="T817" i="2"/>
  <c r="S4678" i="2" l="1"/>
  <c r="U4678" i="2"/>
  <c r="T4679" i="2" s="1"/>
  <c r="T5079" i="2"/>
  <c r="S5079" i="2" s="1"/>
  <c r="T2521" i="2"/>
  <c r="S2521" i="2" s="1"/>
  <c r="S3826" i="2"/>
  <c r="U3826" i="2"/>
  <c r="T3827" i="2" s="1"/>
  <c r="T3328" i="2"/>
  <c r="T3059" i="2"/>
  <c r="U2521" i="2"/>
  <c r="T1600" i="2"/>
  <c r="U1600" i="2" s="1"/>
  <c r="S2190" i="2"/>
  <c r="S582" i="2"/>
  <c r="T581" i="2" s="1"/>
  <c r="U817" i="2"/>
  <c r="S817" i="2"/>
  <c r="T2522" i="2" l="1"/>
  <c r="S4679" i="2"/>
  <c r="U4679" i="2"/>
  <c r="T4680" i="2" s="1"/>
  <c r="U5079" i="2"/>
  <c r="T5080" i="2" s="1"/>
  <c r="S5080" i="2" s="1"/>
  <c r="U3827" i="2"/>
  <c r="S3827" i="2"/>
  <c r="U3328" i="2"/>
  <c r="S3328" i="2"/>
  <c r="U2522" i="2"/>
  <c r="S2522" i="2"/>
  <c r="U3059" i="2"/>
  <c r="S3059" i="2"/>
  <c r="S1600" i="2"/>
  <c r="T1601" i="2" s="1"/>
  <c r="U1601" i="2" s="1"/>
  <c r="U581" i="2"/>
  <c r="S581" i="2"/>
  <c r="T2191" i="2"/>
  <c r="U2191" i="2" s="1"/>
  <c r="T818" i="2"/>
  <c r="U5080" i="2" l="1"/>
  <c r="T3828" i="2"/>
  <c r="S4680" i="2"/>
  <c r="U4680" i="2"/>
  <c r="T5081" i="2"/>
  <c r="U5081" i="2" s="1"/>
  <c r="T580" i="2"/>
  <c r="U580" i="2" s="1"/>
  <c r="T3329" i="2"/>
  <c r="U3828" i="2"/>
  <c r="S3828" i="2"/>
  <c r="T3060" i="2"/>
  <c r="U3060" i="2" s="1"/>
  <c r="T2523" i="2"/>
  <c r="U2523" i="2" s="1"/>
  <c r="S2191" i="2"/>
  <c r="T2192" i="2" s="1"/>
  <c r="U2192" i="2" s="1"/>
  <c r="S1601" i="2"/>
  <c r="S580" i="2"/>
  <c r="T579" i="2" s="1"/>
  <c r="U818" i="2"/>
  <c r="S818" i="2"/>
  <c r="T4681" i="2" l="1"/>
  <c r="S5081" i="2"/>
  <c r="T5082" i="2" s="1"/>
  <c r="S5082" i="2" s="1"/>
  <c r="T819" i="2"/>
  <c r="S3060" i="2"/>
  <c r="S2523" i="2"/>
  <c r="T2524" i="2" s="1"/>
  <c r="S2524" i="2" s="1"/>
  <c r="U3329" i="2"/>
  <c r="S3329" i="2"/>
  <c r="T3829" i="2"/>
  <c r="T3061" i="2"/>
  <c r="S2192" i="2"/>
  <c r="T2193" i="2" s="1"/>
  <c r="U2193" i="2" s="1"/>
  <c r="T1602" i="2"/>
  <c r="U1602" i="2" s="1"/>
  <c r="S579" i="2"/>
  <c r="U579" i="2"/>
  <c r="U819" i="2"/>
  <c r="S819" i="2"/>
  <c r="U4681" i="2" l="1"/>
  <c r="T4682" i="2" s="1"/>
  <c r="S4681" i="2"/>
  <c r="T3330" i="2"/>
  <c r="U3330" i="2" s="1"/>
  <c r="T578" i="2"/>
  <c r="U2524" i="2"/>
  <c r="U5082" i="2"/>
  <c r="T5083" i="2" s="1"/>
  <c r="S3330" i="2"/>
  <c r="U3829" i="2"/>
  <c r="T3830" i="2" s="1"/>
  <c r="S3829" i="2"/>
  <c r="T2525" i="2"/>
  <c r="U3061" i="2"/>
  <c r="S3061" i="2"/>
  <c r="S1602" i="2"/>
  <c r="T1603" i="2" s="1"/>
  <c r="U1603" i="2" s="1"/>
  <c r="U578" i="2"/>
  <c r="S578" i="2"/>
  <c r="S2193" i="2"/>
  <c r="T820" i="2"/>
  <c r="U4682" i="2" l="1"/>
  <c r="S4682" i="2"/>
  <c r="U3830" i="2"/>
  <c r="S3830" i="2"/>
  <c r="U5083" i="2"/>
  <c r="S5083" i="2"/>
  <c r="T3331" i="2"/>
  <c r="U2525" i="2"/>
  <c r="S2525" i="2"/>
  <c r="T2526" i="2" s="1"/>
  <c r="T3062" i="2"/>
  <c r="S2886" i="2"/>
  <c r="T2885" i="2" s="1"/>
  <c r="U2885" i="2" s="1"/>
  <c r="S1603" i="2"/>
  <c r="T1604" i="2" s="1"/>
  <c r="U1604" i="2" s="1"/>
  <c r="T577" i="2"/>
  <c r="T2194" i="2"/>
  <c r="U2194" i="2" s="1"/>
  <c r="U820" i="2"/>
  <c r="S820" i="2"/>
  <c r="T4683" i="2" l="1"/>
  <c r="T5084" i="2"/>
  <c r="U3331" i="2"/>
  <c r="S3331" i="2"/>
  <c r="T3831" i="2"/>
  <c r="S3062" i="2"/>
  <c r="U3062" i="2"/>
  <c r="T3063" i="2" s="1"/>
  <c r="U2526" i="2"/>
  <c r="S2526" i="2"/>
  <c r="S2885" i="2"/>
  <c r="T2884" i="2" s="1"/>
  <c r="U2884" i="2" s="1"/>
  <c r="S1604" i="2"/>
  <c r="T1605" i="2" s="1"/>
  <c r="U1605" i="2" s="1"/>
  <c r="U577" i="2"/>
  <c r="S577" i="2"/>
  <c r="S2194" i="2"/>
  <c r="T821" i="2"/>
  <c r="U4683" i="2" l="1"/>
  <c r="S4683" i="2"/>
  <c r="T4684" i="2"/>
  <c r="T2527" i="2"/>
  <c r="T3332" i="2"/>
  <c r="U3831" i="2"/>
  <c r="S3831" i="2"/>
  <c r="U5084" i="2"/>
  <c r="S5084" i="2"/>
  <c r="T5085" i="2" s="1"/>
  <c r="U2527" i="2"/>
  <c r="S2527" i="2"/>
  <c r="U3063" i="2"/>
  <c r="S3063" i="2"/>
  <c r="S2884" i="2"/>
  <c r="S1605" i="2"/>
  <c r="T1606" i="2" s="1"/>
  <c r="U1606" i="2" s="1"/>
  <c r="T576" i="2"/>
  <c r="T2195" i="2"/>
  <c r="U2195" i="2" s="1"/>
  <c r="U821" i="2"/>
  <c r="S821" i="2"/>
  <c r="U4684" i="2" l="1"/>
  <c r="S4684" i="2"/>
  <c r="T3064" i="2"/>
  <c r="U3064" i="2" s="1"/>
  <c r="T3065" i="2" s="1"/>
  <c r="U5085" i="2"/>
  <c r="S5085" i="2"/>
  <c r="T5086" i="2" s="1"/>
  <c r="T3832" i="2"/>
  <c r="U3332" i="2"/>
  <c r="S3332" i="2"/>
  <c r="S3064" i="2"/>
  <c r="T2528" i="2"/>
  <c r="T2883" i="2"/>
  <c r="U2883" i="2" s="1"/>
  <c r="S1606" i="2"/>
  <c r="T1607" i="2" s="1"/>
  <c r="U1607" i="2" s="1"/>
  <c r="S576" i="2"/>
  <c r="U576" i="2"/>
  <c r="S2195" i="2"/>
  <c r="T822" i="2"/>
  <c r="T4685" i="2" l="1"/>
  <c r="T575" i="2"/>
  <c r="U575" i="2" s="1"/>
  <c r="S3832" i="2"/>
  <c r="U3832" i="2"/>
  <c r="S5086" i="2"/>
  <c r="U5086" i="2"/>
  <c r="T3333" i="2"/>
  <c r="S2528" i="2"/>
  <c r="U2528" i="2"/>
  <c r="T2529" i="2" s="1"/>
  <c r="U3065" i="2"/>
  <c r="S3065" i="2"/>
  <c r="S2883" i="2"/>
  <c r="T2882" i="2" s="1"/>
  <c r="U2882" i="2" s="1"/>
  <c r="S1607" i="2"/>
  <c r="T1608" i="2" s="1"/>
  <c r="U1608" i="2" s="1"/>
  <c r="S575" i="2"/>
  <c r="T2196" i="2"/>
  <c r="U2196" i="2" s="1"/>
  <c r="U822" i="2"/>
  <c r="S822" i="2"/>
  <c r="U4685" i="2" l="1"/>
  <c r="S4685" i="2"/>
  <c r="T4686" i="2"/>
  <c r="T5087" i="2"/>
  <c r="S3333" i="2"/>
  <c r="U3333" i="2"/>
  <c r="T3833" i="2"/>
  <c r="U5087" i="2"/>
  <c r="T5088" i="2" s="1"/>
  <c r="S5087" i="2"/>
  <c r="T574" i="2"/>
  <c r="S574" i="2" s="1"/>
  <c r="T3066" i="2"/>
  <c r="S3066" i="2" s="1"/>
  <c r="U2529" i="2"/>
  <c r="S2529" i="2"/>
  <c r="S2882" i="2"/>
  <c r="T2881" i="2" s="1"/>
  <c r="U2881" i="2" s="1"/>
  <c r="S2196" i="2"/>
  <c r="T2197" i="2" s="1"/>
  <c r="U2197" i="2" s="1"/>
  <c r="S1608" i="2"/>
  <c r="T823" i="2"/>
  <c r="U574" i="2" l="1"/>
  <c r="U4686" i="2"/>
  <c r="T4687" i="2" s="1"/>
  <c r="S4686" i="2"/>
  <c r="T573" i="2"/>
  <c r="U3066" i="2"/>
  <c r="T2530" i="2"/>
  <c r="S2530" i="2" s="1"/>
  <c r="S5088" i="2"/>
  <c r="U5088" i="2"/>
  <c r="U3833" i="2"/>
  <c r="S3833" i="2"/>
  <c r="T3334" i="2"/>
  <c r="U2530" i="2"/>
  <c r="T3067" i="2"/>
  <c r="S2881" i="2"/>
  <c r="T2880" i="2" s="1"/>
  <c r="U2880" i="2" s="1"/>
  <c r="T1609" i="2"/>
  <c r="U1609" i="2" s="1"/>
  <c r="S573" i="2"/>
  <c r="U573" i="2"/>
  <c r="S2197" i="2"/>
  <c r="U823" i="2"/>
  <c r="S823" i="2"/>
  <c r="S4687" i="2" l="1"/>
  <c r="U4687" i="2"/>
  <c r="T4688" i="2"/>
  <c r="T5089" i="2"/>
  <c r="T572" i="2"/>
  <c r="S572" i="2" s="1"/>
  <c r="U3334" i="2"/>
  <c r="S3334" i="2"/>
  <c r="U5089" i="2"/>
  <c r="S5089" i="2"/>
  <c r="T2531" i="2"/>
  <c r="S2531" i="2" s="1"/>
  <c r="T3834" i="2"/>
  <c r="S3067" i="2"/>
  <c r="U3067" i="2"/>
  <c r="T3068" i="2" s="1"/>
  <c r="U2531" i="2"/>
  <c r="S2880" i="2"/>
  <c r="T2879" i="2" s="1"/>
  <c r="U2879" i="2" s="1"/>
  <c r="S1609" i="2"/>
  <c r="T1610" i="2" s="1"/>
  <c r="U1610" i="2" s="1"/>
  <c r="U572" i="2"/>
  <c r="T2198" i="2"/>
  <c r="U2198" i="2" s="1"/>
  <c r="T824" i="2"/>
  <c r="U4688" i="2" l="1"/>
  <c r="S4688" i="2"/>
  <c r="T4689" i="2"/>
  <c r="T5090" i="2"/>
  <c r="T3335" i="2"/>
  <c r="S3335" i="2" s="1"/>
  <c r="U3335" i="2"/>
  <c r="S5090" i="2"/>
  <c r="U5090" i="2"/>
  <c r="T5091" i="2"/>
  <c r="S3834" i="2"/>
  <c r="U3834" i="2"/>
  <c r="T2532" i="2"/>
  <c r="U2532" i="2" s="1"/>
  <c r="U3068" i="2"/>
  <c r="S3068" i="2"/>
  <c r="T571" i="2"/>
  <c r="S571" i="2" s="1"/>
  <c r="S2879" i="2"/>
  <c r="S1610" i="2"/>
  <c r="T1611" i="2" s="1"/>
  <c r="U1611" i="2" s="1"/>
  <c r="S2198" i="2"/>
  <c r="U824" i="2"/>
  <c r="S824" i="2"/>
  <c r="S4689" i="2" l="1"/>
  <c r="U4689" i="2"/>
  <c r="T4690" i="2" s="1"/>
  <c r="T3336" i="2"/>
  <c r="U3336" i="2" s="1"/>
  <c r="T825" i="2"/>
  <c r="S825" i="2" s="1"/>
  <c r="T3069" i="2"/>
  <c r="U3069" i="2" s="1"/>
  <c r="S2532" i="2"/>
  <c r="T2533" i="2" s="1"/>
  <c r="T3835" i="2"/>
  <c r="U5091" i="2"/>
  <c r="S5091" i="2"/>
  <c r="U571" i="2"/>
  <c r="T570" i="2" s="1"/>
  <c r="U570" i="2" s="1"/>
  <c r="S3069" i="2"/>
  <c r="T2878" i="2"/>
  <c r="U2878" i="2" s="1"/>
  <c r="S1611" i="2"/>
  <c r="T1612" i="2" s="1"/>
  <c r="U1612" i="2" s="1"/>
  <c r="T2199" i="2"/>
  <c r="U2199" i="2" s="1"/>
  <c r="U825" i="2"/>
  <c r="U4690" i="2" l="1"/>
  <c r="S4690" i="2"/>
  <c r="T4691" i="2"/>
  <c r="S3336" i="2"/>
  <c r="S2878" i="2"/>
  <c r="T5092" i="2"/>
  <c r="U5092" i="2" s="1"/>
  <c r="T3337" i="2"/>
  <c r="S3337" i="2" s="1"/>
  <c r="T3070" i="2"/>
  <c r="S3070" i="2" s="1"/>
  <c r="U2533" i="2"/>
  <c r="S2533" i="2"/>
  <c r="U3835" i="2"/>
  <c r="S3835" i="2"/>
  <c r="T826" i="2"/>
  <c r="S5092" i="2"/>
  <c r="S570" i="2"/>
  <c r="T569" i="2" s="1"/>
  <c r="T2877" i="2"/>
  <c r="U2877" i="2" s="1"/>
  <c r="S2199" i="2"/>
  <c r="T2200" i="2" s="1"/>
  <c r="U2200" i="2" s="1"/>
  <c r="S1612" i="2"/>
  <c r="U826" i="2"/>
  <c r="S826" i="2"/>
  <c r="U3337" i="2" l="1"/>
  <c r="T3338" i="2" s="1"/>
  <c r="U4691" i="2"/>
  <c r="T4692" i="2" s="1"/>
  <c r="S4691" i="2"/>
  <c r="U3070" i="2"/>
  <c r="T3071" i="2" s="1"/>
  <c r="S3071" i="2" s="1"/>
  <c r="S2877" i="2"/>
  <c r="T2876" i="2" s="1"/>
  <c r="U2876" i="2" s="1"/>
  <c r="T3836" i="2"/>
  <c r="U3836" i="2" s="1"/>
  <c r="T2534" i="2"/>
  <c r="T5093" i="2"/>
  <c r="U3338" i="2"/>
  <c r="S3338" i="2"/>
  <c r="S569" i="2"/>
  <c r="U569" i="2"/>
  <c r="U3071" i="2"/>
  <c r="T1613" i="2"/>
  <c r="U1613" i="2" s="1"/>
  <c r="S2200" i="2"/>
  <c r="T827" i="2"/>
  <c r="S4692" i="2" l="1"/>
  <c r="U4692" i="2"/>
  <c r="T4693" i="2" s="1"/>
  <c r="S3836" i="2"/>
  <c r="T568" i="2"/>
  <c r="U568" i="2" s="1"/>
  <c r="T3339" i="2"/>
  <c r="S3339" i="2" s="1"/>
  <c r="S2534" i="2"/>
  <c r="U2534" i="2"/>
  <c r="U3339" i="2"/>
  <c r="S5093" i="2"/>
  <c r="U5093" i="2"/>
  <c r="T5094" i="2" s="1"/>
  <c r="S2876" i="2"/>
  <c r="T2875" i="2" s="1"/>
  <c r="U2875" i="2" s="1"/>
  <c r="T3072" i="2"/>
  <c r="S3072" i="2" s="1"/>
  <c r="T3837" i="2"/>
  <c r="S568" i="2"/>
  <c r="T567" i="2" s="1"/>
  <c r="S2875" i="2"/>
  <c r="S1613" i="2"/>
  <c r="T1614" i="2" s="1"/>
  <c r="U1614" i="2" s="1"/>
  <c r="T2201" i="2"/>
  <c r="U2201" i="2" s="1"/>
  <c r="U827" i="2"/>
  <c r="S827" i="2"/>
  <c r="S4693" i="2" l="1"/>
  <c r="U4693" i="2"/>
  <c r="T4694" i="2" s="1"/>
  <c r="U3072" i="2"/>
  <c r="T3073" i="2" s="1"/>
  <c r="U3073" i="2" s="1"/>
  <c r="T2874" i="2"/>
  <c r="U2874" i="2" s="1"/>
  <c r="T2535" i="2"/>
  <c r="U5094" i="2"/>
  <c r="S5094" i="2"/>
  <c r="U3837" i="2"/>
  <c r="S3837" i="2"/>
  <c r="T3340" i="2"/>
  <c r="U567" i="2"/>
  <c r="S567" i="2"/>
  <c r="T566" i="2" s="1"/>
  <c r="S566" i="2" s="1"/>
  <c r="S5011" i="2"/>
  <c r="T5010" i="2" s="1"/>
  <c r="S2201" i="2"/>
  <c r="T2202" i="2" s="1"/>
  <c r="U2202" i="2" s="1"/>
  <c r="S1614" i="2"/>
  <c r="T1615" i="2" s="1"/>
  <c r="U1615" i="2" s="1"/>
  <c r="T828" i="2"/>
  <c r="S4694" i="2" l="1"/>
  <c r="U4694" i="2"/>
  <c r="T4695" i="2"/>
  <c r="S2874" i="2"/>
  <c r="T2873" i="2" s="1"/>
  <c r="S3073" i="2"/>
  <c r="T3074" i="2" s="1"/>
  <c r="U2535" i="2"/>
  <c r="T2536" i="2" s="1"/>
  <c r="S2535" i="2"/>
  <c r="T3838" i="2"/>
  <c r="S3340" i="2"/>
  <c r="U3340" i="2"/>
  <c r="T5095" i="2"/>
  <c r="U566" i="2"/>
  <c r="T565" i="2" s="1"/>
  <c r="U565" i="2" s="1"/>
  <c r="U5010" i="2"/>
  <c r="S5010" i="2"/>
  <c r="S2202" i="2"/>
  <c r="T2203" i="2" s="1"/>
  <c r="U2203" i="2" s="1"/>
  <c r="S1615" i="2"/>
  <c r="T1616" i="2" s="1"/>
  <c r="U1616" i="2" s="1"/>
  <c r="U828" i="2"/>
  <c r="S828" i="2"/>
  <c r="U2873" i="2" l="1"/>
  <c r="S2873" i="2"/>
  <c r="S4695" i="2"/>
  <c r="T4696" i="2" s="1"/>
  <c r="U4695" i="2"/>
  <c r="U3074" i="2"/>
  <c r="S3074" i="2"/>
  <c r="T3075" i="2" s="1"/>
  <c r="U2536" i="2"/>
  <c r="S2536" i="2"/>
  <c r="T3341" i="2"/>
  <c r="U5095" i="2"/>
  <c r="S5095" i="2"/>
  <c r="U3838" i="2"/>
  <c r="S3838" i="2"/>
  <c r="S565" i="2"/>
  <c r="T564" i="2" s="1"/>
  <c r="U564" i="2" s="1"/>
  <c r="T5009" i="2"/>
  <c r="S5009" i="2" s="1"/>
  <c r="S1616" i="2"/>
  <c r="T1617" i="2" s="1"/>
  <c r="U1617" i="2" s="1"/>
  <c r="S2203" i="2"/>
  <c r="T829" i="2"/>
  <c r="U4696" i="2" l="1"/>
  <c r="S4696" i="2"/>
  <c r="T2537" i="2"/>
  <c r="U2537" i="2" s="1"/>
  <c r="T2872" i="2"/>
  <c r="T3839" i="2"/>
  <c r="T4697" i="2"/>
  <c r="S3341" i="2"/>
  <c r="U3341" i="2"/>
  <c r="T5096" i="2"/>
  <c r="S564" i="2"/>
  <c r="T563" i="2" s="1"/>
  <c r="U5009" i="2"/>
  <c r="T5008" i="2" s="1"/>
  <c r="U3075" i="2"/>
  <c r="S3075" i="2"/>
  <c r="S1617" i="2"/>
  <c r="T1618" i="2" s="1"/>
  <c r="U1618" i="2" s="1"/>
  <c r="T2204" i="2"/>
  <c r="U2204" i="2" s="1"/>
  <c r="U829" i="2"/>
  <c r="S829" i="2"/>
  <c r="U2872" i="2" l="1"/>
  <c r="S2872" i="2"/>
  <c r="T2871" i="2" s="1"/>
  <c r="S2537" i="2"/>
  <c r="T2538" i="2" s="1"/>
  <c r="T3076" i="2"/>
  <c r="U3076" i="2" s="1"/>
  <c r="T3342" i="2"/>
  <c r="U4697" i="2"/>
  <c r="S4697" i="2"/>
  <c r="U5096" i="2"/>
  <c r="S5096" i="2"/>
  <c r="U3839" i="2"/>
  <c r="S3839" i="2"/>
  <c r="S563" i="2"/>
  <c r="U563" i="2"/>
  <c r="U5008" i="2"/>
  <c r="S5008" i="2"/>
  <c r="S1618" i="2"/>
  <c r="T1619" i="2" s="1"/>
  <c r="U1619" i="2" s="1"/>
  <c r="S2204" i="2"/>
  <c r="T830" i="2"/>
  <c r="U2538" i="2" l="1"/>
  <c r="S2538" i="2"/>
  <c r="U2871" i="2"/>
  <c r="S2871" i="2"/>
  <c r="S3076" i="2"/>
  <c r="T3077" i="2" s="1"/>
  <c r="T2870" i="2"/>
  <c r="U2870" i="2" s="1"/>
  <c r="T3840" i="2"/>
  <c r="T562" i="2"/>
  <c r="T5097" i="2"/>
  <c r="U5097" i="2" s="1"/>
  <c r="U3840" i="2"/>
  <c r="S3840" i="2"/>
  <c r="T4698" i="2"/>
  <c r="U3342" i="2"/>
  <c r="S3342" i="2"/>
  <c r="U562" i="2"/>
  <c r="S562" i="2"/>
  <c r="T5007" i="2"/>
  <c r="S1619" i="2"/>
  <c r="T1620" i="2" s="1"/>
  <c r="U1620" i="2" s="1"/>
  <c r="T2205" i="2"/>
  <c r="U2205" i="2" s="1"/>
  <c r="U830" i="2"/>
  <c r="S830" i="2"/>
  <c r="S3077" i="2" l="1"/>
  <c r="U3077" i="2"/>
  <c r="S2870" i="2"/>
  <c r="T2869" i="2" s="1"/>
  <c r="U2869" i="2" s="1"/>
  <c r="T2539" i="2"/>
  <c r="T3841" i="2"/>
  <c r="S5097" i="2"/>
  <c r="T5098" i="2" s="1"/>
  <c r="T561" i="2"/>
  <c r="T3343" i="2"/>
  <c r="U3343" i="2" s="1"/>
  <c r="S3841" i="2"/>
  <c r="U3841" i="2"/>
  <c r="S4698" i="2"/>
  <c r="U4698" i="2"/>
  <c r="S3343" i="2"/>
  <c r="U561" i="2"/>
  <c r="S561" i="2"/>
  <c r="T3078" i="2"/>
  <c r="U5007" i="2"/>
  <c r="S5007" i="2"/>
  <c r="S1620" i="2"/>
  <c r="T1621" i="2" s="1"/>
  <c r="U1621" i="2" s="1"/>
  <c r="S2205" i="2"/>
  <c r="T831" i="2"/>
  <c r="S2539" i="2" l="1"/>
  <c r="U2539" i="2"/>
  <c r="T2540" i="2" s="1"/>
  <c r="S2869" i="2"/>
  <c r="T2868" i="2" s="1"/>
  <c r="U2868" i="2" s="1"/>
  <c r="U5098" i="2"/>
  <c r="T5099" i="2" s="1"/>
  <c r="S5098" i="2"/>
  <c r="T3344" i="2"/>
  <c r="U3344" i="2" s="1"/>
  <c r="T4699" i="2"/>
  <c r="T3842" i="2"/>
  <c r="T560" i="2"/>
  <c r="U560" i="2" s="1"/>
  <c r="S3344" i="2"/>
  <c r="S3842" i="2"/>
  <c r="U3842" i="2"/>
  <c r="U4699" i="2"/>
  <c r="S4699" i="2"/>
  <c r="S3078" i="2"/>
  <c r="U3078" i="2"/>
  <c r="T3079" i="2" s="1"/>
  <c r="T5006" i="2"/>
  <c r="S1621" i="2"/>
  <c r="T1622" i="2" s="1"/>
  <c r="U1622" i="2" s="1"/>
  <c r="T2206" i="2"/>
  <c r="U2206" i="2" s="1"/>
  <c r="U831" i="2"/>
  <c r="S831" i="2"/>
  <c r="U2540" i="2" l="1"/>
  <c r="S2540" i="2"/>
  <c r="S2868" i="2"/>
  <c r="T2867" i="2" s="1"/>
  <c r="U2867" i="2" s="1"/>
  <c r="S5099" i="2"/>
  <c r="U5099" i="2"/>
  <c r="S560" i="2"/>
  <c r="T559" i="2" s="1"/>
  <c r="U559" i="2" s="1"/>
  <c r="S559" i="2"/>
  <c r="T4700" i="2"/>
  <c r="U4700" i="2" s="1"/>
  <c r="T3345" i="2"/>
  <c r="U3345" i="2" s="1"/>
  <c r="S3345" i="2"/>
  <c r="T3843" i="2"/>
  <c r="T5100" i="2"/>
  <c r="S3079" i="2"/>
  <c r="U3079" i="2"/>
  <c r="U5006" i="2"/>
  <c r="S5006" i="2"/>
  <c r="S1622" i="2"/>
  <c r="T1623" i="2" s="1"/>
  <c r="U1623" i="2" s="1"/>
  <c r="S2206" i="2"/>
  <c r="T832" i="2"/>
  <c r="T558" i="2" l="1"/>
  <c r="T2541" i="2"/>
  <c r="U558" i="2"/>
  <c r="S558" i="2"/>
  <c r="S2867" i="2"/>
  <c r="S4700" i="2"/>
  <c r="T4701" i="2" s="1"/>
  <c r="T3346" i="2"/>
  <c r="T2866" i="2"/>
  <c r="U2866" i="2" s="1"/>
  <c r="T3080" i="2"/>
  <c r="S3080" i="2" s="1"/>
  <c r="U5100" i="2"/>
  <c r="S5100" i="2"/>
  <c r="U3346" i="2"/>
  <c r="S3843" i="2"/>
  <c r="U3843" i="2"/>
  <c r="T3844" i="2" s="1"/>
  <c r="T5005" i="2"/>
  <c r="S1623" i="2"/>
  <c r="T1624" i="2"/>
  <c r="U1624" i="2" s="1"/>
  <c r="T2207" i="2"/>
  <c r="U2207" i="2" s="1"/>
  <c r="U832" i="2"/>
  <c r="S832" i="2"/>
  <c r="S3346" i="2" l="1"/>
  <c r="T3347" i="2" s="1"/>
  <c r="T557" i="2"/>
  <c r="U557" i="2" s="1"/>
  <c r="U2541" i="2"/>
  <c r="T2542" i="2" s="1"/>
  <c r="S2541" i="2"/>
  <c r="S2866" i="2"/>
  <c r="S4701" i="2"/>
  <c r="U4701" i="2"/>
  <c r="T5101" i="2"/>
  <c r="U3080" i="2"/>
  <c r="T3081" i="2" s="1"/>
  <c r="U5101" i="2"/>
  <c r="S5101" i="2"/>
  <c r="S3844" i="2"/>
  <c r="U3844" i="2"/>
  <c r="U5005" i="2"/>
  <c r="S5005" i="2"/>
  <c r="T2865" i="2"/>
  <c r="U2865" i="2" s="1"/>
  <c r="S1624" i="2"/>
  <c r="T1625" i="2" s="1"/>
  <c r="U1625" i="2" s="1"/>
  <c r="S2207" i="2"/>
  <c r="T833" i="2"/>
  <c r="U3347" i="2" l="1"/>
  <c r="S3347" i="2"/>
  <c r="T4702" i="2"/>
  <c r="U2542" i="2"/>
  <c r="T2543" i="2" s="1"/>
  <c r="S2542" i="2"/>
  <c r="S557" i="2"/>
  <c r="T556" i="2" s="1"/>
  <c r="T5102" i="2"/>
  <c r="S5102" i="2" s="1"/>
  <c r="T3845" i="2"/>
  <c r="U3845" i="2" s="1"/>
  <c r="U5102" i="2"/>
  <c r="T3348" i="2"/>
  <c r="S3081" i="2"/>
  <c r="U3081" i="2"/>
  <c r="T3082" i="2" s="1"/>
  <c r="T5004" i="2"/>
  <c r="S2865" i="2"/>
  <c r="S1625" i="2"/>
  <c r="T1626" i="2" s="1"/>
  <c r="U1626" i="2" s="1"/>
  <c r="T2208" i="2"/>
  <c r="U2208" i="2" s="1"/>
  <c r="U833" i="2"/>
  <c r="S833" i="2"/>
  <c r="U556" i="2" l="1"/>
  <c r="S556" i="2"/>
  <c r="U2543" i="2"/>
  <c r="T2544" i="2" s="1"/>
  <c r="S2543" i="2"/>
  <c r="S4702" i="2"/>
  <c r="U4702" i="2"/>
  <c r="T4703" i="2" s="1"/>
  <c r="S3845" i="2"/>
  <c r="T3846" i="2" s="1"/>
  <c r="T834" i="2"/>
  <c r="T5103" i="2"/>
  <c r="S5103" i="2" s="1"/>
  <c r="S3348" i="2"/>
  <c r="U3348" i="2"/>
  <c r="U3082" i="2"/>
  <c r="S3082" i="2"/>
  <c r="U5004" i="2"/>
  <c r="S5004" i="2"/>
  <c r="T2864" i="2"/>
  <c r="U2864" i="2" s="1"/>
  <c r="S1626" i="2"/>
  <c r="T1627" i="2" s="1"/>
  <c r="U1627" i="2" s="1"/>
  <c r="S2208" i="2"/>
  <c r="U834" i="2"/>
  <c r="S834" i="2"/>
  <c r="U2544" i="2" l="1"/>
  <c r="S2544" i="2"/>
  <c r="T2545" i="2"/>
  <c r="S4703" i="2"/>
  <c r="U4703" i="2"/>
  <c r="T4704" i="2" s="1"/>
  <c r="U5103" i="2"/>
  <c r="T555" i="2"/>
  <c r="S3846" i="2"/>
  <c r="U3846" i="2"/>
  <c r="T3847" i="2" s="1"/>
  <c r="U3847" i="2" s="1"/>
  <c r="T5104" i="2"/>
  <c r="S5104" i="2" s="1"/>
  <c r="T3083" i="2"/>
  <c r="T3349" i="2"/>
  <c r="T835" i="2"/>
  <c r="U835" i="2" s="1"/>
  <c r="S2864" i="2"/>
  <c r="U5104" i="2"/>
  <c r="S3083" i="2"/>
  <c r="U3083" i="2"/>
  <c r="T3084" i="2" s="1"/>
  <c r="T5003" i="2"/>
  <c r="T2863" i="2"/>
  <c r="U2863" i="2" s="1"/>
  <c r="S1627" i="2"/>
  <c r="T1628" i="2" s="1"/>
  <c r="U1628" i="2" s="1"/>
  <c r="T2209" i="2"/>
  <c r="U2209" i="2" s="1"/>
  <c r="T3848" i="2" l="1"/>
  <c r="S3848" i="2" s="1"/>
  <c r="S3847" i="2"/>
  <c r="U555" i="2"/>
  <c r="T554" i="2" s="1"/>
  <c r="S555" i="2"/>
  <c r="S2545" i="2"/>
  <c r="U2545" i="2"/>
  <c r="U4704" i="2"/>
  <c r="T4705" i="2" s="1"/>
  <c r="S4704" i="2"/>
  <c r="T5105" i="2"/>
  <c r="U5105" i="2" s="1"/>
  <c r="S835" i="2"/>
  <c r="T836" i="2"/>
  <c r="U836" i="2" s="1"/>
  <c r="S5105" i="2"/>
  <c r="U3349" i="2"/>
  <c r="S3349" i="2"/>
  <c r="U3084" i="2"/>
  <c r="S3084" i="2"/>
  <c r="S2863" i="2"/>
  <c r="T2862" i="2" s="1"/>
  <c r="U5003" i="2"/>
  <c r="S5003" i="2"/>
  <c r="S1628" i="2"/>
  <c r="T1629" i="2" s="1"/>
  <c r="U1629" i="2" s="1"/>
  <c r="S2209" i="2"/>
  <c r="U4705" i="2" l="1"/>
  <c r="S4705" i="2"/>
  <c r="S554" i="2"/>
  <c r="U554" i="2"/>
  <c r="U3848" i="2"/>
  <c r="T2546" i="2"/>
  <c r="S836" i="2"/>
  <c r="T3350" i="2"/>
  <c r="U3350" i="2" s="1"/>
  <c r="T3351" i="2" s="1"/>
  <c r="T5106" i="2"/>
  <c r="S3350" i="2"/>
  <c r="T3085" i="2"/>
  <c r="U3085" i="2" s="1"/>
  <c r="T3849" i="2"/>
  <c r="U2862" i="2"/>
  <c r="S2862" i="2"/>
  <c r="T5002" i="2"/>
  <c r="S1629" i="2"/>
  <c r="T1630" i="2" s="1"/>
  <c r="U1630" i="2" s="1"/>
  <c r="T2210" i="2"/>
  <c r="U2210" i="2" s="1"/>
  <c r="T837" i="2"/>
  <c r="T553" i="2" l="1"/>
  <c r="S2546" i="2"/>
  <c r="U2546" i="2"/>
  <c r="T2547" i="2" s="1"/>
  <c r="T4706" i="2"/>
  <c r="T2861" i="2"/>
  <c r="S2861" i="2" s="1"/>
  <c r="S3351" i="2"/>
  <c r="U3351" i="2"/>
  <c r="S3085" i="2"/>
  <c r="T3086" i="2" s="1"/>
  <c r="S3849" i="2"/>
  <c r="U3849" i="2"/>
  <c r="T3850" i="2" s="1"/>
  <c r="U5106" i="2"/>
  <c r="T5107" i="2" s="1"/>
  <c r="S5106" i="2"/>
  <c r="U5002" i="2"/>
  <c r="S5002" i="2"/>
  <c r="S1630" i="2"/>
  <c r="T1631" i="2" s="1"/>
  <c r="U1631" i="2" s="1"/>
  <c r="S2210" i="2"/>
  <c r="T2211" i="2" s="1"/>
  <c r="U2211" i="2" s="1"/>
  <c r="U837" i="2"/>
  <c r="S837" i="2"/>
  <c r="U4706" i="2" l="1"/>
  <c r="T4707" i="2" s="1"/>
  <c r="S4706" i="2"/>
  <c r="U2547" i="2"/>
  <c r="T2548" i="2" s="1"/>
  <c r="S2547" i="2"/>
  <c r="T2860" i="2"/>
  <c r="U2860" i="2" s="1"/>
  <c r="U2861" i="2"/>
  <c r="U553" i="2"/>
  <c r="T552" i="2" s="1"/>
  <c r="S553" i="2"/>
  <c r="U3086" i="2"/>
  <c r="S3086" i="2"/>
  <c r="S3850" i="2"/>
  <c r="U3850" i="2"/>
  <c r="U5107" i="2"/>
  <c r="S5107" i="2"/>
  <c r="T3352" i="2"/>
  <c r="T5001" i="2"/>
  <c r="S1631" i="2"/>
  <c r="T1632" i="2" s="1"/>
  <c r="U1632" i="2" s="1"/>
  <c r="S2211" i="2"/>
  <c r="T838" i="2"/>
  <c r="S552" i="2" l="1"/>
  <c r="U552" i="2"/>
  <c r="T551" i="2"/>
  <c r="U551" i="2" s="1"/>
  <c r="S2860" i="2"/>
  <c r="U2548" i="2"/>
  <c r="S2548" i="2"/>
  <c r="U4707" i="2"/>
  <c r="T4708" i="2" s="1"/>
  <c r="S4707" i="2"/>
  <c r="T5108" i="2"/>
  <c r="S5108" i="2" s="1"/>
  <c r="T3087" i="2"/>
  <c r="T3851" i="2"/>
  <c r="U3851" i="2" s="1"/>
  <c r="U3352" i="2"/>
  <c r="S3352" i="2"/>
  <c r="S3851" i="2"/>
  <c r="U5001" i="2"/>
  <c r="S5001" i="2"/>
  <c r="S1632" i="2"/>
  <c r="T1633" i="2" s="1"/>
  <c r="U1633" i="2" s="1"/>
  <c r="T2212" i="2"/>
  <c r="U2212" i="2" s="1"/>
  <c r="S551" i="2"/>
  <c r="U838" i="2"/>
  <c r="S838" i="2"/>
  <c r="U4708" i="2" l="1"/>
  <c r="S4708" i="2"/>
  <c r="U5108" i="2"/>
  <c r="T5109" i="2" s="1"/>
  <c r="T2549" i="2"/>
  <c r="T3353" i="2"/>
  <c r="U3353" i="2" s="1"/>
  <c r="T3852" i="2"/>
  <c r="S3852" i="2" s="1"/>
  <c r="S3087" i="2"/>
  <c r="U3087" i="2"/>
  <c r="T3088" i="2" s="1"/>
  <c r="U3852" i="2"/>
  <c r="T5000" i="2"/>
  <c r="U5000" i="2" s="1"/>
  <c r="S1633" i="2"/>
  <c r="T1634" i="2" s="1"/>
  <c r="U1634" i="2" s="1"/>
  <c r="S2212" i="2"/>
  <c r="T2213" i="2"/>
  <c r="U2213" i="2" s="1"/>
  <c r="T550" i="2"/>
  <c r="T839" i="2"/>
  <c r="U2549" i="2" l="1"/>
  <c r="T2550" i="2" s="1"/>
  <c r="S2549" i="2"/>
  <c r="S3353" i="2"/>
  <c r="T3354" i="2" s="1"/>
  <c r="T4709" i="2"/>
  <c r="S5000" i="2"/>
  <c r="S3088" i="2"/>
  <c r="U3088" i="2"/>
  <c r="T3853" i="2"/>
  <c r="S3853" i="2" s="1"/>
  <c r="U3853" i="2"/>
  <c r="S5109" i="2"/>
  <c r="U5109" i="2"/>
  <c r="T4999" i="2"/>
  <c r="S1634" i="2"/>
  <c r="T1635" i="2" s="1"/>
  <c r="U1635" i="2" s="1"/>
  <c r="S2213" i="2"/>
  <c r="T2214" i="2" s="1"/>
  <c r="U2214" i="2" s="1"/>
  <c r="U550" i="2"/>
  <c r="S550" i="2"/>
  <c r="U839" i="2"/>
  <c r="S839" i="2"/>
  <c r="U4709" i="2" l="1"/>
  <c r="S4709" i="2"/>
  <c r="T3089" i="2"/>
  <c r="S3089" i="2" s="1"/>
  <c r="U2550" i="2"/>
  <c r="T2551" i="2" s="1"/>
  <c r="S2550" i="2"/>
  <c r="T549" i="2"/>
  <c r="S549" i="2" s="1"/>
  <c r="T5110" i="2"/>
  <c r="S5110" i="2" s="1"/>
  <c r="U3089" i="2"/>
  <c r="U3354" i="2"/>
  <c r="S3354" i="2"/>
  <c r="T3854" i="2"/>
  <c r="U4999" i="2"/>
  <c r="S4999" i="2"/>
  <c r="S1635" i="2"/>
  <c r="T1636" i="2" s="1"/>
  <c r="U1636" i="2" s="1"/>
  <c r="S2214" i="2"/>
  <c r="U549" i="2"/>
  <c r="T840" i="2"/>
  <c r="S2551" i="2" l="1"/>
  <c r="U2551" i="2"/>
  <c r="T2552" i="2" s="1"/>
  <c r="T3090" i="2"/>
  <c r="S3090" i="2" s="1"/>
  <c r="T3355" i="2"/>
  <c r="T4710" i="2"/>
  <c r="U5110" i="2"/>
  <c r="T5111" i="2" s="1"/>
  <c r="S5111" i="2" s="1"/>
  <c r="U3090" i="2"/>
  <c r="U3854" i="2"/>
  <c r="S3854" i="2"/>
  <c r="U3355" i="2"/>
  <c r="S3355" i="2"/>
  <c r="T4998" i="2"/>
  <c r="S1636" i="2"/>
  <c r="T1637" i="2" s="1"/>
  <c r="U1637" i="2" s="1"/>
  <c r="T548" i="2"/>
  <c r="S548" i="2" s="1"/>
  <c r="T2215" i="2"/>
  <c r="U2215" i="2" s="1"/>
  <c r="U840" i="2"/>
  <c r="S840" i="2"/>
  <c r="U5111" i="2" l="1"/>
  <c r="T5112" i="2" s="1"/>
  <c r="U5112" i="2" s="1"/>
  <c r="T5113" i="2" s="1"/>
  <c r="T3091" i="2"/>
  <c r="U2552" i="2"/>
  <c r="T2553" i="2" s="1"/>
  <c r="S2552" i="2"/>
  <c r="U4710" i="2"/>
  <c r="S4710" i="2"/>
  <c r="T4711" i="2"/>
  <c r="T3356" i="2"/>
  <c r="U3356" i="2" s="1"/>
  <c r="T3855" i="2"/>
  <c r="U3855" i="2" s="1"/>
  <c r="T3856" i="2" s="1"/>
  <c r="S3091" i="2"/>
  <c r="U3091" i="2"/>
  <c r="T3092" i="2" s="1"/>
  <c r="S3356" i="2"/>
  <c r="S5112" i="2"/>
  <c r="T841" i="2"/>
  <c r="S841" i="2" s="1"/>
  <c r="S3855" i="2"/>
  <c r="U548" i="2"/>
  <c r="T547" i="2" s="1"/>
  <c r="U547" i="2" s="1"/>
  <c r="U4998" i="2"/>
  <c r="S4998" i="2"/>
  <c r="S1637" i="2"/>
  <c r="T1638" i="2" s="1"/>
  <c r="U1638" i="2" s="1"/>
  <c r="S2215" i="2"/>
  <c r="S2553" i="2" l="1"/>
  <c r="U2553" i="2"/>
  <c r="S4711" i="2"/>
  <c r="U4711" i="2"/>
  <c r="T3357" i="2"/>
  <c r="U3357" i="2" s="1"/>
  <c r="U3092" i="2"/>
  <c r="T3093" i="2" s="1"/>
  <c r="S3092" i="2"/>
  <c r="U3856" i="2"/>
  <c r="S3856" i="2"/>
  <c r="S5113" i="2"/>
  <c r="U5113" i="2"/>
  <c r="U841" i="2"/>
  <c r="T842" i="2" s="1"/>
  <c r="S3357" i="2"/>
  <c r="S547" i="2"/>
  <c r="T4997" i="2"/>
  <c r="S1638" i="2"/>
  <c r="T1639" i="2" s="1"/>
  <c r="U1639" i="2" s="1"/>
  <c r="T2216" i="2"/>
  <c r="U2216" i="2" s="1"/>
  <c r="T546" i="2"/>
  <c r="T4712" i="2" l="1"/>
  <c r="T2554" i="2"/>
  <c r="U842" i="2"/>
  <c r="S842" i="2"/>
  <c r="T3358" i="2"/>
  <c r="U3358" i="2" s="1"/>
  <c r="T5114" i="2"/>
  <c r="U5114" i="2" s="1"/>
  <c r="T5115" i="2" s="1"/>
  <c r="U3093" i="2"/>
  <c r="S3093" i="2"/>
  <c r="S5114" i="2"/>
  <c r="T3857" i="2"/>
  <c r="U4997" i="2"/>
  <c r="S4997" i="2"/>
  <c r="S1639" i="2"/>
  <c r="T1640" i="2" s="1"/>
  <c r="U1640" i="2" s="1"/>
  <c r="S2216" i="2"/>
  <c r="U546" i="2"/>
  <c r="S546" i="2"/>
  <c r="T843" i="2" l="1"/>
  <c r="U843" i="2" s="1"/>
  <c r="U2554" i="2"/>
  <c r="T2555" i="2" s="1"/>
  <c r="S2554" i="2"/>
  <c r="S4712" i="2"/>
  <c r="U4712" i="2"/>
  <c r="T4713" i="2" s="1"/>
  <c r="S3358" i="2"/>
  <c r="T3359" i="2" s="1"/>
  <c r="S843" i="2"/>
  <c r="T3094" i="2"/>
  <c r="U5115" i="2"/>
  <c r="S5115" i="2"/>
  <c r="T5116" i="2" s="1"/>
  <c r="T844" i="2"/>
  <c r="U844" i="2" s="1"/>
  <c r="S3857" i="2"/>
  <c r="U3857" i="2"/>
  <c r="T3858" i="2" s="1"/>
  <c r="T545" i="2"/>
  <c r="S545" i="2" s="1"/>
  <c r="T4996" i="2"/>
  <c r="S1640" i="2"/>
  <c r="T1641" i="2" s="1"/>
  <c r="U1641" i="2" s="1"/>
  <c r="T2217" i="2"/>
  <c r="U2217" i="2" s="1"/>
  <c r="U2555" i="2" l="1"/>
  <c r="T2556" i="2" s="1"/>
  <c r="S2555" i="2"/>
  <c r="S4713" i="2"/>
  <c r="U4713" i="2"/>
  <c r="T4714" i="2"/>
  <c r="S3359" i="2"/>
  <c r="U3359" i="2"/>
  <c r="T3360" i="2" s="1"/>
  <c r="S3360" i="2" s="1"/>
  <c r="S3094" i="2"/>
  <c r="U3094" i="2"/>
  <c r="S5116" i="2"/>
  <c r="U5116" i="2"/>
  <c r="T5117" i="2" s="1"/>
  <c r="S3858" i="2"/>
  <c r="U3858" i="2"/>
  <c r="S844" i="2"/>
  <c r="T845" i="2" s="1"/>
  <c r="U845" i="2" s="1"/>
  <c r="U545" i="2"/>
  <c r="T544" i="2" s="1"/>
  <c r="U4996" i="2"/>
  <c r="S4996" i="2"/>
  <c r="S1641" i="2"/>
  <c r="T1642" i="2" s="1"/>
  <c r="U1642" i="2" s="1"/>
  <c r="S2217" i="2"/>
  <c r="T2218" i="2" s="1"/>
  <c r="U2218" i="2" s="1"/>
  <c r="S2556" i="2" l="1"/>
  <c r="U2556" i="2"/>
  <c r="T2557" i="2" s="1"/>
  <c r="T3095" i="2"/>
  <c r="U3095" i="2" s="1"/>
  <c r="S4714" i="2"/>
  <c r="U4714" i="2"/>
  <c r="T4715" i="2"/>
  <c r="U3360" i="2"/>
  <c r="T3361" i="2" s="1"/>
  <c r="S5117" i="2"/>
  <c r="U5117" i="2"/>
  <c r="S845" i="2"/>
  <c r="T846" i="2" s="1"/>
  <c r="T3859" i="2"/>
  <c r="U544" i="2"/>
  <c r="S544" i="2"/>
  <c r="T4995" i="2"/>
  <c r="S1642" i="2"/>
  <c r="T1643" i="2" s="1"/>
  <c r="U1643" i="2" s="1"/>
  <c r="S2218" i="2"/>
  <c r="S3095" i="2" l="1"/>
  <c r="U2557" i="2"/>
  <c r="T2558" i="2" s="1"/>
  <c r="S2557" i="2"/>
  <c r="U4715" i="2"/>
  <c r="S4715" i="2"/>
  <c r="T5118" i="2"/>
  <c r="S5118" i="2" s="1"/>
  <c r="T3096" i="2"/>
  <c r="S3096" i="2"/>
  <c r="U3096" i="2"/>
  <c r="S3361" i="2"/>
  <c r="U3361" i="2"/>
  <c r="T543" i="2"/>
  <c r="U543" i="2" s="1"/>
  <c r="U5118" i="2"/>
  <c r="S3859" i="2"/>
  <c r="U3859" i="2"/>
  <c r="T3860" i="2" s="1"/>
  <c r="U4995" i="2"/>
  <c r="S4995" i="2"/>
  <c r="S1643" i="2"/>
  <c r="T1644" i="2" s="1"/>
  <c r="U1644" i="2" s="1"/>
  <c r="T2219" i="2"/>
  <c r="U2219" i="2" s="1"/>
  <c r="U846" i="2"/>
  <c r="S846" i="2"/>
  <c r="U2558" i="2" l="1"/>
  <c r="T2559" i="2" s="1"/>
  <c r="S2558" i="2"/>
  <c r="T3097" i="2"/>
  <c r="T4716" i="2"/>
  <c r="S543" i="2"/>
  <c r="T542" i="2" s="1"/>
  <c r="S3097" i="2"/>
  <c r="U3097" i="2"/>
  <c r="T3362" i="2"/>
  <c r="S3362" i="2"/>
  <c r="U3362" i="2"/>
  <c r="S3860" i="2"/>
  <c r="U3860" i="2"/>
  <c r="T5119" i="2"/>
  <c r="T4994" i="2"/>
  <c r="S1644" i="2"/>
  <c r="T1645" i="2" s="1"/>
  <c r="U1645" i="2" s="1"/>
  <c r="S2219" i="2"/>
  <c r="T2220" i="2" s="1"/>
  <c r="U2220" i="2" s="1"/>
  <c r="T847" i="2"/>
  <c r="S2559" i="2" l="1"/>
  <c r="U2559" i="2"/>
  <c r="T2560" i="2"/>
  <c r="T3098" i="2"/>
  <c r="U4716" i="2"/>
  <c r="T4717" i="2" s="1"/>
  <c r="S4716" i="2"/>
  <c r="U542" i="2"/>
  <c r="T541" i="2" s="1"/>
  <c r="S541" i="2" s="1"/>
  <c r="S542" i="2"/>
  <c r="S3098" i="2"/>
  <c r="U3098" i="2"/>
  <c r="T3099" i="2" s="1"/>
  <c r="T3861" i="2"/>
  <c r="S3861" i="2" s="1"/>
  <c r="S5119" i="2"/>
  <c r="U5119" i="2"/>
  <c r="T3363" i="2"/>
  <c r="U4994" i="2"/>
  <c r="S4994" i="2"/>
  <c r="S1645" i="2"/>
  <c r="T1646" i="2" s="1"/>
  <c r="U1646" i="2" s="1"/>
  <c r="S2220" i="2"/>
  <c r="T2221" i="2" s="1"/>
  <c r="U2221" i="2" s="1"/>
  <c r="U847" i="2"/>
  <c r="S847" i="2"/>
  <c r="U2560" i="2" l="1"/>
  <c r="S2560" i="2"/>
  <c r="T2561" i="2"/>
  <c r="U3861" i="2"/>
  <c r="S4717" i="2"/>
  <c r="U4717" i="2"/>
  <c r="T4718" i="2"/>
  <c r="S3099" i="2"/>
  <c r="U3099" i="2"/>
  <c r="T3100" i="2" s="1"/>
  <c r="T3862" i="2"/>
  <c r="T5120" i="2"/>
  <c r="U5120" i="2" s="1"/>
  <c r="U3363" i="2"/>
  <c r="S3363" i="2"/>
  <c r="U3862" i="2"/>
  <c r="S3862" i="2"/>
  <c r="T3863" i="2" s="1"/>
  <c r="U541" i="2"/>
  <c r="T540" i="2" s="1"/>
  <c r="U540" i="2" s="1"/>
  <c r="T4993" i="2"/>
  <c r="S1646" i="2"/>
  <c r="T1647" i="2" s="1"/>
  <c r="U1647" i="2" s="1"/>
  <c r="S2221" i="2"/>
  <c r="T848" i="2"/>
  <c r="U4718" i="2" l="1"/>
  <c r="S4718" i="2"/>
  <c r="S2561" i="2"/>
  <c r="U2561" i="2"/>
  <c r="T2562" i="2" s="1"/>
  <c r="S5120" i="2"/>
  <c r="T5121" i="2" s="1"/>
  <c r="U3100" i="2"/>
  <c r="S3100" i="2"/>
  <c r="U3863" i="2"/>
  <c r="S3863" i="2"/>
  <c r="T3364" i="2"/>
  <c r="U4993" i="2"/>
  <c r="S4993" i="2"/>
  <c r="S1647" i="2"/>
  <c r="T1648" i="2" s="1"/>
  <c r="U1648" i="2" s="1"/>
  <c r="T2222" i="2"/>
  <c r="U2222" i="2" s="1"/>
  <c r="S540" i="2"/>
  <c r="T539" i="2" s="1"/>
  <c r="U848" i="2"/>
  <c r="S848" i="2"/>
  <c r="U2562" i="2" l="1"/>
  <c r="S2562" i="2"/>
  <c r="T2563" i="2"/>
  <c r="T4719" i="2"/>
  <c r="T3101" i="2"/>
  <c r="U3101" i="2" s="1"/>
  <c r="T3102" i="2" s="1"/>
  <c r="S3101" i="2"/>
  <c r="U5121" i="2"/>
  <c r="S5121" i="2"/>
  <c r="T3864" i="2"/>
  <c r="U3864" i="2" s="1"/>
  <c r="T4992" i="2"/>
  <c r="U3364" i="2"/>
  <c r="S3364" i="2"/>
  <c r="S2222" i="2"/>
  <c r="T2223" i="2" s="1"/>
  <c r="U2223" i="2" s="1"/>
  <c r="U4992" i="2"/>
  <c r="S4992" i="2"/>
  <c r="S1648" i="2"/>
  <c r="T1649" i="2" s="1"/>
  <c r="U1649" i="2" s="1"/>
  <c r="U539" i="2"/>
  <c r="S539" i="2"/>
  <c r="T849" i="2"/>
  <c r="S4719" i="2" l="1"/>
  <c r="U4719" i="2"/>
  <c r="T4720" i="2" s="1"/>
  <c r="U2563" i="2"/>
  <c r="S2563" i="2"/>
  <c r="S3864" i="2"/>
  <c r="T3865" i="2" s="1"/>
  <c r="T5122" i="2"/>
  <c r="U3102" i="2"/>
  <c r="T3103" i="2" s="1"/>
  <c r="S3102" i="2"/>
  <c r="T3365" i="2"/>
  <c r="T4991" i="2"/>
  <c r="S1649" i="2"/>
  <c r="T1650" i="2" s="1"/>
  <c r="U1650" i="2" s="1"/>
  <c r="T538" i="2"/>
  <c r="U538" i="2" s="1"/>
  <c r="S2223" i="2"/>
  <c r="U849" i="2"/>
  <c r="S849" i="2"/>
  <c r="T2564" i="2" l="1"/>
  <c r="S4720" i="2"/>
  <c r="U4720" i="2"/>
  <c r="T4721" i="2" s="1"/>
  <c r="T850" i="2"/>
  <c r="S3103" i="2"/>
  <c r="U3103" i="2"/>
  <c r="T3104" i="2" s="1"/>
  <c r="U5122" i="2"/>
  <c r="S5122" i="2"/>
  <c r="U3865" i="2"/>
  <c r="S3865" i="2"/>
  <c r="U3365" i="2"/>
  <c r="T3366" i="2" s="1"/>
  <c r="S3365" i="2"/>
  <c r="S538" i="2"/>
  <c r="T537" i="2" s="1"/>
  <c r="U4991" i="2"/>
  <c r="S4991" i="2"/>
  <c r="S1650" i="2"/>
  <c r="T1651" i="2" s="1"/>
  <c r="U1651" i="2" s="1"/>
  <c r="T2224" i="2"/>
  <c r="U2224" i="2" s="1"/>
  <c r="U850" i="2"/>
  <c r="S850" i="2"/>
  <c r="U4721" i="2" l="1"/>
  <c r="S4721" i="2"/>
  <c r="S2564" i="2"/>
  <c r="U2564" i="2"/>
  <c r="T5123" i="2"/>
  <c r="T851" i="2"/>
  <c r="T3866" i="2"/>
  <c r="S3866" i="2" s="1"/>
  <c r="S3104" i="2"/>
  <c r="U3104" i="2"/>
  <c r="T3105" i="2" s="1"/>
  <c r="U5123" i="2"/>
  <c r="T5124" i="2" s="1"/>
  <c r="S5123" i="2"/>
  <c r="S3366" i="2"/>
  <c r="U3366" i="2"/>
  <c r="U3866" i="2"/>
  <c r="T4990" i="2"/>
  <c r="S4990" i="2" s="1"/>
  <c r="U537" i="2"/>
  <c r="S537" i="2"/>
  <c r="S1651" i="2"/>
  <c r="T1652" i="2" s="1"/>
  <c r="U1652" i="2" s="1"/>
  <c r="S2224" i="2"/>
  <c r="U851" i="2"/>
  <c r="S851" i="2"/>
  <c r="U4990" i="2" l="1"/>
  <c r="T2565" i="2"/>
  <c r="T3367" i="2"/>
  <c r="S3367" i="2" s="1"/>
  <c r="T4722" i="2"/>
  <c r="T852" i="2"/>
  <c r="U5124" i="2"/>
  <c r="S5124" i="2"/>
  <c r="U3105" i="2"/>
  <c r="S3105" i="2"/>
  <c r="T3867" i="2"/>
  <c r="S3867" i="2" s="1"/>
  <c r="T4989" i="2"/>
  <c r="U4989" i="2" s="1"/>
  <c r="T536" i="2"/>
  <c r="S536" i="2" s="1"/>
  <c r="S1652" i="2"/>
  <c r="T1653" i="2" s="1"/>
  <c r="U1653" i="2" s="1"/>
  <c r="T2225" i="2"/>
  <c r="U2225" i="2" s="1"/>
  <c r="U852" i="2"/>
  <c r="S852" i="2"/>
  <c r="S4989" i="2" l="1"/>
  <c r="U3367" i="2"/>
  <c r="S4722" i="2"/>
  <c r="U4722" i="2"/>
  <c r="T4723" i="2" s="1"/>
  <c r="U3867" i="2"/>
  <c r="S2565" i="2"/>
  <c r="U2565" i="2"/>
  <c r="T2566" i="2" s="1"/>
  <c r="T5125" i="2"/>
  <c r="T3106" i="2"/>
  <c r="U536" i="2"/>
  <c r="T535" i="2" s="1"/>
  <c r="S535" i="2" s="1"/>
  <c r="T3868" i="2"/>
  <c r="U3868" i="2" s="1"/>
  <c r="S3868" i="2"/>
  <c r="T4988" i="2"/>
  <c r="U4988" i="2" s="1"/>
  <c r="T3368" i="2"/>
  <c r="U535" i="2"/>
  <c r="T534" i="2" s="1"/>
  <c r="U534" i="2" s="1"/>
  <c r="S1653" i="2"/>
  <c r="T1654" i="2" s="1"/>
  <c r="U1654" i="2" s="1"/>
  <c r="S2225" i="2"/>
  <c r="T853" i="2"/>
  <c r="S4723" i="2" l="1"/>
  <c r="U4723" i="2"/>
  <c r="T4724" i="2"/>
  <c r="U2566" i="2"/>
  <c r="S2566" i="2"/>
  <c r="T2567" i="2"/>
  <c r="S4988" i="2"/>
  <c r="T4987" i="2" s="1"/>
  <c r="U4987" i="2" s="1"/>
  <c r="T3869" i="2"/>
  <c r="S3869" i="2" s="1"/>
  <c r="U5125" i="2"/>
  <c r="S5125" i="2"/>
  <c r="U3106" i="2"/>
  <c r="T3107" i="2" s="1"/>
  <c r="S3106" i="2"/>
  <c r="S3368" i="2"/>
  <c r="U3368" i="2"/>
  <c r="S1654" i="2"/>
  <c r="T1655" i="2" s="1"/>
  <c r="U1655" i="2" s="1"/>
  <c r="T2226" i="2"/>
  <c r="U2226" i="2" s="1"/>
  <c r="S534" i="2"/>
  <c r="T533" i="2" s="1"/>
  <c r="U853" i="2"/>
  <c r="S853" i="2"/>
  <c r="S4724" i="2" l="1"/>
  <c r="U4724" i="2"/>
  <c r="T4725" i="2" s="1"/>
  <c r="U2567" i="2"/>
  <c r="T2568" i="2" s="1"/>
  <c r="S2567" i="2"/>
  <c r="T5126" i="2"/>
  <c r="S5126" i="2" s="1"/>
  <c r="U3869" i="2"/>
  <c r="U3107" i="2"/>
  <c r="S3107" i="2"/>
  <c r="T3870" i="2"/>
  <c r="U3870" i="2" s="1"/>
  <c r="S4987" i="2"/>
  <c r="T4986" i="2" s="1"/>
  <c r="T3369" i="2"/>
  <c r="S1655" i="2"/>
  <c r="T1656" i="2" s="1"/>
  <c r="U1656" i="2" s="1"/>
  <c r="S2226" i="2"/>
  <c r="U533" i="2"/>
  <c r="S533" i="2"/>
  <c r="T854" i="2"/>
  <c r="S2568" i="2" l="1"/>
  <c r="U2568" i="2"/>
  <c r="T2569" i="2" s="1"/>
  <c r="U4725" i="2"/>
  <c r="S4725" i="2"/>
  <c r="T4726" i="2"/>
  <c r="U5126" i="2"/>
  <c r="T5127" i="2" s="1"/>
  <c r="S3870" i="2"/>
  <c r="T3871" i="2" s="1"/>
  <c r="T3108" i="2"/>
  <c r="S4986" i="2"/>
  <c r="U4986" i="2"/>
  <c r="T4985" i="2" s="1"/>
  <c r="S4985" i="2" s="1"/>
  <c r="T532" i="2"/>
  <c r="U532" i="2" s="1"/>
  <c r="S3369" i="2"/>
  <c r="U3369" i="2"/>
  <c r="S1656" i="2"/>
  <c r="T1657" i="2" s="1"/>
  <c r="U1657" i="2" s="1"/>
  <c r="T2227" i="2"/>
  <c r="U2227" i="2" s="1"/>
  <c r="U854" i="2"/>
  <c r="S854" i="2"/>
  <c r="U2569" i="2" l="1"/>
  <c r="T2570" i="2" s="1"/>
  <c r="S2569" i="2"/>
  <c r="U4726" i="2"/>
  <c r="T4727" i="2" s="1"/>
  <c r="S4726" i="2"/>
  <c r="U5127" i="2"/>
  <c r="T5128" i="2" s="1"/>
  <c r="S5127" i="2"/>
  <c r="T531" i="2"/>
  <c r="U531" i="2" s="1"/>
  <c r="U3871" i="2"/>
  <c r="S3871" i="2"/>
  <c r="S532" i="2"/>
  <c r="S3108" i="2"/>
  <c r="U3108" i="2"/>
  <c r="T3370" i="2"/>
  <c r="S1657" i="2"/>
  <c r="T1658" i="2" s="1"/>
  <c r="U1658" i="2" s="1"/>
  <c r="S2227" i="2"/>
  <c r="S531" i="2"/>
  <c r="T855" i="2"/>
  <c r="S4727" i="2" l="1"/>
  <c r="U4727" i="2"/>
  <c r="T4728" i="2" s="1"/>
  <c r="S2570" i="2"/>
  <c r="U2570" i="2"/>
  <c r="T2571" i="2" s="1"/>
  <c r="U5128" i="2"/>
  <c r="T5129" i="2" s="1"/>
  <c r="S5128" i="2"/>
  <c r="T3872" i="2"/>
  <c r="T3109" i="2"/>
  <c r="U3370" i="2"/>
  <c r="S3370" i="2"/>
  <c r="T530" i="2"/>
  <c r="U530" i="2" s="1"/>
  <c r="S1658" i="2"/>
  <c r="T1659" i="2" s="1"/>
  <c r="U1659" i="2" s="1"/>
  <c r="T2228" i="2"/>
  <c r="U2228" i="2" s="1"/>
  <c r="U855" i="2"/>
  <c r="S855" i="2"/>
  <c r="U2571" i="2" l="1"/>
  <c r="S2571" i="2"/>
  <c r="T2572" i="2"/>
  <c r="U5129" i="2"/>
  <c r="T5130" i="2" s="1"/>
  <c r="S5129" i="2"/>
  <c r="U4728" i="2"/>
  <c r="T4729" i="2" s="1"/>
  <c r="S4728" i="2"/>
  <c r="U3109" i="2"/>
  <c r="T3110" i="2" s="1"/>
  <c r="S3109" i="2"/>
  <c r="S530" i="2"/>
  <c r="T529" i="2" s="1"/>
  <c r="S3872" i="2"/>
  <c r="U3872" i="2"/>
  <c r="T3371" i="2"/>
  <c r="S3371" i="2" s="1"/>
  <c r="U3371" i="2"/>
  <c r="S1659" i="2"/>
  <c r="T1660" i="2" s="1"/>
  <c r="U1660" i="2" s="1"/>
  <c r="S2228" i="2"/>
  <c r="T2229" i="2"/>
  <c r="U2229" i="2" s="1"/>
  <c r="T856" i="2"/>
  <c r="U5130" i="2" l="1"/>
  <c r="S5130" i="2"/>
  <c r="S4729" i="2"/>
  <c r="U4729" i="2"/>
  <c r="U2572" i="2"/>
  <c r="S2572" i="2"/>
  <c r="T2573" i="2"/>
  <c r="T3873" i="2"/>
  <c r="U529" i="2"/>
  <c r="S529" i="2"/>
  <c r="S3873" i="2"/>
  <c r="U3873" i="2"/>
  <c r="S3110" i="2"/>
  <c r="U3110" i="2"/>
  <c r="T3111" i="2"/>
  <c r="T3372" i="2"/>
  <c r="S1660" i="2"/>
  <c r="T1661" i="2" s="1"/>
  <c r="U1661" i="2" s="1"/>
  <c r="T528" i="2"/>
  <c r="U528" i="2" s="1"/>
  <c r="S2229" i="2"/>
  <c r="U856" i="2"/>
  <c r="S856" i="2"/>
  <c r="T4730" i="2" l="1"/>
  <c r="S2573" i="2"/>
  <c r="U2573" i="2"/>
  <c r="T2574" i="2" s="1"/>
  <c r="T5131" i="2"/>
  <c r="T3874" i="2"/>
  <c r="T857" i="2"/>
  <c r="U857" i="2" s="1"/>
  <c r="S3874" i="2"/>
  <c r="U3874" i="2"/>
  <c r="U3111" i="2"/>
  <c r="S3111" i="2"/>
  <c r="S528" i="2"/>
  <c r="T527" i="2" s="1"/>
  <c r="U527" i="2" s="1"/>
  <c r="U3372" i="2"/>
  <c r="S3372" i="2"/>
  <c r="S1661" i="2"/>
  <c r="T1662" i="2" s="1"/>
  <c r="U1662" i="2" s="1"/>
  <c r="T2230" i="2"/>
  <c r="U2230" i="2" s="1"/>
  <c r="U2574" i="2" l="1"/>
  <c r="T2575" i="2" s="1"/>
  <c r="S2574" i="2"/>
  <c r="S857" i="2"/>
  <c r="U5131" i="2"/>
  <c r="T5132" i="2" s="1"/>
  <c r="U5132" i="2" s="1"/>
  <c r="S5131" i="2"/>
  <c r="S4730" i="2"/>
  <c r="U4730" i="2"/>
  <c r="T3373" i="2"/>
  <c r="U3373" i="2" s="1"/>
  <c r="T3112" i="2"/>
  <c r="U3112" i="2" s="1"/>
  <c r="T3875" i="2"/>
  <c r="S3112" i="2"/>
  <c r="S3373" i="2"/>
  <c r="S527" i="2"/>
  <c r="S2230" i="2"/>
  <c r="T2231" i="2" s="1"/>
  <c r="U2231" i="2" s="1"/>
  <c r="S1662" i="2"/>
  <c r="T1663" i="2" s="1"/>
  <c r="U1663" i="2" s="1"/>
  <c r="T526" i="2"/>
  <c r="U526" i="2" s="1"/>
  <c r="T858" i="2"/>
  <c r="U2575" i="2" l="1"/>
  <c r="S2575" i="2"/>
  <c r="T2576" i="2" s="1"/>
  <c r="T3113" i="2"/>
  <c r="S3113" i="2" s="1"/>
  <c r="T4731" i="2"/>
  <c r="S5132" i="2"/>
  <c r="T5133" i="2"/>
  <c r="U3875" i="2"/>
  <c r="S3875" i="2"/>
  <c r="U3113" i="2"/>
  <c r="S526" i="2"/>
  <c r="T3374" i="2"/>
  <c r="S1663" i="2"/>
  <c r="T1664" i="2" s="1"/>
  <c r="U1664" i="2" s="1"/>
  <c r="T525" i="2"/>
  <c r="U525" i="2" s="1"/>
  <c r="S2231" i="2"/>
  <c r="U858" i="2"/>
  <c r="S858" i="2"/>
  <c r="U4731" i="2" l="1"/>
  <c r="S4731" i="2"/>
  <c r="T4732" i="2"/>
  <c r="U2576" i="2"/>
  <c r="T2577" i="2" s="1"/>
  <c r="S2576" i="2"/>
  <c r="T3114" i="2"/>
  <c r="S3114" i="2" s="1"/>
  <c r="T3876" i="2"/>
  <c r="S5133" i="2"/>
  <c r="U5133" i="2"/>
  <c r="S525" i="2"/>
  <c r="T524" i="2" s="1"/>
  <c r="U3374" i="2"/>
  <c r="S3374" i="2"/>
  <c r="S1664" i="2"/>
  <c r="T1665" i="2" s="1"/>
  <c r="U1665" i="2" s="1"/>
  <c r="T2232" i="2"/>
  <c r="U2232" i="2" s="1"/>
  <c r="T859" i="2"/>
  <c r="S2577" i="2" l="1"/>
  <c r="U2577" i="2"/>
  <c r="T2578" i="2" s="1"/>
  <c r="U3114" i="2"/>
  <c r="T3115" i="2" s="1"/>
  <c r="S4732" i="2"/>
  <c r="U4732" i="2"/>
  <c r="T4733" i="2"/>
  <c r="T5134" i="2"/>
  <c r="S5134" i="2" s="1"/>
  <c r="U5134" i="2"/>
  <c r="S3876" i="2"/>
  <c r="U3876" i="2"/>
  <c r="S524" i="2"/>
  <c r="U524" i="2"/>
  <c r="T3375" i="2"/>
  <c r="T523" i="2"/>
  <c r="U523" i="2" s="1"/>
  <c r="S1665" i="2"/>
  <c r="T1666" i="2" s="1"/>
  <c r="U1666" i="2" s="1"/>
  <c r="S2232" i="2"/>
  <c r="U859" i="2"/>
  <c r="S859" i="2"/>
  <c r="S2578" i="2" l="1"/>
  <c r="U2578" i="2"/>
  <c r="T3877" i="2"/>
  <c r="U3877" i="2" s="1"/>
  <c r="T3878" i="2" s="1"/>
  <c r="S4733" i="2"/>
  <c r="T4734" i="2" s="1"/>
  <c r="U4733" i="2"/>
  <c r="T5135" i="2"/>
  <c r="S5135" i="2" s="1"/>
  <c r="T2579" i="2"/>
  <c r="U2579" i="2" s="1"/>
  <c r="S3877" i="2"/>
  <c r="S3115" i="2"/>
  <c r="U3115" i="2"/>
  <c r="S3375" i="2"/>
  <c r="U3375" i="2"/>
  <c r="S523" i="2"/>
  <c r="T522" i="2" s="1"/>
  <c r="S1666" i="2"/>
  <c r="T1667" i="2" s="1"/>
  <c r="U1667" i="2" s="1"/>
  <c r="T2233" i="2"/>
  <c r="U2233" i="2" s="1"/>
  <c r="T860" i="2"/>
  <c r="S2579" i="2" l="1"/>
  <c r="T2580" i="2" s="1"/>
  <c r="T3116" i="2"/>
  <c r="U5135" i="2"/>
  <c r="T5136" i="2" s="1"/>
  <c r="S4734" i="2"/>
  <c r="U4734" i="2"/>
  <c r="T4735" i="2" s="1"/>
  <c r="U5136" i="2"/>
  <c r="S5136" i="2"/>
  <c r="U3878" i="2"/>
  <c r="S3878" i="2"/>
  <c r="U3116" i="2"/>
  <c r="T3376" i="2"/>
  <c r="S522" i="2"/>
  <c r="U522" i="2"/>
  <c r="S1667" i="2"/>
  <c r="T1668" i="2" s="1"/>
  <c r="U1668" i="2" s="1"/>
  <c r="S2233" i="2"/>
  <c r="T2234" i="2" s="1"/>
  <c r="U2234" i="2" s="1"/>
  <c r="U860" i="2"/>
  <c r="S860" i="2"/>
  <c r="S2580" i="2" l="1"/>
  <c r="U2580" i="2"/>
  <c r="T2581" i="2" s="1"/>
  <c r="S3116" i="2"/>
  <c r="T3117" i="2" s="1"/>
  <c r="U4735" i="2"/>
  <c r="S4735" i="2"/>
  <c r="T4736" i="2"/>
  <c r="T3879" i="2"/>
  <c r="S3376" i="2"/>
  <c r="U3376" i="2"/>
  <c r="T3377" i="2" s="1"/>
  <c r="T521" i="2"/>
  <c r="U521" i="2" s="1"/>
  <c r="S1668" i="2"/>
  <c r="T1669" i="2" s="1"/>
  <c r="U1669" i="2" s="1"/>
  <c r="S2234" i="2"/>
  <c r="T2235" i="2" s="1"/>
  <c r="U2235" i="2" s="1"/>
  <c r="T861" i="2"/>
  <c r="U3117" i="2" l="1"/>
  <c r="T3118" i="2" s="1"/>
  <c r="S3117" i="2"/>
  <c r="S4736" i="2"/>
  <c r="U4736" i="2"/>
  <c r="T4737" i="2"/>
  <c r="S521" i="2"/>
  <c r="U3879" i="2"/>
  <c r="T3880" i="2" s="1"/>
  <c r="S3879" i="2"/>
  <c r="S3377" i="2"/>
  <c r="U3377" i="2"/>
  <c r="T520" i="2"/>
  <c r="S520" i="2" s="1"/>
  <c r="U2581" i="2"/>
  <c r="S2581" i="2"/>
  <c r="S1669" i="2"/>
  <c r="T1670" i="2" s="1"/>
  <c r="U1670" i="2" s="1"/>
  <c r="S2235" i="2"/>
  <c r="U520" i="2"/>
  <c r="U861" i="2"/>
  <c r="S861" i="2"/>
  <c r="U4737" i="2" l="1"/>
  <c r="T4738" i="2" s="1"/>
  <c r="S4737" i="2"/>
  <c r="U3880" i="2"/>
  <c r="T3881" i="2" s="1"/>
  <c r="S3880" i="2"/>
  <c r="T3378" i="2"/>
  <c r="S3378" i="2" s="1"/>
  <c r="S3118" i="2"/>
  <c r="U3118" i="2"/>
  <c r="T3119" i="2"/>
  <c r="T862" i="2"/>
  <c r="S862" i="2" s="1"/>
  <c r="T519" i="2"/>
  <c r="U519" i="2" s="1"/>
  <c r="T2582" i="2"/>
  <c r="U2582" i="2" s="1"/>
  <c r="S1670" i="2"/>
  <c r="T1671" i="2" s="1"/>
  <c r="U1671" i="2" s="1"/>
  <c r="T2236" i="2"/>
  <c r="U2236" i="2" s="1"/>
  <c r="U862" i="2"/>
  <c r="S4738" i="2" l="1"/>
  <c r="U4738" i="2"/>
  <c r="T4739" i="2" s="1"/>
  <c r="U3881" i="2"/>
  <c r="S3881" i="2"/>
  <c r="U3378" i="2"/>
  <c r="T3379" i="2" s="1"/>
  <c r="S3119" i="2"/>
  <c r="U3119" i="2"/>
  <c r="S2582" i="2"/>
  <c r="T2583" i="2" s="1"/>
  <c r="S519" i="2"/>
  <c r="T518" i="2" s="1"/>
  <c r="S2236" i="2"/>
  <c r="T2237" i="2" s="1"/>
  <c r="U2237" i="2" s="1"/>
  <c r="S1671" i="2"/>
  <c r="T863" i="2"/>
  <c r="U4739" i="2" l="1"/>
  <c r="T4740" i="2" s="1"/>
  <c r="S4739" i="2"/>
  <c r="T3120" i="2"/>
  <c r="U3120" i="2" s="1"/>
  <c r="S2583" i="2"/>
  <c r="U2583" i="2"/>
  <c r="T3882" i="2"/>
  <c r="T2584" i="2"/>
  <c r="U2584" i="2" s="1"/>
  <c r="U3379" i="2"/>
  <c r="S3379" i="2"/>
  <c r="T1672" i="2"/>
  <c r="U1672" i="2" s="1"/>
  <c r="S2237" i="2"/>
  <c r="T2238" i="2" s="1"/>
  <c r="U2238" i="2" s="1"/>
  <c r="U518" i="2"/>
  <c r="S518" i="2"/>
  <c r="U863" i="2"/>
  <c r="S863" i="2"/>
  <c r="S3120" i="2" l="1"/>
  <c r="U4740" i="2"/>
  <c r="S4740" i="2"/>
  <c r="T4741" i="2" s="1"/>
  <c r="S2584" i="2"/>
  <c r="U3882" i="2"/>
  <c r="S3882" i="2"/>
  <c r="T3380" i="2"/>
  <c r="S3380" i="2" s="1"/>
  <c r="T3121" i="2"/>
  <c r="T2585" i="2"/>
  <c r="S1672" i="2"/>
  <c r="T1673" i="2" s="1"/>
  <c r="U1673" i="2" s="1"/>
  <c r="S2238" i="2"/>
  <c r="T2239" i="2" s="1"/>
  <c r="U2239" i="2" s="1"/>
  <c r="T517" i="2"/>
  <c r="T864" i="2"/>
  <c r="S4741" i="2" l="1"/>
  <c r="U4741" i="2"/>
  <c r="T4742" i="2" s="1"/>
  <c r="U3380" i="2"/>
  <c r="T3381" i="2" s="1"/>
  <c r="U3381" i="2" s="1"/>
  <c r="T3382" i="2" s="1"/>
  <c r="T3883" i="2"/>
  <c r="S3121" i="2"/>
  <c r="U3121" i="2"/>
  <c r="S3381" i="2"/>
  <c r="S2585" i="2"/>
  <c r="U2585" i="2"/>
  <c r="S1673" i="2"/>
  <c r="T1674" i="2" s="1"/>
  <c r="U1674" i="2" s="1"/>
  <c r="S2239" i="2"/>
  <c r="U517" i="2"/>
  <c r="S517" i="2"/>
  <c r="U864" i="2"/>
  <c r="S864" i="2"/>
  <c r="U4742" i="2" l="1"/>
  <c r="T4743" i="2" s="1"/>
  <c r="S4742" i="2"/>
  <c r="T2586" i="2"/>
  <c r="S2586" i="2" s="1"/>
  <c r="T3122" i="2"/>
  <c r="S3122" i="2" s="1"/>
  <c r="S3883" i="2"/>
  <c r="U3883" i="2"/>
  <c r="T3884" i="2" s="1"/>
  <c r="U3122" i="2"/>
  <c r="T3123" i="2" s="1"/>
  <c r="U3123" i="2" s="1"/>
  <c r="T865" i="2"/>
  <c r="S865" i="2" s="1"/>
  <c r="U3382" i="2"/>
  <c r="S3382" i="2"/>
  <c r="S1674" i="2"/>
  <c r="T1675" i="2" s="1"/>
  <c r="U1675" i="2" s="1"/>
  <c r="T2240" i="2"/>
  <c r="U2240" i="2" s="1"/>
  <c r="T516" i="2"/>
  <c r="T3124" i="2" l="1"/>
  <c r="S3123" i="2"/>
  <c r="U2586" i="2"/>
  <c r="T2587" i="2" s="1"/>
  <c r="S2587" i="2" s="1"/>
  <c r="U4743" i="2"/>
  <c r="T4744" i="2" s="1"/>
  <c r="S4743" i="2"/>
  <c r="U865" i="2"/>
  <c r="T866" i="2" s="1"/>
  <c r="U866" i="2" s="1"/>
  <c r="U3884" i="2"/>
  <c r="T3885" i="2" s="1"/>
  <c r="S3884" i="2"/>
  <c r="T3383" i="2"/>
  <c r="U2587" i="2"/>
  <c r="U3124" i="2"/>
  <c r="S3124" i="2"/>
  <c r="S2240" i="2"/>
  <c r="T2241" i="2" s="1"/>
  <c r="U2241" i="2" s="1"/>
  <c r="S1675" i="2"/>
  <c r="T1676" i="2" s="1"/>
  <c r="U1676" i="2" s="1"/>
  <c r="U516" i="2"/>
  <c r="S516" i="2"/>
  <c r="S4744" i="2" l="1"/>
  <c r="U4744" i="2"/>
  <c r="T4745" i="2" s="1"/>
  <c r="S866" i="2"/>
  <c r="T867" i="2" s="1"/>
  <c r="U3885" i="2"/>
  <c r="T3886" i="2" s="1"/>
  <c r="S3885" i="2"/>
  <c r="T3125" i="2"/>
  <c r="U3125" i="2" s="1"/>
  <c r="S3383" i="2"/>
  <c r="U3383" i="2"/>
  <c r="T3384" i="2" s="1"/>
  <c r="T2588" i="2"/>
  <c r="S2241" i="2"/>
  <c r="T2242" i="2" s="1"/>
  <c r="U2242" i="2" s="1"/>
  <c r="S1676" i="2"/>
  <c r="T1677" i="2" s="1"/>
  <c r="U1677" i="2" s="1"/>
  <c r="T515" i="2"/>
  <c r="U867" i="2" l="1"/>
  <c r="S867" i="2"/>
  <c r="S3125" i="2"/>
  <c r="S4745" i="2"/>
  <c r="U4745" i="2"/>
  <c r="T4746" i="2" s="1"/>
  <c r="S3886" i="2"/>
  <c r="U3886" i="2"/>
  <c r="T3887" i="2" s="1"/>
  <c r="S3384" i="2"/>
  <c r="U3384" i="2"/>
  <c r="T868" i="2"/>
  <c r="S868" i="2" s="1"/>
  <c r="U2588" i="2"/>
  <c r="S2588" i="2"/>
  <c r="S1677" i="2"/>
  <c r="T1678" i="2" s="1"/>
  <c r="U1678" i="2" s="1"/>
  <c r="S2242" i="2"/>
  <c r="U515" i="2"/>
  <c r="S515" i="2"/>
  <c r="T3385" i="2" l="1"/>
  <c r="U4746" i="2"/>
  <c r="S4746" i="2"/>
  <c r="U3887" i="2"/>
  <c r="T3888" i="2" s="1"/>
  <c r="S3887" i="2"/>
  <c r="U868" i="2"/>
  <c r="T869" i="2" s="1"/>
  <c r="U3385" i="2"/>
  <c r="S3385" i="2"/>
  <c r="T2589" i="2"/>
  <c r="S1678" i="2"/>
  <c r="T1679" i="2" s="1"/>
  <c r="U1679" i="2" s="1"/>
  <c r="T2243" i="2"/>
  <c r="U2243" i="2" s="1"/>
  <c r="T514" i="2"/>
  <c r="S514" i="2" s="1"/>
  <c r="T3386" i="2" l="1"/>
  <c r="T4747" i="2"/>
  <c r="U3888" i="2"/>
  <c r="T3889" i="2" s="1"/>
  <c r="S3888" i="2"/>
  <c r="U3386" i="2"/>
  <c r="S3386" i="2"/>
  <c r="S2589" i="2"/>
  <c r="U2589" i="2"/>
  <c r="S2243" i="2"/>
  <c r="T2244" i="2" s="1"/>
  <c r="U2244" i="2" s="1"/>
  <c r="S1679" i="2"/>
  <c r="T1680" i="2" s="1"/>
  <c r="U1680" i="2" s="1"/>
  <c r="U514" i="2"/>
  <c r="T513" i="2" s="1"/>
  <c r="U869" i="2"/>
  <c r="S869" i="2"/>
  <c r="U4747" i="2" l="1"/>
  <c r="S4747" i="2"/>
  <c r="S3889" i="2"/>
  <c r="U3889" i="2"/>
  <c r="T3890" i="2" s="1"/>
  <c r="T3387" i="2"/>
  <c r="U3387" i="2" s="1"/>
  <c r="T2590" i="2"/>
  <c r="S1680" i="2"/>
  <c r="T1681" i="2" s="1"/>
  <c r="U1681" i="2" s="1"/>
  <c r="S513" i="2"/>
  <c r="U513" i="2"/>
  <c r="S2244" i="2"/>
  <c r="T2245" i="2" s="1"/>
  <c r="U2245" i="2" s="1"/>
  <c r="T870" i="2"/>
  <c r="U3890" i="2" l="1"/>
  <c r="T3891" i="2" s="1"/>
  <c r="S3891" i="2" s="1"/>
  <c r="S3890" i="2"/>
  <c r="T4748" i="2"/>
  <c r="S3387" i="2"/>
  <c r="T3388" i="2"/>
  <c r="S3388" i="2" s="1"/>
  <c r="T512" i="2"/>
  <c r="U512" i="2" s="1"/>
  <c r="U3388" i="2"/>
  <c r="U3891" i="2"/>
  <c r="S2590" i="2"/>
  <c r="U2590" i="2"/>
  <c r="S1681" i="2"/>
  <c r="T1682" i="2" s="1"/>
  <c r="U1682" i="2" s="1"/>
  <c r="S512" i="2"/>
  <c r="T511" i="2" s="1"/>
  <c r="U511" i="2" s="1"/>
  <c r="S2245" i="2"/>
  <c r="U870" i="2"/>
  <c r="S870" i="2"/>
  <c r="S4748" i="2" l="1"/>
  <c r="U4748" i="2"/>
  <c r="T3892" i="2"/>
  <c r="S3892" i="2" s="1"/>
  <c r="T2591" i="2"/>
  <c r="U2591" i="2" s="1"/>
  <c r="T3389" i="2"/>
  <c r="S3389" i="2" s="1"/>
  <c r="U3389" i="2"/>
  <c r="U3892" i="2"/>
  <c r="S511" i="2"/>
  <c r="T510" i="2" s="1"/>
  <c r="S1682" i="2"/>
  <c r="T1683" i="2" s="1"/>
  <c r="U1683" i="2" s="1"/>
  <c r="T2246" i="2"/>
  <c r="U2246" i="2" s="1"/>
  <c r="T871" i="2"/>
  <c r="S2591" i="2" l="1"/>
  <c r="T2592" i="2" s="1"/>
  <c r="T3893" i="2"/>
  <c r="U3893" i="2" s="1"/>
  <c r="T3390" i="2"/>
  <c r="S510" i="2"/>
  <c r="U510" i="2"/>
  <c r="S2246" i="2"/>
  <c r="T2247" i="2" s="1"/>
  <c r="U2247" i="2" s="1"/>
  <c r="S1683" i="2"/>
  <c r="T1684" i="2" s="1"/>
  <c r="U1684" i="2" s="1"/>
  <c r="U871" i="2"/>
  <c r="S871" i="2"/>
  <c r="S2592" i="2" l="1"/>
  <c r="U2592" i="2"/>
  <c r="T2593" i="2" s="1"/>
  <c r="T3894" i="2"/>
  <c r="U3894" i="2" s="1"/>
  <c r="S3893" i="2"/>
  <c r="T509" i="2"/>
  <c r="U509" i="2" s="1"/>
  <c r="S3894" i="2"/>
  <c r="U3390" i="2"/>
  <c r="S3390" i="2"/>
  <c r="S2593" i="2"/>
  <c r="U2593" i="2"/>
  <c r="T2594" i="2" s="1"/>
  <c r="S509" i="2"/>
  <c r="T508" i="2" s="1"/>
  <c r="S2247" i="2"/>
  <c r="T2248" i="2" s="1"/>
  <c r="U2248" i="2" s="1"/>
  <c r="S1684" i="2"/>
  <c r="T872" i="2"/>
  <c r="T3391" i="2" l="1"/>
  <c r="T3895" i="2"/>
  <c r="S3895" i="2" s="1"/>
  <c r="U3391" i="2"/>
  <c r="T3392" i="2" s="1"/>
  <c r="S3391" i="2"/>
  <c r="U2594" i="2"/>
  <c r="S2594" i="2"/>
  <c r="S508" i="2"/>
  <c r="U508" i="2"/>
  <c r="S2248" i="2"/>
  <c r="T2249" i="2" s="1"/>
  <c r="U2249" i="2" s="1"/>
  <c r="T1685" i="2"/>
  <c r="U1685" i="2" s="1"/>
  <c r="U872" i="2"/>
  <c r="S872" i="2"/>
  <c r="U3895" i="2" l="1"/>
  <c r="T2595" i="2"/>
  <c r="T3896" i="2"/>
  <c r="S3896" i="2" s="1"/>
  <c r="U3896" i="2"/>
  <c r="U3392" i="2"/>
  <c r="S3392" i="2"/>
  <c r="T3393" i="2" s="1"/>
  <c r="T507" i="2"/>
  <c r="S507" i="2" s="1"/>
  <c r="S2595" i="2"/>
  <c r="U2595" i="2"/>
  <c r="T2596" i="2" s="1"/>
  <c r="S2249" i="2"/>
  <c r="T2250" i="2" s="1"/>
  <c r="U2250" i="2" s="1"/>
  <c r="S1685" i="2"/>
  <c r="T1686" i="2" s="1"/>
  <c r="U1686" i="2" s="1"/>
  <c r="T873" i="2"/>
  <c r="U507" i="2" l="1"/>
  <c r="U3393" i="2"/>
  <c r="T3394" i="2" s="1"/>
  <c r="S3393" i="2"/>
  <c r="T3897" i="2"/>
  <c r="S2596" i="2"/>
  <c r="U2596" i="2"/>
  <c r="T2597" i="2" s="1"/>
  <c r="S2250" i="2"/>
  <c r="T2251" i="2" s="1"/>
  <c r="U2251" i="2" s="1"/>
  <c r="S1686" i="2"/>
  <c r="T1687" i="2" s="1"/>
  <c r="U1687" i="2" s="1"/>
  <c r="T506" i="2"/>
  <c r="S506" i="2" s="1"/>
  <c r="U506" i="2"/>
  <c r="U873" i="2"/>
  <c r="T874" i="2" s="1"/>
  <c r="S873" i="2"/>
  <c r="S3394" i="2" l="1"/>
  <c r="U3394" i="2"/>
  <c r="T3395" i="2" s="1"/>
  <c r="S3897" i="2"/>
  <c r="U3897" i="2"/>
  <c r="T3898" i="2" s="1"/>
  <c r="S2597" i="2"/>
  <c r="U2597" i="2"/>
  <c r="T2598" i="2" s="1"/>
  <c r="S2251" i="2"/>
  <c r="T2252" i="2" s="1"/>
  <c r="U2252" i="2" s="1"/>
  <c r="S1687" i="2"/>
  <c r="T1688" i="2" s="1"/>
  <c r="U1688" i="2" s="1"/>
  <c r="T505" i="2"/>
  <c r="U874" i="2"/>
  <c r="S874" i="2"/>
  <c r="U3395" i="2" l="1"/>
  <c r="S3395" i="2"/>
  <c r="S3898" i="2"/>
  <c r="U3898" i="2"/>
  <c r="U2598" i="2"/>
  <c r="S2598" i="2"/>
  <c r="S2252" i="2"/>
  <c r="T2253" i="2" s="1"/>
  <c r="U2253" i="2" s="1"/>
  <c r="S1688" i="2"/>
  <c r="T1689" i="2" s="1"/>
  <c r="U1689" i="2" s="1"/>
  <c r="U505" i="2"/>
  <c r="S505" i="2"/>
  <c r="T875" i="2"/>
  <c r="T3899" i="2" l="1"/>
  <c r="T3396" i="2"/>
  <c r="T2599" i="2"/>
  <c r="S2599" i="2" s="1"/>
  <c r="S3899" i="2"/>
  <c r="U3899" i="2"/>
  <c r="T3900" i="2" s="1"/>
  <c r="U3396" i="2"/>
  <c r="S3396" i="2"/>
  <c r="S2253" i="2"/>
  <c r="T2254" i="2" s="1"/>
  <c r="U2254" i="2" s="1"/>
  <c r="S1689" i="2"/>
  <c r="T1690" i="2" s="1"/>
  <c r="U1690" i="2" s="1"/>
  <c r="T504" i="2"/>
  <c r="U875" i="2"/>
  <c r="S875" i="2"/>
  <c r="U2599" i="2" l="1"/>
  <c r="T3397" i="2"/>
  <c r="S3900" i="2"/>
  <c r="U3900" i="2"/>
  <c r="T3901" i="2" s="1"/>
  <c r="T2600" i="2"/>
  <c r="S2254" i="2"/>
  <c r="T2255" i="2" s="1"/>
  <c r="U2255" i="2" s="1"/>
  <c r="S1690" i="2"/>
  <c r="T1691" i="2" s="1"/>
  <c r="U1691" i="2" s="1"/>
  <c r="U504" i="2"/>
  <c r="S504" i="2"/>
  <c r="T876" i="2"/>
  <c r="S3901" i="2" l="1"/>
  <c r="U3901" i="2"/>
  <c r="T3902" i="2" s="1"/>
  <c r="U3397" i="2"/>
  <c r="S3397" i="2"/>
  <c r="U2600" i="2"/>
  <c r="S2600" i="2"/>
  <c r="S1691" i="2"/>
  <c r="T1692" i="2" s="1"/>
  <c r="U1692" i="2" s="1"/>
  <c r="S2255" i="2"/>
  <c r="T503" i="2"/>
  <c r="S503" i="2" s="1"/>
  <c r="U876" i="2"/>
  <c r="S876" i="2"/>
  <c r="T3398" i="2" l="1"/>
  <c r="U3398" i="2"/>
  <c r="T3399" i="2" s="1"/>
  <c r="S3398" i="2"/>
  <c r="U3902" i="2"/>
  <c r="S3902" i="2"/>
  <c r="U503" i="2"/>
  <c r="T502" i="2" s="1"/>
  <c r="S502" i="2" s="1"/>
  <c r="T2601" i="2"/>
  <c r="S1692" i="2"/>
  <c r="T1693" i="2" s="1"/>
  <c r="U1693" i="2" s="1"/>
  <c r="T2256" i="2"/>
  <c r="U2256" i="2" s="1"/>
  <c r="T877" i="2"/>
  <c r="T3903" i="2" l="1"/>
  <c r="S3903" i="2" s="1"/>
  <c r="U3903" i="2"/>
  <c r="S3399" i="2"/>
  <c r="U3399" i="2"/>
  <c r="U502" i="2"/>
  <c r="T501" i="2" s="1"/>
  <c r="U501" i="2" s="1"/>
  <c r="S2601" i="2"/>
  <c r="U2601" i="2"/>
  <c r="S1693" i="2"/>
  <c r="T1694" i="2" s="1"/>
  <c r="U1694" i="2" s="1"/>
  <c r="S2256" i="2"/>
  <c r="T2257" i="2" s="1"/>
  <c r="U2257" i="2" s="1"/>
  <c r="U877" i="2"/>
  <c r="S877" i="2"/>
  <c r="T878" i="2" s="1"/>
  <c r="T3904" i="2" l="1"/>
  <c r="T3400" i="2"/>
  <c r="S3904" i="2"/>
  <c r="U3904" i="2"/>
  <c r="T3905" i="2" s="1"/>
  <c r="S501" i="2"/>
  <c r="T2602" i="2"/>
  <c r="S1694" i="2"/>
  <c r="T1695" i="2" s="1"/>
  <c r="U1695" i="2" s="1"/>
  <c r="S2257" i="2"/>
  <c r="T500" i="2"/>
  <c r="U878" i="2"/>
  <c r="S878" i="2"/>
  <c r="U3905" i="2" l="1"/>
  <c r="S3905" i="2"/>
  <c r="S3400" i="2"/>
  <c r="U3400" i="2"/>
  <c r="U2602" i="2"/>
  <c r="S2602" i="2"/>
  <c r="S1695" i="2"/>
  <c r="T1696" i="2" s="1"/>
  <c r="U1696" i="2" s="1"/>
  <c r="T2258" i="2"/>
  <c r="U2258" i="2" s="1"/>
  <c r="U500" i="2"/>
  <c r="S500" i="2"/>
  <c r="T879" i="2"/>
  <c r="T3906" i="2" l="1"/>
  <c r="T2603" i="2"/>
  <c r="T3401" i="2"/>
  <c r="U3906" i="2"/>
  <c r="S3906" i="2"/>
  <c r="S2603" i="2"/>
  <c r="U2603" i="2"/>
  <c r="T2604" i="2" s="1"/>
  <c r="S2258" i="2"/>
  <c r="T2259" i="2" s="1"/>
  <c r="U2259" i="2" s="1"/>
  <c r="S1696" i="2"/>
  <c r="T1697" i="2" s="1"/>
  <c r="U1697" i="2" s="1"/>
  <c r="T499" i="2"/>
  <c r="U879" i="2"/>
  <c r="S879" i="2"/>
  <c r="U3401" i="2" l="1"/>
  <c r="S3401" i="2"/>
  <c r="T3402" i="2"/>
  <c r="T3907" i="2"/>
  <c r="U2604" i="2"/>
  <c r="S2604" i="2"/>
  <c r="S2259" i="2"/>
  <c r="S1697" i="2"/>
  <c r="T1698" i="2" s="1"/>
  <c r="U1698" i="2" s="1"/>
  <c r="U499" i="2"/>
  <c r="S499" i="2"/>
  <c r="T880" i="2"/>
  <c r="T2605" i="2" l="1"/>
  <c r="U3907" i="2"/>
  <c r="S3907" i="2"/>
  <c r="U3402" i="2"/>
  <c r="S3402" i="2"/>
  <c r="T498" i="2"/>
  <c r="S498" i="2" s="1"/>
  <c r="S2605" i="2"/>
  <c r="U2605" i="2"/>
  <c r="T2260" i="2"/>
  <c r="U2260" i="2" s="1"/>
  <c r="S1698" i="2"/>
  <c r="T1699" i="2" s="1"/>
  <c r="U1699" i="2" s="1"/>
  <c r="U880" i="2"/>
  <c r="S880" i="2"/>
  <c r="T2606" i="2" l="1"/>
  <c r="T3908" i="2"/>
  <c r="S3908" i="2" s="1"/>
  <c r="U498" i="2"/>
  <c r="T3403" i="2"/>
  <c r="U3908" i="2"/>
  <c r="U2606" i="2"/>
  <c r="S2606" i="2"/>
  <c r="S2260" i="2"/>
  <c r="S1699" i="2"/>
  <c r="T1700" i="2" s="1"/>
  <c r="U1700" i="2" s="1"/>
  <c r="T497" i="2"/>
  <c r="T881" i="2"/>
  <c r="T3909" i="2" l="1"/>
  <c r="T2607" i="2"/>
  <c r="U3909" i="2"/>
  <c r="S3909" i="2"/>
  <c r="U3403" i="2"/>
  <c r="S3403" i="2"/>
  <c r="S2607" i="2"/>
  <c r="U2607" i="2"/>
  <c r="T2261" i="2"/>
  <c r="U2261" i="2" s="1"/>
  <c r="S1700" i="2"/>
  <c r="T1701" i="2" s="1"/>
  <c r="U1701" i="2" s="1"/>
  <c r="U497" i="2"/>
  <c r="S497" i="2"/>
  <c r="U881" i="2"/>
  <c r="S881" i="2"/>
  <c r="T3910" i="2" l="1"/>
  <c r="T2608" i="2"/>
  <c r="T3404" i="2"/>
  <c r="U3910" i="2"/>
  <c r="S3910" i="2"/>
  <c r="U2608" i="2"/>
  <c r="S2608" i="2"/>
  <c r="S2261" i="2"/>
  <c r="S1701" i="2"/>
  <c r="T1702" i="2" s="1"/>
  <c r="U1702" i="2" s="1"/>
  <c r="T496" i="2"/>
  <c r="U496" i="2" s="1"/>
  <c r="T882" i="2"/>
  <c r="T3911" i="2" l="1"/>
  <c r="S3911" i="2" s="1"/>
  <c r="U3404" i="2"/>
  <c r="S3404" i="2"/>
  <c r="T2609" i="2"/>
  <c r="S496" i="2"/>
  <c r="T495" i="2" s="1"/>
  <c r="T2262" i="2"/>
  <c r="U2262" i="2" s="1"/>
  <c r="S1702" i="2"/>
  <c r="T1703" i="2" s="1"/>
  <c r="U1703" i="2" s="1"/>
  <c r="U882" i="2"/>
  <c r="S882" i="2"/>
  <c r="T3405" i="2" l="1"/>
  <c r="U3911" i="2"/>
  <c r="T3912" i="2" s="1"/>
  <c r="S3405" i="2"/>
  <c r="U3405" i="2"/>
  <c r="S2609" i="2"/>
  <c r="U2609" i="2"/>
  <c r="S2262" i="2"/>
  <c r="T2263" i="2" s="1"/>
  <c r="U2263" i="2" s="1"/>
  <c r="S1703" i="2"/>
  <c r="T1704" i="2" s="1"/>
  <c r="U1704" i="2" s="1"/>
  <c r="U495" i="2"/>
  <c r="S495" i="2"/>
  <c r="T883" i="2"/>
  <c r="U3912" i="2" l="1"/>
  <c r="S3912" i="2"/>
  <c r="T3406" i="2"/>
  <c r="U3406" i="2" s="1"/>
  <c r="T3913" i="2"/>
  <c r="S3913" i="2" s="1"/>
  <c r="T2610" i="2"/>
  <c r="S2263" i="2"/>
  <c r="T2264" i="2" s="1"/>
  <c r="U2264" i="2" s="1"/>
  <c r="S1704" i="2"/>
  <c r="T1705" i="2" s="1"/>
  <c r="U1705" i="2" s="1"/>
  <c r="T494" i="2"/>
  <c r="U883" i="2"/>
  <c r="S883" i="2"/>
  <c r="U3913" i="2" l="1"/>
  <c r="T3914" i="2" s="1"/>
  <c r="S3406" i="2"/>
  <c r="T3407" i="2" s="1"/>
  <c r="U2610" i="2"/>
  <c r="S2610" i="2"/>
  <c r="S2264" i="2"/>
  <c r="T2265" i="2" s="1"/>
  <c r="U2265" i="2" s="1"/>
  <c r="S1705" i="2"/>
  <c r="T1706" i="2" s="1"/>
  <c r="U1706" i="2" s="1"/>
  <c r="U494" i="2"/>
  <c r="S494" i="2"/>
  <c r="T884" i="2"/>
  <c r="S3407" i="2" l="1"/>
  <c r="U3407" i="2"/>
  <c r="T3408" i="2" s="1"/>
  <c r="S3914" i="2"/>
  <c r="U3914" i="2"/>
  <c r="T3915" i="2" s="1"/>
  <c r="U3408" i="2"/>
  <c r="S3408" i="2"/>
  <c r="T2611" i="2"/>
  <c r="S2265" i="2"/>
  <c r="T2266" i="2" s="1"/>
  <c r="U2266" i="2" s="1"/>
  <c r="S1706" i="2"/>
  <c r="T1707" i="2" s="1"/>
  <c r="U1707" i="2" s="1"/>
  <c r="T493" i="2"/>
  <c r="U493" i="2" s="1"/>
  <c r="U884" i="2"/>
  <c r="S884" i="2"/>
  <c r="U3915" i="2" l="1"/>
  <c r="T3916" i="2" s="1"/>
  <c r="S3915" i="2"/>
  <c r="T3409" i="2"/>
  <c r="S3409" i="2" s="1"/>
  <c r="U2611" i="2"/>
  <c r="S2611" i="2"/>
  <c r="S493" i="2"/>
  <c r="T492" i="2" s="1"/>
  <c r="U492" i="2" s="1"/>
  <c r="S2266" i="2"/>
  <c r="T2267" i="2" s="1"/>
  <c r="U2267" i="2" s="1"/>
  <c r="S1707" i="2"/>
  <c r="T1708" i="2" s="1"/>
  <c r="U1708" i="2" s="1"/>
  <c r="T885" i="2"/>
  <c r="S3916" i="2" l="1"/>
  <c r="U3916" i="2"/>
  <c r="T3917" i="2" s="1"/>
  <c r="U3409" i="2"/>
  <c r="T3410" i="2" s="1"/>
  <c r="U3410" i="2" s="1"/>
  <c r="T2612" i="2"/>
  <c r="U2612" i="2"/>
  <c r="S2612" i="2"/>
  <c r="S492" i="2"/>
  <c r="T491" i="2" s="1"/>
  <c r="S2267" i="2"/>
  <c r="S1708" i="2"/>
  <c r="T1709" i="2" s="1"/>
  <c r="U1709" i="2" s="1"/>
  <c r="T2268" i="2"/>
  <c r="U2268" i="2" s="1"/>
  <c r="U885" i="2"/>
  <c r="S885" i="2"/>
  <c r="U3917" i="2" l="1"/>
  <c r="T3918" i="2" s="1"/>
  <c r="S3917" i="2"/>
  <c r="S3410" i="2"/>
  <c r="T3411" i="2" s="1"/>
  <c r="T2613" i="2"/>
  <c r="S2613" i="2" s="1"/>
  <c r="U2613" i="2"/>
  <c r="S491" i="2"/>
  <c r="U491" i="2"/>
  <c r="S2268" i="2"/>
  <c r="T2269" i="2" s="1"/>
  <c r="U2269" i="2" s="1"/>
  <c r="S1709" i="2"/>
  <c r="T886" i="2"/>
  <c r="S3411" i="2" l="1"/>
  <c r="U3411" i="2"/>
  <c r="T3412" i="2" s="1"/>
  <c r="U3918" i="2"/>
  <c r="S3918" i="2"/>
  <c r="T2614" i="2"/>
  <c r="T490" i="2"/>
  <c r="S2269" i="2"/>
  <c r="T2270" i="2" s="1"/>
  <c r="U2270" i="2" s="1"/>
  <c r="T1710" i="2"/>
  <c r="U1710" i="2" s="1"/>
  <c r="U886" i="2"/>
  <c r="S886" i="2"/>
  <c r="U3412" i="2" l="1"/>
  <c r="S3412" i="2"/>
  <c r="T3919" i="2"/>
  <c r="U2614" i="2"/>
  <c r="S2614" i="2"/>
  <c r="U490" i="2"/>
  <c r="S490" i="2"/>
  <c r="S2270" i="2"/>
  <c r="T2271" i="2" s="1"/>
  <c r="U2271" i="2" s="1"/>
  <c r="S1710" i="2"/>
  <c r="T887" i="2"/>
  <c r="T3413" i="2" l="1"/>
  <c r="U3413" i="2" s="1"/>
  <c r="S3413" i="2"/>
  <c r="T489" i="2"/>
  <c r="U489" i="2" s="1"/>
  <c r="U3919" i="2"/>
  <c r="T3920" i="2" s="1"/>
  <c r="S3919" i="2"/>
  <c r="T2615" i="2"/>
  <c r="U2615" i="2"/>
  <c r="S2615" i="2"/>
  <c r="S2271" i="2"/>
  <c r="T1711" i="2"/>
  <c r="U1711" i="2" s="1"/>
  <c r="T2272" i="2"/>
  <c r="U2272" i="2" s="1"/>
  <c r="U887" i="2"/>
  <c r="S887" i="2"/>
  <c r="T3414" i="2" l="1"/>
  <c r="U3414" i="2" s="1"/>
  <c r="T2616" i="2"/>
  <c r="S489" i="2"/>
  <c r="T488" i="2" s="1"/>
  <c r="U488" i="2" s="1"/>
  <c r="S3920" i="2"/>
  <c r="U3920" i="2"/>
  <c r="T3921" i="2" s="1"/>
  <c r="U2616" i="2"/>
  <c r="S2616" i="2"/>
  <c r="S1711" i="2"/>
  <c r="T1712" i="2" s="1"/>
  <c r="U1712" i="2" s="1"/>
  <c r="S2272" i="2"/>
  <c r="T888" i="2"/>
  <c r="S3414" i="2" l="1"/>
  <c r="S488" i="2"/>
  <c r="T487" i="2" s="1"/>
  <c r="T2617" i="2"/>
  <c r="S2617" i="2" s="1"/>
  <c r="S3921" i="2"/>
  <c r="U3921" i="2"/>
  <c r="T3922" i="2" s="1"/>
  <c r="T3415" i="2"/>
  <c r="U2617" i="2"/>
  <c r="S1712" i="2"/>
  <c r="T1713" i="2" s="1"/>
  <c r="U1713" i="2" s="1"/>
  <c r="T2273" i="2"/>
  <c r="U2273" i="2" s="1"/>
  <c r="U888" i="2"/>
  <c r="S888" i="2"/>
  <c r="U487" i="2" l="1"/>
  <c r="S487" i="2"/>
  <c r="T889" i="2"/>
  <c r="U3415" i="2"/>
  <c r="S3415" i="2"/>
  <c r="U3922" i="2"/>
  <c r="S3922" i="2"/>
  <c r="T2618" i="2"/>
  <c r="U2618" i="2" s="1"/>
  <c r="S1713" i="2"/>
  <c r="T1714" i="2" s="1"/>
  <c r="U1714" i="2" s="1"/>
  <c r="S2273" i="2"/>
  <c r="T486" i="2"/>
  <c r="U889" i="2"/>
  <c r="S889" i="2"/>
  <c r="S2618" i="2" l="1"/>
  <c r="T3416" i="2"/>
  <c r="S3416" i="2" s="1"/>
  <c r="T890" i="2"/>
  <c r="U890" i="2" s="1"/>
  <c r="T3923" i="2"/>
  <c r="S1714" i="2"/>
  <c r="T1715" i="2" s="1"/>
  <c r="U1715" i="2" s="1"/>
  <c r="T2274" i="2"/>
  <c r="U2274" i="2" s="1"/>
  <c r="U486" i="2"/>
  <c r="S486" i="2"/>
  <c r="U3416" i="2" l="1"/>
  <c r="S890" i="2"/>
  <c r="T891" i="2" s="1"/>
  <c r="U3923" i="2"/>
  <c r="S3923" i="2"/>
  <c r="T3417" i="2"/>
  <c r="S1715" i="2"/>
  <c r="T1716" i="2" s="1"/>
  <c r="U1716" i="2" s="1"/>
  <c r="S2274" i="2"/>
  <c r="T485" i="2"/>
  <c r="U3417" i="2" l="1"/>
  <c r="S3417" i="2"/>
  <c r="T3924" i="2"/>
  <c r="S1716" i="2"/>
  <c r="T1717" i="2" s="1"/>
  <c r="U1717" i="2" s="1"/>
  <c r="T2275" i="2"/>
  <c r="U2275" i="2" s="1"/>
  <c r="U485" i="2"/>
  <c r="S485" i="2"/>
  <c r="U891" i="2"/>
  <c r="S891" i="2"/>
  <c r="T3418" i="2" l="1"/>
  <c r="U3924" i="2"/>
  <c r="S3924" i="2"/>
  <c r="S3418" i="2"/>
  <c r="T3419" i="2" s="1"/>
  <c r="U3418" i="2"/>
  <c r="S1717" i="2"/>
  <c r="T1718" i="2" s="1"/>
  <c r="U1718" i="2" s="1"/>
  <c r="S2275" i="2"/>
  <c r="T484" i="2"/>
  <c r="T892" i="2"/>
  <c r="T3925" i="2" l="1"/>
  <c r="U3419" i="2"/>
  <c r="S3419" i="2"/>
  <c r="U3925" i="2"/>
  <c r="T3926" i="2" s="1"/>
  <c r="S3925" i="2"/>
  <c r="S1718" i="2"/>
  <c r="T1719" i="2" s="1"/>
  <c r="U1719" i="2" s="1"/>
  <c r="T2276" i="2"/>
  <c r="U2276" i="2" s="1"/>
  <c r="U484" i="2"/>
  <c r="S484" i="2"/>
  <c r="U892" i="2"/>
  <c r="S892" i="2"/>
  <c r="T3420" i="2" l="1"/>
  <c r="U3926" i="2"/>
  <c r="S3926" i="2"/>
  <c r="U3420" i="2"/>
  <c r="S3420" i="2"/>
  <c r="S1719" i="2"/>
  <c r="T1720" i="2" s="1"/>
  <c r="U1720" i="2" s="1"/>
  <c r="S2276" i="2"/>
  <c r="T483" i="2"/>
  <c r="T893" i="2"/>
  <c r="T3927" i="2" l="1"/>
  <c r="T3421" i="2"/>
  <c r="U3927" i="2"/>
  <c r="S3927" i="2"/>
  <c r="S1720" i="2"/>
  <c r="T1721" i="2" s="1"/>
  <c r="U1721" i="2" s="1"/>
  <c r="T2277" i="2"/>
  <c r="U2277" i="2" s="1"/>
  <c r="U483" i="2"/>
  <c r="S483" i="2"/>
  <c r="U893" i="2"/>
  <c r="S893" i="2"/>
  <c r="T894" i="2" l="1"/>
  <c r="T3928" i="2"/>
  <c r="S3421" i="2"/>
  <c r="U3421" i="2"/>
  <c r="S1721" i="2"/>
  <c r="T1722" i="2" s="1"/>
  <c r="U1722" i="2" s="1"/>
  <c r="S2277" i="2"/>
  <c r="T482" i="2"/>
  <c r="U894" i="2"/>
  <c r="S894" i="2"/>
  <c r="T3422" i="2" l="1"/>
  <c r="U3422" i="2" s="1"/>
  <c r="T3423" i="2" s="1"/>
  <c r="T895" i="2"/>
  <c r="U895" i="2" s="1"/>
  <c r="S3422" i="2"/>
  <c r="S3928" i="2"/>
  <c r="U3928" i="2"/>
  <c r="S1722" i="2"/>
  <c r="T1723" i="2" s="1"/>
  <c r="U1723" i="2" s="1"/>
  <c r="T2278" i="2"/>
  <c r="U2278" i="2" s="1"/>
  <c r="U482" i="2"/>
  <c r="S482" i="2"/>
  <c r="S895" i="2" l="1"/>
  <c r="S3423" i="2"/>
  <c r="U3423" i="2"/>
  <c r="T3424" i="2" s="1"/>
  <c r="T3929" i="2"/>
  <c r="S1723" i="2"/>
  <c r="T1724" i="2" s="1"/>
  <c r="U1724" i="2" s="1"/>
  <c r="S2278" i="2"/>
  <c r="T481" i="2"/>
  <c r="T896" i="2"/>
  <c r="U3424" i="2" l="1"/>
  <c r="S3424" i="2"/>
  <c r="U3929" i="2"/>
  <c r="S3929" i="2"/>
  <c r="S4823" i="2"/>
  <c r="T4822" i="2" s="1"/>
  <c r="S4822" i="2" s="1"/>
  <c r="S1724" i="2"/>
  <c r="T1725" i="2" s="1"/>
  <c r="U1725" i="2" s="1"/>
  <c r="T2279" i="2"/>
  <c r="U2279" i="2" s="1"/>
  <c r="U481" i="2"/>
  <c r="S481" i="2"/>
  <c r="U896" i="2"/>
  <c r="S896" i="2"/>
  <c r="T3930" i="2" l="1"/>
  <c r="U3930" i="2" s="1"/>
  <c r="T3425" i="2"/>
  <c r="U3425" i="2" s="1"/>
  <c r="S1725" i="2"/>
  <c r="T1726" i="2" s="1"/>
  <c r="U1726" i="2" s="1"/>
  <c r="T480" i="2"/>
  <c r="U480" i="2" s="1"/>
  <c r="S2279" i="2"/>
  <c r="T2280" i="2" s="1"/>
  <c r="U2280" i="2" s="1"/>
  <c r="T897" i="2"/>
  <c r="S3930" i="2" l="1"/>
  <c r="S480" i="2"/>
  <c r="T3931" i="2"/>
  <c r="U3931" i="2" s="1"/>
  <c r="S3425" i="2"/>
  <c r="T3426" i="2" s="1"/>
  <c r="S1726" i="2"/>
  <c r="T1727" i="2" s="1"/>
  <c r="U1727" i="2" s="1"/>
  <c r="S2280" i="2"/>
  <c r="T2281" i="2" s="1"/>
  <c r="U2281" i="2" s="1"/>
  <c r="T479" i="2"/>
  <c r="U479" i="2" s="1"/>
  <c r="U897" i="2"/>
  <c r="S897" i="2"/>
  <c r="S3931" i="2" l="1"/>
  <c r="U3426" i="2"/>
  <c r="S3426" i="2"/>
  <c r="T3932" i="2"/>
  <c r="U3932" i="2" s="1"/>
  <c r="S479" i="2"/>
  <c r="T478" i="2" s="1"/>
  <c r="S1727" i="2"/>
  <c r="T1728" i="2" s="1"/>
  <c r="U1728" i="2" s="1"/>
  <c r="S2281" i="2"/>
  <c r="T2282" i="2" s="1"/>
  <c r="U2282" i="2" s="1"/>
  <c r="T898" i="2"/>
  <c r="S3932" i="2" l="1"/>
  <c r="T3933" i="2" s="1"/>
  <c r="T3427" i="2"/>
  <c r="S1728" i="2"/>
  <c r="T1729" i="2" s="1"/>
  <c r="U1729" i="2" s="1"/>
  <c r="S2282" i="2"/>
  <c r="U478" i="2"/>
  <c r="S478" i="2"/>
  <c r="U898" i="2"/>
  <c r="S898" i="2"/>
  <c r="S3933" i="2" l="1"/>
  <c r="U3933" i="2"/>
  <c r="T3934" i="2" s="1"/>
  <c r="U3934" i="2" s="1"/>
  <c r="U3427" i="2"/>
  <c r="S3427" i="2"/>
  <c r="S1729" i="2"/>
  <c r="T1730" i="2" s="1"/>
  <c r="U1730" i="2" s="1"/>
  <c r="T477" i="2"/>
  <c r="T899" i="2"/>
  <c r="S3934" i="2" l="1"/>
  <c r="T3935" i="2" s="1"/>
  <c r="T3428" i="2"/>
  <c r="S3428" i="2" s="1"/>
  <c r="S1730" i="2"/>
  <c r="T1731" i="2" s="1"/>
  <c r="U1731" i="2" s="1"/>
  <c r="U477" i="2"/>
  <c r="S477" i="2"/>
  <c r="U899" i="2"/>
  <c r="S899" i="2"/>
  <c r="U3935" i="2" l="1"/>
  <c r="T3936" i="2" s="1"/>
  <c r="S3935" i="2"/>
  <c r="U3428" i="2"/>
  <c r="T3429" i="2" s="1"/>
  <c r="T900" i="2"/>
  <c r="U900" i="2" s="1"/>
  <c r="S1731" i="2"/>
  <c r="T1732" i="2" s="1"/>
  <c r="U1732" i="2" s="1"/>
  <c r="T476" i="2"/>
  <c r="S476" i="2" s="1"/>
  <c r="S3936" i="2" l="1"/>
  <c r="U3936" i="2"/>
  <c r="T3937" i="2" s="1"/>
  <c r="S900" i="2"/>
  <c r="U3429" i="2"/>
  <c r="S3429" i="2"/>
  <c r="T3430" i="2" s="1"/>
  <c r="U476" i="2"/>
  <c r="T475" i="2" s="1"/>
  <c r="U475" i="2" s="1"/>
  <c r="S1732" i="2"/>
  <c r="T901" i="2"/>
  <c r="S3937" i="2" l="1"/>
  <c r="U3937" i="2"/>
  <c r="T3938" i="2" s="1"/>
  <c r="S3938" i="2" s="1"/>
  <c r="U3430" i="2"/>
  <c r="S3430" i="2"/>
  <c r="S475" i="2"/>
  <c r="T474" i="2" s="1"/>
  <c r="T1733" i="2"/>
  <c r="U1733" i="2" s="1"/>
  <c r="U901" i="2"/>
  <c r="S901" i="2"/>
  <c r="T3431" i="2" l="1"/>
  <c r="U3938" i="2"/>
  <c r="T3939" i="2" s="1"/>
  <c r="S3939" i="2" s="1"/>
  <c r="U3431" i="2"/>
  <c r="T3432" i="2" s="1"/>
  <c r="S3431" i="2"/>
  <c r="U3939" i="2"/>
  <c r="S474" i="2"/>
  <c r="U474" i="2"/>
  <c r="T473" i="2" s="1"/>
  <c r="S1733" i="2"/>
  <c r="T1734" i="2" s="1"/>
  <c r="U1734" i="2" s="1"/>
  <c r="T902" i="2"/>
  <c r="U3432" i="2" l="1"/>
  <c r="S3432" i="2"/>
  <c r="T3433" i="2" s="1"/>
  <c r="T3940" i="2"/>
  <c r="U3940" i="2" s="1"/>
  <c r="S1734" i="2"/>
  <c r="T1735" i="2" s="1"/>
  <c r="U1735" i="2" s="1"/>
  <c r="U473" i="2"/>
  <c r="S473" i="2"/>
  <c r="U902" i="2"/>
  <c r="S902" i="2"/>
  <c r="S3940" i="2" l="1"/>
  <c r="T3941" i="2"/>
  <c r="S3941" i="2" s="1"/>
  <c r="S3433" i="2"/>
  <c r="U3433" i="2"/>
  <c r="T3434" i="2" s="1"/>
  <c r="U3434" i="2" s="1"/>
  <c r="U3941" i="2"/>
  <c r="S1735" i="2"/>
  <c r="T1736" i="2" s="1"/>
  <c r="U1736" i="2" s="1"/>
  <c r="T472" i="2"/>
  <c r="T903" i="2"/>
  <c r="S3434" i="2" l="1"/>
  <c r="T3435" i="2" s="1"/>
  <c r="T3942" i="2"/>
  <c r="U3942" i="2"/>
  <c r="S3942" i="2"/>
  <c r="S1736" i="2"/>
  <c r="T1737" i="2" s="1"/>
  <c r="U1737" i="2" s="1"/>
  <c r="U472" i="2"/>
  <c r="S472" i="2"/>
  <c r="U903" i="2"/>
  <c r="S903" i="2"/>
  <c r="U3435" i="2" l="1"/>
  <c r="S3435" i="2"/>
  <c r="T3436" i="2" s="1"/>
  <c r="T3943" i="2"/>
  <c r="S3943" i="2" s="1"/>
  <c r="S1737" i="2"/>
  <c r="T1738" i="2" s="1"/>
  <c r="U1738" i="2" s="1"/>
  <c r="T471" i="2"/>
  <c r="U471" i="2" s="1"/>
  <c r="T904" i="2"/>
  <c r="U3943" i="2" l="1"/>
  <c r="T3944" i="2" s="1"/>
  <c r="U3944" i="2" s="1"/>
  <c r="S3944" i="2"/>
  <c r="S471" i="2"/>
  <c r="T470" i="2" s="1"/>
  <c r="U3436" i="2"/>
  <c r="S3436" i="2"/>
  <c r="S1738" i="2"/>
  <c r="T1739" i="2" s="1"/>
  <c r="U1739" i="2" s="1"/>
  <c r="U904" i="2"/>
  <c r="S904" i="2"/>
  <c r="T3437" i="2" l="1"/>
  <c r="T3945" i="2"/>
  <c r="U3437" i="2"/>
  <c r="S3437" i="2"/>
  <c r="S1739" i="2"/>
  <c r="T1740" i="2" s="1"/>
  <c r="U1740" i="2" s="1"/>
  <c r="U470" i="2"/>
  <c r="S470" i="2"/>
  <c r="T905" i="2"/>
  <c r="S3945" i="2" l="1"/>
  <c r="U3945" i="2"/>
  <c r="T3946" i="2" s="1"/>
  <c r="T3438" i="2"/>
  <c r="S1740" i="2"/>
  <c r="T469" i="2"/>
  <c r="S469" i="2" s="1"/>
  <c r="U905" i="2"/>
  <c r="T906" i="2" s="1"/>
  <c r="S905" i="2"/>
  <c r="S3946" i="2" l="1"/>
  <c r="U3946" i="2"/>
  <c r="T3947" i="2"/>
  <c r="U3438" i="2"/>
  <c r="S3438" i="2"/>
  <c r="U469" i="2"/>
  <c r="T468" i="2" s="1"/>
  <c r="U468" i="2" s="1"/>
  <c r="T1741" i="2"/>
  <c r="U1741" i="2" s="1"/>
  <c r="U906" i="2"/>
  <c r="S906" i="2"/>
  <c r="S3947" i="2" l="1"/>
  <c r="U3947" i="2"/>
  <c r="T3948" i="2" s="1"/>
  <c r="T3439" i="2"/>
  <c r="S468" i="2"/>
  <c r="T467" i="2" s="1"/>
  <c r="S1741" i="2"/>
  <c r="T1742" i="2" s="1"/>
  <c r="U1742" i="2" s="1"/>
  <c r="T907" i="2"/>
  <c r="S3948" i="2" l="1"/>
  <c r="U3948" i="2"/>
  <c r="T3949" i="2" s="1"/>
  <c r="U3439" i="2"/>
  <c r="S3439" i="2"/>
  <c r="S1742" i="2"/>
  <c r="U467" i="2"/>
  <c r="S467" i="2"/>
  <c r="U907" i="2"/>
  <c r="S907" i="2"/>
  <c r="T466" i="2" l="1"/>
  <c r="U3949" i="2"/>
  <c r="S3949" i="2"/>
  <c r="T3950" i="2" s="1"/>
  <c r="T3440" i="2"/>
  <c r="T1743" i="2"/>
  <c r="U1743" i="2" s="1"/>
  <c r="U466" i="2"/>
  <c r="S466" i="2"/>
  <c r="T908" i="2"/>
  <c r="U3950" i="2" l="1"/>
  <c r="S3950" i="2"/>
  <c r="U3440" i="2"/>
  <c r="S3440" i="2"/>
  <c r="S1743" i="2"/>
  <c r="T1744" i="2" s="1"/>
  <c r="U1744" i="2" s="1"/>
  <c r="T465" i="2"/>
  <c r="U908" i="2"/>
  <c r="S908" i="2"/>
  <c r="T3951" i="2" l="1"/>
  <c r="S3951" i="2" s="1"/>
  <c r="U3951" i="2"/>
  <c r="T3441" i="2"/>
  <c r="S1744" i="2"/>
  <c r="T1745" i="2" s="1"/>
  <c r="U1745" i="2" s="1"/>
  <c r="U465" i="2"/>
  <c r="S465" i="2"/>
  <c r="T909" i="2"/>
  <c r="T3952" i="2" l="1"/>
  <c r="U3952" i="2"/>
  <c r="S3952" i="2"/>
  <c r="U3441" i="2"/>
  <c r="S3441" i="2"/>
  <c r="S1745" i="2"/>
  <c r="T1746" i="2" s="1"/>
  <c r="U1746" i="2" s="1"/>
  <c r="T464" i="2"/>
  <c r="U909" i="2"/>
  <c r="S909" i="2"/>
  <c r="T3953" i="2" l="1"/>
  <c r="S3953" i="2" s="1"/>
  <c r="U3953" i="2"/>
  <c r="T3442" i="2"/>
  <c r="S1746" i="2"/>
  <c r="T1747" i="2" s="1"/>
  <c r="U1747" i="2" s="1"/>
  <c r="U464" i="2"/>
  <c r="S464" i="2"/>
  <c r="S2372" i="2"/>
  <c r="T2371" i="2" s="1"/>
  <c r="T910" i="2"/>
  <c r="T3954" i="2" l="1"/>
  <c r="U3954" i="2"/>
  <c r="S3954" i="2"/>
  <c r="U3442" i="2"/>
  <c r="S3442" i="2"/>
  <c r="S1747" i="2"/>
  <c r="T1748" i="2" s="1"/>
  <c r="U1748" i="2" s="1"/>
  <c r="T463" i="2"/>
  <c r="U463" i="2" s="1"/>
  <c r="U910" i="2"/>
  <c r="S910" i="2"/>
  <c r="T3955" i="2" l="1"/>
  <c r="S3955" i="2" s="1"/>
  <c r="T3443" i="2"/>
  <c r="S1748" i="2"/>
  <c r="T1749" i="2" s="1"/>
  <c r="U1749" i="2" s="1"/>
  <c r="S463" i="2"/>
  <c r="T462" i="2" s="1"/>
  <c r="T911" i="2"/>
  <c r="U3955" i="2" l="1"/>
  <c r="T3956" i="2" s="1"/>
  <c r="S3956" i="2" s="1"/>
  <c r="U3956" i="2"/>
  <c r="U3443" i="2"/>
  <c r="S3443" i="2"/>
  <c r="S1749" i="2"/>
  <c r="T1750" i="2" s="1"/>
  <c r="U1750" i="2" s="1"/>
  <c r="U462" i="2"/>
  <c r="S462" i="2"/>
  <c r="U911" i="2"/>
  <c r="S911" i="2"/>
  <c r="T3957" i="2" l="1"/>
  <c r="S3957" i="2"/>
  <c r="U3957" i="2"/>
  <c r="T3958" i="2" s="1"/>
  <c r="T3444" i="2"/>
  <c r="S1750" i="2"/>
  <c r="T1751" i="2" s="1"/>
  <c r="U1751" i="2" s="1"/>
  <c r="T461" i="2"/>
  <c r="U461" i="2" s="1"/>
  <c r="T912" i="2"/>
  <c r="S3958" i="2" l="1"/>
  <c r="U3958" i="2"/>
  <c r="T3959" i="2" s="1"/>
  <c r="U3444" i="2"/>
  <c r="S3444" i="2"/>
  <c r="S461" i="2"/>
  <c r="T460" i="2" s="1"/>
  <c r="S1751" i="2"/>
  <c r="T1752" i="2" s="1"/>
  <c r="U1752" i="2" s="1"/>
  <c r="U912" i="2"/>
  <c r="S912" i="2"/>
  <c r="T3445" i="2" l="1"/>
  <c r="U3445" i="2" s="1"/>
  <c r="U3959" i="2"/>
  <c r="S3959" i="2"/>
  <c r="S3445" i="2"/>
  <c r="S1752" i="2"/>
  <c r="T1753" i="2" s="1"/>
  <c r="U1753" i="2" s="1"/>
  <c r="U460" i="2"/>
  <c r="S460" i="2"/>
  <c r="T913" i="2"/>
  <c r="T3960" i="2" l="1"/>
  <c r="U3960" i="2"/>
  <c r="S3960" i="2"/>
  <c r="T3446" i="2"/>
  <c r="U3234" i="2"/>
  <c r="S3234" i="2"/>
  <c r="S1753" i="2"/>
  <c r="T1754" i="2" s="1"/>
  <c r="U1754" i="2" s="1"/>
  <c r="T459" i="2"/>
  <c r="U913" i="2"/>
  <c r="S913" i="2"/>
  <c r="T3961" i="2" l="1"/>
  <c r="T914" i="2"/>
  <c r="U914" i="2" s="1"/>
  <c r="T3233" i="2"/>
  <c r="U3233" i="2" s="1"/>
  <c r="S3961" i="2"/>
  <c r="U3961" i="2"/>
  <c r="S3233" i="2"/>
  <c r="U3446" i="2"/>
  <c r="S3446" i="2"/>
  <c r="S1754" i="2"/>
  <c r="T1755" i="2" s="1"/>
  <c r="U1755" i="2" s="1"/>
  <c r="U459" i="2"/>
  <c r="S459" i="2"/>
  <c r="S914" i="2"/>
  <c r="T3962" i="2" l="1"/>
  <c r="T458" i="2"/>
  <c r="T3232" i="2"/>
  <c r="U3232" i="2" s="1"/>
  <c r="S3962" i="2"/>
  <c r="U3962" i="2"/>
  <c r="T3963" i="2" s="1"/>
  <c r="T3447" i="2"/>
  <c r="S3232" i="2"/>
  <c r="T3231" i="2" s="1"/>
  <c r="U3231" i="2" s="1"/>
  <c r="S1755" i="2"/>
  <c r="T1756" i="2" s="1"/>
  <c r="U1756" i="2" s="1"/>
  <c r="U458" i="2"/>
  <c r="S458" i="2"/>
  <c r="T915" i="2"/>
  <c r="S3231" i="2" l="1"/>
  <c r="T3230" i="2" s="1"/>
  <c r="U3230" i="2" s="1"/>
  <c r="U3963" i="2"/>
  <c r="S3963" i="2"/>
  <c r="U3447" i="2"/>
  <c r="S3447" i="2"/>
  <c r="S3230" i="2"/>
  <c r="T3229" i="2" s="1"/>
  <c r="U3229" i="2" s="1"/>
  <c r="S1756" i="2"/>
  <c r="T1757" i="2" s="1"/>
  <c r="U1757" i="2" s="1"/>
  <c r="T457" i="2"/>
  <c r="U915" i="2"/>
  <c r="S915" i="2"/>
  <c r="T3964" i="2" l="1"/>
  <c r="U3964" i="2" s="1"/>
  <c r="T916" i="2"/>
  <c r="S3964" i="2"/>
  <c r="T3448" i="2"/>
  <c r="S3229" i="2"/>
  <c r="T3228" i="2" s="1"/>
  <c r="U3228" i="2" s="1"/>
  <c r="S1757" i="2"/>
  <c r="T1758" i="2" s="1"/>
  <c r="U1758" i="2" s="1"/>
  <c r="U457" i="2"/>
  <c r="T456" i="2" s="1"/>
  <c r="S457" i="2"/>
  <c r="U916" i="2"/>
  <c r="S916" i="2"/>
  <c r="T3965" i="2" l="1"/>
  <c r="U3965" i="2"/>
  <c r="S3965" i="2"/>
  <c r="U3448" i="2"/>
  <c r="S3448" i="2"/>
  <c r="S3228" i="2"/>
  <c r="S1758" i="2"/>
  <c r="T1759" i="2" s="1"/>
  <c r="U1759" i="2" s="1"/>
  <c r="U456" i="2"/>
  <c r="S456" i="2"/>
  <c r="T917" i="2"/>
  <c r="T3966" i="2" l="1"/>
  <c r="T3449" i="2"/>
  <c r="T3227" i="2"/>
  <c r="U3227" i="2" s="1"/>
  <c r="S1759" i="2"/>
  <c r="T1760" i="2" s="1"/>
  <c r="U1760" i="2" s="1"/>
  <c r="T455" i="2"/>
  <c r="U917" i="2"/>
  <c r="S917" i="2"/>
  <c r="S3227" i="2" l="1"/>
  <c r="U3966" i="2"/>
  <c r="S3966" i="2"/>
  <c r="U3449" i="2"/>
  <c r="S3449" i="2"/>
  <c r="T3226" i="2"/>
  <c r="U3226" i="2" s="1"/>
  <c r="S1760" i="2"/>
  <c r="T1761" i="2" s="1"/>
  <c r="U1761" i="2" s="1"/>
  <c r="U455" i="2"/>
  <c r="S455" i="2"/>
  <c r="T918" i="2"/>
  <c r="T3967" i="2" l="1"/>
  <c r="U3967" i="2" s="1"/>
  <c r="T3968" i="2" s="1"/>
  <c r="S3967" i="2"/>
  <c r="S3226" i="2"/>
  <c r="T3225" i="2" s="1"/>
  <c r="T3450" i="2"/>
  <c r="S1761" i="2"/>
  <c r="T1762" i="2" s="1"/>
  <c r="U1762" i="2" s="1"/>
  <c r="T454" i="2"/>
  <c r="S454" i="2" s="1"/>
  <c r="U918" i="2"/>
  <c r="S918" i="2"/>
  <c r="U3225" i="2" l="1"/>
  <c r="S3225" i="2"/>
  <c r="U3968" i="2"/>
  <c r="S3968" i="2"/>
  <c r="U454" i="2"/>
  <c r="T453" i="2" s="1"/>
  <c r="U453" i="2" s="1"/>
  <c r="U3450" i="2"/>
  <c r="S3450" i="2"/>
  <c r="T3224" i="2"/>
  <c r="U3224" i="2" s="1"/>
  <c r="S1762" i="2"/>
  <c r="T1763" i="2" s="1"/>
  <c r="U1763" i="2" s="1"/>
  <c r="T919" i="2"/>
  <c r="T3969" i="2" l="1"/>
  <c r="S453" i="2"/>
  <c r="T452" i="2" s="1"/>
  <c r="S3224" i="2"/>
  <c r="T3223" i="2" s="1"/>
  <c r="T3451" i="2"/>
  <c r="S1763" i="2"/>
  <c r="T1764" i="2"/>
  <c r="U1764" i="2" s="1"/>
  <c r="U919" i="2"/>
  <c r="S919" i="2"/>
  <c r="S3969" i="2" l="1"/>
  <c r="U3969" i="2"/>
  <c r="T3970" i="2" s="1"/>
  <c r="S452" i="2"/>
  <c r="U452" i="2"/>
  <c r="T451" i="2" s="1"/>
  <c r="U3223" i="2"/>
  <c r="S3223" i="2"/>
  <c r="U3451" i="2"/>
  <c r="S3451" i="2"/>
  <c r="S1764" i="2"/>
  <c r="T1765" i="2" s="1"/>
  <c r="U1765" i="2" s="1"/>
  <c r="T920" i="2"/>
  <c r="T3452" i="2" l="1"/>
  <c r="U3970" i="2"/>
  <c r="S3970" i="2"/>
  <c r="T3222" i="2"/>
  <c r="U3222" i="2" s="1"/>
  <c r="S451" i="2"/>
  <c r="U451" i="2"/>
  <c r="U3452" i="2"/>
  <c r="S3452" i="2"/>
  <c r="S1765" i="2"/>
  <c r="T1766" i="2" s="1"/>
  <c r="U1766" i="2" s="1"/>
  <c r="U920" i="2"/>
  <c r="S920" i="2"/>
  <c r="T3971" i="2" l="1"/>
  <c r="T3453" i="2"/>
  <c r="S3222" i="2"/>
  <c r="T450" i="2"/>
  <c r="S450" i="2" s="1"/>
  <c r="S3971" i="2"/>
  <c r="U3971" i="2"/>
  <c r="U3453" i="2"/>
  <c r="S3453" i="2"/>
  <c r="S1766" i="2"/>
  <c r="T921" i="2"/>
  <c r="U450" i="2" l="1"/>
  <c r="T449" i="2" s="1"/>
  <c r="S449" i="2" s="1"/>
  <c r="T3972" i="2"/>
  <c r="S3972" i="2"/>
  <c r="U3972" i="2"/>
  <c r="T3973" i="2" s="1"/>
  <c r="T3454" i="2"/>
  <c r="T1767" i="2"/>
  <c r="U1767" i="2" s="1"/>
  <c r="U921" i="2"/>
  <c r="S921" i="2"/>
  <c r="U3973" i="2" l="1"/>
  <c r="S3973" i="2"/>
  <c r="U449" i="2"/>
  <c r="T448" i="2" s="1"/>
  <c r="U448" i="2" s="1"/>
  <c r="U3454" i="2"/>
  <c r="S3454" i="2"/>
  <c r="S1767" i="2"/>
  <c r="T1768" i="2"/>
  <c r="U1768" i="2" s="1"/>
  <c r="T922" i="2"/>
  <c r="T3974" i="2" l="1"/>
  <c r="S448" i="2"/>
  <c r="T447" i="2" s="1"/>
  <c r="T3455" i="2"/>
  <c r="U3455" i="2" s="1"/>
  <c r="U3974" i="2"/>
  <c r="T3975" i="2" s="1"/>
  <c r="S3974" i="2"/>
  <c r="S1768" i="2"/>
  <c r="T1769" i="2"/>
  <c r="U1769" i="2" s="1"/>
  <c r="U922" i="2"/>
  <c r="S922" i="2"/>
  <c r="S3455" i="2" l="1"/>
  <c r="T3456" i="2" s="1"/>
  <c r="S3975" i="2"/>
  <c r="U3975" i="2"/>
  <c r="T3976" i="2" s="1"/>
  <c r="S447" i="2"/>
  <c r="U447" i="2"/>
  <c r="S1769" i="2"/>
  <c r="T1770" i="2" s="1"/>
  <c r="U1770" i="2" s="1"/>
  <c r="T923" i="2"/>
  <c r="U3976" i="2" l="1"/>
  <c r="S3976" i="2"/>
  <c r="T446" i="2"/>
  <c r="U3456" i="2"/>
  <c r="S3456" i="2"/>
  <c r="S1770" i="2"/>
  <c r="T1771" i="2" s="1"/>
  <c r="U1771" i="2" s="1"/>
  <c r="U923" i="2"/>
  <c r="S923" i="2"/>
  <c r="T3977" i="2" l="1"/>
  <c r="S446" i="2"/>
  <c r="U446" i="2"/>
  <c r="U3977" i="2"/>
  <c r="S3977" i="2"/>
  <c r="T3457" i="2"/>
  <c r="S1771" i="2"/>
  <c r="T1772" i="2" s="1"/>
  <c r="T924" i="2"/>
  <c r="T445" i="2" l="1"/>
  <c r="U445" i="2" s="1"/>
  <c r="T3978" i="2"/>
  <c r="U3457" i="2"/>
  <c r="S3457" i="2"/>
  <c r="U1772" i="2"/>
  <c r="U924" i="2"/>
  <c r="S924" i="2"/>
  <c r="S445" i="2" l="1"/>
  <c r="T444" i="2" s="1"/>
  <c r="S444" i="2" s="1"/>
  <c r="U3978" i="2"/>
  <c r="T3979" i="2" s="1"/>
  <c r="S3978" i="2"/>
  <c r="T3458" i="2"/>
  <c r="T925" i="2"/>
  <c r="U444" i="2" l="1"/>
  <c r="T443" i="2" s="1"/>
  <c r="U443" i="2" s="1"/>
  <c r="S3979" i="2"/>
  <c r="U3979" i="2"/>
  <c r="U3458" i="2"/>
  <c r="S3458" i="2"/>
  <c r="U925" i="2"/>
  <c r="S925" i="2"/>
  <c r="S443" i="2" l="1"/>
  <c r="T442" i="2" s="1"/>
  <c r="T3980" i="2"/>
  <c r="U3980" i="2" s="1"/>
  <c r="T3459" i="2"/>
  <c r="T926" i="2"/>
  <c r="S442" i="2" l="1"/>
  <c r="U442" i="2"/>
  <c r="T441" i="2" s="1"/>
  <c r="S3980" i="2"/>
  <c r="T3981" i="2" s="1"/>
  <c r="U3459" i="2"/>
  <c r="S3459" i="2"/>
  <c r="U926" i="2"/>
  <c r="S926" i="2"/>
  <c r="U441" i="2" l="1"/>
  <c r="S441" i="2"/>
  <c r="S3981" i="2"/>
  <c r="U3981" i="2"/>
  <c r="T3982" i="2" s="1"/>
  <c r="S3982" i="2" s="1"/>
  <c r="T3460" i="2"/>
  <c r="U3460" i="2" s="1"/>
  <c r="T440" i="2"/>
  <c r="S440" i="2" s="1"/>
  <c r="T927" i="2"/>
  <c r="S3460" i="2" l="1"/>
  <c r="U3982" i="2"/>
  <c r="T3983" i="2" s="1"/>
  <c r="S3983" i="2" s="1"/>
  <c r="U440" i="2"/>
  <c r="T439" i="2" s="1"/>
  <c r="T3461" i="2"/>
  <c r="U3983" i="2"/>
  <c r="U3461" i="2"/>
  <c r="S3461" i="2"/>
  <c r="U927" i="2"/>
  <c r="S927" i="2"/>
  <c r="U439" i="2" l="1"/>
  <c r="S439" i="2"/>
  <c r="T438" i="2" s="1"/>
  <c r="U438" i="2" s="1"/>
  <c r="T3984" i="2"/>
  <c r="U3984" i="2" s="1"/>
  <c r="T3462" i="2"/>
  <c r="T928" i="2"/>
  <c r="S3984" i="2" l="1"/>
  <c r="T3985" i="2" s="1"/>
  <c r="S3985" i="2" s="1"/>
  <c r="S438" i="2"/>
  <c r="T437" i="2" s="1"/>
  <c r="U3462" i="2"/>
  <c r="S3462" i="2"/>
  <c r="U928" i="2"/>
  <c r="S928" i="2"/>
  <c r="U3985" i="2" l="1"/>
  <c r="T3986" i="2" s="1"/>
  <c r="U3986" i="2" s="1"/>
  <c r="T3463" i="2"/>
  <c r="U437" i="2"/>
  <c r="T436" i="2" s="1"/>
  <c r="S437" i="2"/>
  <c r="T929" i="2"/>
  <c r="S3986" i="2" l="1"/>
  <c r="T3987" i="2" s="1"/>
  <c r="U3463" i="2"/>
  <c r="S3463" i="2"/>
  <c r="U436" i="2"/>
  <c r="S436" i="2"/>
  <c r="U929" i="2"/>
  <c r="S929" i="2"/>
  <c r="U8" i="2"/>
  <c r="S8" i="2"/>
  <c r="U3987" i="2" l="1"/>
  <c r="S3987" i="2"/>
  <c r="T435" i="2"/>
  <c r="S435" i="2" s="1"/>
  <c r="T9" i="2"/>
  <c r="U9" i="2" s="1"/>
  <c r="T3464" i="2"/>
  <c r="T930" i="2"/>
  <c r="S9" i="2"/>
  <c r="U435" i="2" l="1"/>
  <c r="T434" i="2" s="1"/>
  <c r="U434" i="2" s="1"/>
  <c r="T3988" i="2"/>
  <c r="T10" i="2"/>
  <c r="S10" i="2" s="1"/>
  <c r="U3464" i="2"/>
  <c r="S3464" i="2"/>
  <c r="U930" i="2"/>
  <c r="S930" i="2"/>
  <c r="U10" i="2"/>
  <c r="S3988" i="2" l="1"/>
  <c r="U3988" i="2"/>
  <c r="T3989" i="2" s="1"/>
  <c r="T11" i="2"/>
  <c r="T3465" i="2"/>
  <c r="S434" i="2"/>
  <c r="T433" i="2" s="1"/>
  <c r="T931" i="2"/>
  <c r="S3989" i="2" l="1"/>
  <c r="U3989" i="2"/>
  <c r="T3990" i="2" s="1"/>
  <c r="U3465" i="2"/>
  <c r="S3465" i="2"/>
  <c r="S433" i="2"/>
  <c r="U433" i="2"/>
  <c r="U931" i="2"/>
  <c r="S931" i="2"/>
  <c r="S3990" i="2" l="1"/>
  <c r="U3990" i="2"/>
  <c r="T3991" i="2" s="1"/>
  <c r="T932" i="2"/>
  <c r="U932" i="2" s="1"/>
  <c r="T432" i="2"/>
  <c r="U432" i="2" s="1"/>
  <c r="T3466" i="2"/>
  <c r="S432" i="2"/>
  <c r="U3991" i="2" l="1"/>
  <c r="S3991" i="2"/>
  <c r="T431" i="2"/>
  <c r="S431" i="2" s="1"/>
  <c r="S932" i="2"/>
  <c r="T933" i="2" s="1"/>
  <c r="U3466" i="2"/>
  <c r="S3466" i="2"/>
  <c r="U431" i="2" l="1"/>
  <c r="T430" i="2" s="1"/>
  <c r="U430" i="2" s="1"/>
  <c r="T3992" i="2"/>
  <c r="T3467" i="2"/>
  <c r="U933" i="2"/>
  <c r="S933" i="2"/>
  <c r="S430" i="2" l="1"/>
  <c r="T429" i="2" s="1"/>
  <c r="S429" i="2" s="1"/>
  <c r="S3992" i="2"/>
  <c r="U3992" i="2"/>
  <c r="T3993" i="2" s="1"/>
  <c r="U3467" i="2"/>
  <c r="S3467" i="2"/>
  <c r="U429" i="2"/>
  <c r="T934" i="2"/>
  <c r="U3993" i="2" l="1"/>
  <c r="T3994" i="2" s="1"/>
  <c r="S3993" i="2"/>
  <c r="T3468" i="2"/>
  <c r="T428" i="2"/>
  <c r="U934" i="2"/>
  <c r="S934" i="2"/>
  <c r="U3994" i="2" l="1"/>
  <c r="T3995" i="2" s="1"/>
  <c r="S3994" i="2"/>
  <c r="U3468" i="2"/>
  <c r="S3468" i="2"/>
  <c r="U428" i="2"/>
  <c r="S428" i="2"/>
  <c r="T935" i="2"/>
  <c r="U3995" i="2" l="1"/>
  <c r="S3995" i="2"/>
  <c r="T3996" i="2"/>
  <c r="T3469" i="2"/>
  <c r="U3469" i="2"/>
  <c r="S3469" i="2"/>
  <c r="T427" i="2"/>
  <c r="U935" i="2"/>
  <c r="S935" i="2"/>
  <c r="S3996" i="2" l="1"/>
  <c r="U3996" i="2"/>
  <c r="T3997" i="2" s="1"/>
  <c r="T3470" i="2"/>
  <c r="U427" i="2"/>
  <c r="S427" i="2"/>
  <c r="T936" i="2"/>
  <c r="U3997" i="2" l="1"/>
  <c r="T3998" i="2" s="1"/>
  <c r="S3997" i="2"/>
  <c r="U3470" i="2"/>
  <c r="S3470" i="2"/>
  <c r="T426" i="2"/>
  <c r="U936" i="2"/>
  <c r="S936" i="2"/>
  <c r="S3998" i="2" l="1"/>
  <c r="U3998" i="2"/>
  <c r="T3999" i="2" s="1"/>
  <c r="T937" i="2"/>
  <c r="U937" i="2" s="1"/>
  <c r="T3471" i="2"/>
  <c r="U426" i="2"/>
  <c r="S426" i="2"/>
  <c r="S937" i="2" l="1"/>
  <c r="S3999" i="2"/>
  <c r="U3999" i="2"/>
  <c r="T4000" i="2" s="1"/>
  <c r="U3471" i="2"/>
  <c r="S3471" i="2"/>
  <c r="T425" i="2"/>
  <c r="T938" i="2"/>
  <c r="U11" i="2"/>
  <c r="T12" i="2" s="1"/>
  <c r="S11" i="2"/>
  <c r="U4000" i="2" l="1"/>
  <c r="T4001" i="2" s="1"/>
  <c r="S4000" i="2"/>
  <c r="T3472" i="2"/>
  <c r="U425" i="2"/>
  <c r="S425" i="2"/>
  <c r="U938" i="2"/>
  <c r="S938" i="2"/>
  <c r="S12" i="2"/>
  <c r="U12" i="2"/>
  <c r="S4001" i="2" l="1"/>
  <c r="U4001" i="2"/>
  <c r="T4002" i="2" s="1"/>
  <c r="T13" i="2"/>
  <c r="U3472" i="2"/>
  <c r="S3472" i="2"/>
  <c r="T424" i="2"/>
  <c r="T939" i="2"/>
  <c r="U13" i="2"/>
  <c r="S13" i="2"/>
  <c r="U4002" i="2" l="1"/>
  <c r="S4002" i="2"/>
  <c r="T14" i="2"/>
  <c r="S14" i="2" s="1"/>
  <c r="T3473" i="2"/>
  <c r="U424" i="2"/>
  <c r="S424" i="2"/>
  <c r="U939" i="2"/>
  <c r="S939" i="2"/>
  <c r="T4003" i="2" l="1"/>
  <c r="U14" i="2"/>
  <c r="T15" i="2" s="1"/>
  <c r="U15" i="2" s="1"/>
  <c r="T423" i="2"/>
  <c r="S423" i="2" s="1"/>
  <c r="U3473" i="2"/>
  <c r="S3473" i="2"/>
  <c r="U423" i="2"/>
  <c r="T940" i="2"/>
  <c r="S15" i="2" l="1"/>
  <c r="S4003" i="2"/>
  <c r="U4003" i="2"/>
  <c r="T4004" i="2" s="1"/>
  <c r="T16" i="2"/>
  <c r="S16" i="2" s="1"/>
  <c r="T422" i="2"/>
  <c r="U422" i="2" s="1"/>
  <c r="T3474" i="2"/>
  <c r="U940" i="2"/>
  <c r="S940" i="2"/>
  <c r="U16" i="2"/>
  <c r="U4004" i="2" l="1"/>
  <c r="S4004" i="2"/>
  <c r="T4005" i="2"/>
  <c r="S422" i="2"/>
  <c r="T17" i="2"/>
  <c r="S17" i="2" s="1"/>
  <c r="T421" i="2"/>
  <c r="U421" i="2" s="1"/>
  <c r="U3474" i="2"/>
  <c r="S3474" i="2"/>
  <c r="T941" i="2"/>
  <c r="U17" i="2" l="1"/>
  <c r="T18" i="2" s="1"/>
  <c r="U4005" i="2"/>
  <c r="T4006" i="2" s="1"/>
  <c r="S4005" i="2"/>
  <c r="S421" i="2"/>
  <c r="T420" i="2" s="1"/>
  <c r="T3475" i="2"/>
  <c r="U941" i="2"/>
  <c r="S941" i="2"/>
  <c r="U420" i="2" l="1"/>
  <c r="S420" i="2"/>
  <c r="S4006" i="2"/>
  <c r="U4006" i="2"/>
  <c r="T4007" i="2" s="1"/>
  <c r="T419" i="2"/>
  <c r="S419" i="2" s="1"/>
  <c r="U3475" i="2"/>
  <c r="S3475" i="2"/>
  <c r="T942" i="2"/>
  <c r="U4007" i="2" l="1"/>
  <c r="S4007" i="2"/>
  <c r="U419" i="2"/>
  <c r="T418" i="2" s="1"/>
  <c r="T3476" i="2"/>
  <c r="U942" i="2"/>
  <c r="S942" i="2"/>
  <c r="T4008" i="2" l="1"/>
  <c r="U418" i="2"/>
  <c r="S418" i="2"/>
  <c r="U3476" i="2"/>
  <c r="S3476" i="2"/>
  <c r="T943" i="2"/>
  <c r="S4008" i="2" l="1"/>
  <c r="U4008" i="2"/>
  <c r="T4009" i="2" s="1"/>
  <c r="T3477" i="2"/>
  <c r="S3477" i="2" s="1"/>
  <c r="T417" i="2"/>
  <c r="U3477" i="2"/>
  <c r="U943" i="2"/>
  <c r="S943" i="2"/>
  <c r="U4009" i="2" l="1"/>
  <c r="T4010" i="2" s="1"/>
  <c r="S4009" i="2"/>
  <c r="U417" i="2"/>
  <c r="S417" i="2"/>
  <c r="T3478" i="2"/>
  <c r="T944" i="2"/>
  <c r="S4010" i="2" l="1"/>
  <c r="U4010" i="2"/>
  <c r="T4011" i="2" s="1"/>
  <c r="T416" i="2"/>
  <c r="U416" i="2" s="1"/>
  <c r="U3478" i="2"/>
  <c r="S3478" i="2"/>
  <c r="U944" i="2"/>
  <c r="S944" i="2"/>
  <c r="S416" i="2" l="1"/>
  <c r="T415" i="2" s="1"/>
  <c r="U4011" i="2"/>
  <c r="T4012" i="2" s="1"/>
  <c r="S4011" i="2"/>
  <c r="T3479" i="2"/>
  <c r="T945" i="2"/>
  <c r="U4012" i="2" l="1"/>
  <c r="T4013" i="2" s="1"/>
  <c r="S4012" i="2"/>
  <c r="S415" i="2"/>
  <c r="U415" i="2"/>
  <c r="U3479" i="2"/>
  <c r="S3479" i="2"/>
  <c r="U945" i="2"/>
  <c r="S945" i="2"/>
  <c r="T414" i="2" l="1"/>
  <c r="S4013" i="2"/>
  <c r="U4013" i="2"/>
  <c r="T4014" i="2" s="1"/>
  <c r="T3480" i="2"/>
  <c r="T946" i="2"/>
  <c r="U4014" i="2" l="1"/>
  <c r="T4015" i="2" s="1"/>
  <c r="S4014" i="2"/>
  <c r="S414" i="2"/>
  <c r="U414" i="2"/>
  <c r="T413" i="2" s="1"/>
  <c r="U3480" i="2"/>
  <c r="S3480" i="2"/>
  <c r="U946" i="2"/>
  <c r="S946" i="2"/>
  <c r="S413" i="2" l="1"/>
  <c r="U413" i="2"/>
  <c r="T412" i="2" s="1"/>
  <c r="U4015" i="2"/>
  <c r="S4015" i="2"/>
  <c r="T4016" i="2"/>
  <c r="T3481" i="2"/>
  <c r="T947" i="2"/>
  <c r="U412" i="2" l="1"/>
  <c r="S412" i="2"/>
  <c r="T411" i="2"/>
  <c r="U411" i="2" s="1"/>
  <c r="S4016" i="2"/>
  <c r="U4016" i="2"/>
  <c r="T4017" i="2" s="1"/>
  <c r="U3481" i="2"/>
  <c r="S3481" i="2"/>
  <c r="S411" i="2"/>
  <c r="U947" i="2"/>
  <c r="S947" i="2"/>
  <c r="U4017" i="2" l="1"/>
  <c r="S4017" i="2"/>
  <c r="T4018" i="2" s="1"/>
  <c r="T3482" i="2"/>
  <c r="T410" i="2"/>
  <c r="T948" i="2"/>
  <c r="S4018" i="2" l="1"/>
  <c r="U4018" i="2"/>
  <c r="T4019" i="2" s="1"/>
  <c r="U3482" i="2"/>
  <c r="S3482" i="2"/>
  <c r="U410" i="2"/>
  <c r="S410" i="2"/>
  <c r="U948" i="2"/>
  <c r="S948" i="2"/>
  <c r="U4019" i="2" l="1"/>
  <c r="T4020" i="2" s="1"/>
  <c r="S4019" i="2"/>
  <c r="T3483" i="2"/>
  <c r="T409" i="2"/>
  <c r="T949" i="2"/>
  <c r="S4020" i="2" l="1"/>
  <c r="U4020" i="2"/>
  <c r="T4021" i="2" s="1"/>
  <c r="U3483" i="2"/>
  <c r="S3483" i="2"/>
  <c r="U409" i="2"/>
  <c r="S409" i="2"/>
  <c r="U949" i="2"/>
  <c r="S949" i="2"/>
  <c r="U4021" i="2" l="1"/>
  <c r="S4021" i="2"/>
  <c r="T3484" i="2"/>
  <c r="U3484" i="2" s="1"/>
  <c r="T408" i="2"/>
  <c r="T950" i="2"/>
  <c r="S3484" i="2" l="1"/>
  <c r="T4022" i="2"/>
  <c r="T3485" i="2"/>
  <c r="U3485" i="2" s="1"/>
  <c r="U408" i="2"/>
  <c r="S408" i="2"/>
  <c r="U950" i="2"/>
  <c r="S950" i="2"/>
  <c r="S3485" i="2" l="1"/>
  <c r="U4022" i="2"/>
  <c r="S4022" i="2"/>
  <c r="T3486" i="2"/>
  <c r="T407" i="2"/>
  <c r="T951" i="2"/>
  <c r="T4023" i="2" l="1"/>
  <c r="U3486" i="2"/>
  <c r="S3486" i="2"/>
  <c r="U407" i="2"/>
  <c r="S407" i="2"/>
  <c r="U951" i="2"/>
  <c r="S951" i="2"/>
  <c r="U4023" i="2" l="1"/>
  <c r="S4023" i="2"/>
  <c r="T3487" i="2"/>
  <c r="S2765" i="2"/>
  <c r="T406" i="2"/>
  <c r="T952" i="2"/>
  <c r="T4024" i="2" l="1"/>
  <c r="U3487" i="2"/>
  <c r="S3487" i="2"/>
  <c r="U406" i="2"/>
  <c r="S406" i="2"/>
  <c r="U952" i="2"/>
  <c r="S952" i="2"/>
  <c r="U4024" i="2" l="1"/>
  <c r="T4025" i="2" s="1"/>
  <c r="S4024" i="2"/>
  <c r="T953" i="2"/>
  <c r="U953" i="2" s="1"/>
  <c r="T3488" i="2"/>
  <c r="T405" i="2"/>
  <c r="S4025" i="2" l="1"/>
  <c r="U4025" i="2"/>
  <c r="T4026" i="2"/>
  <c r="U3488" i="2"/>
  <c r="S3488" i="2"/>
  <c r="U405" i="2"/>
  <c r="S405" i="2"/>
  <c r="S953" i="2"/>
  <c r="T954" i="2" s="1"/>
  <c r="U954" i="2" s="1"/>
  <c r="U18" i="2"/>
  <c r="S18" i="2"/>
  <c r="U4026" i="2" l="1"/>
  <c r="S4026" i="2"/>
  <c r="T4027" i="2"/>
  <c r="T19" i="2"/>
  <c r="S19" i="2" s="1"/>
  <c r="T3489" i="2"/>
  <c r="T404" i="2"/>
  <c r="U4027" i="2" l="1"/>
  <c r="T4028" i="2" s="1"/>
  <c r="S4027" i="2"/>
  <c r="U19" i="2"/>
  <c r="T20" i="2" s="1"/>
  <c r="U3489" i="2"/>
  <c r="S3489" i="2"/>
  <c r="U404" i="2"/>
  <c r="S404" i="2"/>
  <c r="S954" i="2"/>
  <c r="T955" i="2" s="1"/>
  <c r="U955" i="2" s="1"/>
  <c r="S20" i="2" l="1"/>
  <c r="U20" i="2"/>
  <c r="S4028" i="2"/>
  <c r="U4028" i="2"/>
  <c r="T4029" i="2" s="1"/>
  <c r="T3490" i="2"/>
  <c r="T21" i="2"/>
  <c r="S21" i="2" s="1"/>
  <c r="T403" i="2"/>
  <c r="S403" i="2" s="1"/>
  <c r="S955" i="2"/>
  <c r="U4029" i="2" l="1"/>
  <c r="T4030" i="2" s="1"/>
  <c r="S4029" i="2"/>
  <c r="U21" i="2"/>
  <c r="T22" i="2" s="1"/>
  <c r="U403" i="2"/>
  <c r="T402" i="2" s="1"/>
  <c r="U402" i="2" s="1"/>
  <c r="U3490" i="2"/>
  <c r="S3490" i="2"/>
  <c r="T956" i="2"/>
  <c r="S956" i="2" s="1"/>
  <c r="S4030" i="2" l="1"/>
  <c r="U4030" i="2"/>
  <c r="T4031" i="2" s="1"/>
  <c r="S22" i="2"/>
  <c r="U22" i="2"/>
  <c r="T23" i="2" s="1"/>
  <c r="U23" i="2" s="1"/>
  <c r="S402" i="2"/>
  <c r="T3491" i="2"/>
  <c r="T401" i="2"/>
  <c r="S401" i="2" s="1"/>
  <c r="U956" i="2"/>
  <c r="T957" i="2" s="1"/>
  <c r="U4031" i="2" l="1"/>
  <c r="S4031" i="2"/>
  <c r="T4032" i="2" s="1"/>
  <c r="U401" i="2"/>
  <c r="T400" i="2" s="1"/>
  <c r="U3491" i="2"/>
  <c r="T3492" i="2" s="1"/>
  <c r="S3491" i="2"/>
  <c r="S23" i="2"/>
  <c r="T24" i="2" s="1"/>
  <c r="S2371" i="2"/>
  <c r="U957" i="2"/>
  <c r="S957" i="2"/>
  <c r="S4032" i="2" l="1"/>
  <c r="U4032" i="2"/>
  <c r="T4033" i="2" s="1"/>
  <c r="U3492" i="2"/>
  <c r="S3492" i="2"/>
  <c r="S24" i="2"/>
  <c r="U24" i="2"/>
  <c r="U400" i="2"/>
  <c r="S400" i="2"/>
  <c r="T958" i="2"/>
  <c r="U958" i="2" s="1"/>
  <c r="U4033" i="2" l="1"/>
  <c r="T4034" i="2" s="1"/>
  <c r="S4033" i="2"/>
  <c r="S958" i="2"/>
  <c r="T959" i="2" s="1"/>
  <c r="T25" i="2"/>
  <c r="U25" i="2" s="1"/>
  <c r="T3493" i="2"/>
  <c r="T399" i="2"/>
  <c r="U399" i="2" s="1"/>
  <c r="S4034" i="2" l="1"/>
  <c r="U4034" i="2"/>
  <c r="T4035" i="2" s="1"/>
  <c r="S25" i="2"/>
  <c r="T26" i="2" s="1"/>
  <c r="U26" i="2" s="1"/>
  <c r="U959" i="2"/>
  <c r="S959" i="2"/>
  <c r="U3493" i="2"/>
  <c r="S3493" i="2"/>
  <c r="S399" i="2"/>
  <c r="T398" i="2" s="1"/>
  <c r="U4035" i="2" l="1"/>
  <c r="S4035" i="2"/>
  <c r="T960" i="2"/>
  <c r="U960" i="2" s="1"/>
  <c r="S26" i="2"/>
  <c r="T27" i="2" s="1"/>
  <c r="U27" i="2" s="1"/>
  <c r="T3494" i="2"/>
  <c r="U398" i="2"/>
  <c r="S398" i="2"/>
  <c r="T4036" i="2" l="1"/>
  <c r="S960" i="2"/>
  <c r="T961" i="2" s="1"/>
  <c r="S27" i="2"/>
  <c r="T28" i="2" s="1"/>
  <c r="U3494" i="2"/>
  <c r="S3494" i="2"/>
  <c r="T397" i="2"/>
  <c r="U397" i="2" s="1"/>
  <c r="S4036" i="2" l="1"/>
  <c r="U4036" i="2"/>
  <c r="T4037" i="2"/>
  <c r="S28" i="2"/>
  <c r="U28" i="2"/>
  <c r="T29" i="2" s="1"/>
  <c r="U29" i="2" s="1"/>
  <c r="U961" i="2"/>
  <c r="S961" i="2"/>
  <c r="S397" i="2"/>
  <c r="T396" i="2" s="1"/>
  <c r="U396" i="2" s="1"/>
  <c r="T3495" i="2"/>
  <c r="S29" i="2"/>
  <c r="U4037" i="2" l="1"/>
  <c r="T4038" i="2" s="1"/>
  <c r="S4037" i="2"/>
  <c r="T962" i="2"/>
  <c r="T30" i="2"/>
  <c r="S30" i="2" s="1"/>
  <c r="U3495" i="2"/>
  <c r="S3495" i="2"/>
  <c r="S396" i="2"/>
  <c r="T395" i="2" s="1"/>
  <c r="U30" i="2"/>
  <c r="S4038" i="2" l="1"/>
  <c r="U4038" i="2"/>
  <c r="T4039" i="2"/>
  <c r="T31" i="2"/>
  <c r="S31" i="2" s="1"/>
  <c r="U962" i="2"/>
  <c r="T963" i="2" s="1"/>
  <c r="S962" i="2"/>
  <c r="U395" i="2"/>
  <c r="S395" i="2"/>
  <c r="T3496" i="2"/>
  <c r="U31" i="2"/>
  <c r="T32" i="2" s="1"/>
  <c r="S4039" i="2" l="1"/>
  <c r="U4039" i="2"/>
  <c r="T4040" i="2" s="1"/>
  <c r="U963" i="2"/>
  <c r="S963" i="2"/>
  <c r="T394" i="2"/>
  <c r="S394" i="2" s="1"/>
  <c r="U3496" i="2"/>
  <c r="S3496" i="2"/>
  <c r="U32" i="2"/>
  <c r="S32" i="2"/>
  <c r="U394" i="2"/>
  <c r="T964" i="2" l="1"/>
  <c r="U4040" i="2"/>
  <c r="S4040" i="2"/>
  <c r="T4041" i="2" s="1"/>
  <c r="U964" i="2"/>
  <c r="S964" i="2"/>
  <c r="T393" i="2"/>
  <c r="U393" i="2" s="1"/>
  <c r="T33" i="2"/>
  <c r="T3497" i="2"/>
  <c r="U4041" i="2" l="1"/>
  <c r="T4042" i="2" s="1"/>
  <c r="S4041" i="2"/>
  <c r="S393" i="2"/>
  <c r="T965" i="2"/>
  <c r="S965" i="2" s="1"/>
  <c r="U965" i="2"/>
  <c r="T966" i="2" s="1"/>
  <c r="U33" i="2"/>
  <c r="S33" i="2"/>
  <c r="U3497" i="2"/>
  <c r="S3497" i="2"/>
  <c r="T392" i="2"/>
  <c r="U392" i="2" s="1"/>
  <c r="U4042" i="2" l="1"/>
  <c r="T4043" i="2" s="1"/>
  <c r="S4042" i="2"/>
  <c r="T34" i="2"/>
  <c r="U966" i="2"/>
  <c r="S966" i="2"/>
  <c r="S392" i="2"/>
  <c r="U34" i="2"/>
  <c r="S34" i="2"/>
  <c r="T391" i="2"/>
  <c r="S391" i="2" s="1"/>
  <c r="S4043" i="2" l="1"/>
  <c r="U4043" i="2"/>
  <c r="T4044" i="2" s="1"/>
  <c r="T967" i="2"/>
  <c r="U391" i="2"/>
  <c r="T390" i="2" s="1"/>
  <c r="T35" i="2"/>
  <c r="S35" i="2" s="1"/>
  <c r="U35" i="2"/>
  <c r="S4044" i="2" l="1"/>
  <c r="U4044" i="2"/>
  <c r="T4045" i="2" s="1"/>
  <c r="U390" i="2"/>
  <c r="T389" i="2" s="1"/>
  <c r="S390" i="2"/>
  <c r="T36" i="2"/>
  <c r="U967" i="2"/>
  <c r="S967" i="2"/>
  <c r="U36" i="2"/>
  <c r="S36" i="2"/>
  <c r="U389" i="2" l="1"/>
  <c r="T388" i="2" s="1"/>
  <c r="S389" i="2"/>
  <c r="S4045" i="2"/>
  <c r="U4045" i="2"/>
  <c r="T4046" i="2" s="1"/>
  <c r="T968" i="2"/>
  <c r="T37" i="2"/>
  <c r="S4046" i="2" l="1"/>
  <c r="U4046" i="2"/>
  <c r="T4047" i="2" s="1"/>
  <c r="U388" i="2"/>
  <c r="S388" i="2"/>
  <c r="U968" i="2"/>
  <c r="S968" i="2"/>
  <c r="T387" i="2"/>
  <c r="S387" i="2" s="1"/>
  <c r="U4047" i="2" l="1"/>
  <c r="T4048" i="2" s="1"/>
  <c r="S4047" i="2"/>
  <c r="T969" i="2"/>
  <c r="U969" i="2"/>
  <c r="T970" i="2" s="1"/>
  <c r="S969" i="2"/>
  <c r="U387" i="2"/>
  <c r="T386" i="2" s="1"/>
  <c r="S386" i="2" s="1"/>
  <c r="S4048" i="2" l="1"/>
  <c r="U4048" i="2"/>
  <c r="T4049" i="2" s="1"/>
  <c r="U386" i="2"/>
  <c r="T385" i="2" s="1"/>
  <c r="U385" i="2" s="1"/>
  <c r="U970" i="2"/>
  <c r="S970" i="2"/>
  <c r="T971" i="2"/>
  <c r="S385" i="2"/>
  <c r="U4049" i="2" l="1"/>
  <c r="S4049" i="2"/>
  <c r="U971" i="2"/>
  <c r="T972" i="2" s="1"/>
  <c r="S971" i="2"/>
  <c r="T384" i="2"/>
  <c r="U384" i="2" s="1"/>
  <c r="S384" i="2"/>
  <c r="T4050" i="2" l="1"/>
  <c r="U972" i="2"/>
  <c r="S972" i="2"/>
  <c r="T383" i="2"/>
  <c r="T973" i="2" l="1"/>
  <c r="U4050" i="2"/>
  <c r="S4050" i="2"/>
  <c r="U973" i="2"/>
  <c r="T974" i="2" s="1"/>
  <c r="S973" i="2"/>
  <c r="U383" i="2"/>
  <c r="S383" i="2"/>
  <c r="T4051" i="2" l="1"/>
  <c r="S974" i="2"/>
  <c r="U974" i="2"/>
  <c r="T975" i="2" s="1"/>
  <c r="T382" i="2"/>
  <c r="U382" i="2" s="1"/>
  <c r="U4051" i="2" l="1"/>
  <c r="T4052" i="2" s="1"/>
  <c r="S4051" i="2"/>
  <c r="U975" i="2"/>
  <c r="T976" i="2" s="1"/>
  <c r="S975" i="2"/>
  <c r="S382" i="2"/>
  <c r="T381" i="2" s="1"/>
  <c r="U4052" i="2" l="1"/>
  <c r="S4052" i="2"/>
  <c r="T4053" i="2"/>
  <c r="U381" i="2"/>
  <c r="T380" i="2" s="1"/>
  <c r="U380" i="2" s="1"/>
  <c r="S381" i="2"/>
  <c r="S976" i="2"/>
  <c r="U976" i="2"/>
  <c r="T977" i="2" s="1"/>
  <c r="U4053" i="2" l="1"/>
  <c r="T4054" i="2" s="1"/>
  <c r="S4053" i="2"/>
  <c r="U977" i="2"/>
  <c r="S977" i="2"/>
  <c r="S380" i="2"/>
  <c r="T379" i="2" s="1"/>
  <c r="S4054" i="2" l="1"/>
  <c r="U4054" i="2"/>
  <c r="T4055" i="2"/>
  <c r="T978" i="2"/>
  <c r="S379" i="2"/>
  <c r="U379" i="2"/>
  <c r="T378" i="2" s="1"/>
  <c r="U378" i="2" s="1"/>
  <c r="U4055" i="2" l="1"/>
  <c r="S4055" i="2"/>
  <c r="T4056" i="2" s="1"/>
  <c r="S978" i="2"/>
  <c r="U978" i="2"/>
  <c r="T979" i="2" s="1"/>
  <c r="S378" i="2"/>
  <c r="T377" i="2" s="1"/>
  <c r="U4056" i="2" l="1"/>
  <c r="T4057" i="2" s="1"/>
  <c r="S4056" i="2"/>
  <c r="U979" i="2"/>
  <c r="S979" i="2"/>
  <c r="U377" i="2"/>
  <c r="S377" i="2"/>
  <c r="S4057" i="2" l="1"/>
  <c r="U4057" i="2"/>
  <c r="T4058" i="2" s="1"/>
  <c r="T980" i="2"/>
  <c r="T376" i="2"/>
  <c r="S376" i="2" s="1"/>
  <c r="S4058" i="2" l="1"/>
  <c r="U4058" i="2"/>
  <c r="T4059" i="2"/>
  <c r="U376" i="2"/>
  <c r="T375" i="2" s="1"/>
  <c r="U375" i="2" s="1"/>
  <c r="U980" i="2"/>
  <c r="T981" i="2" s="1"/>
  <c r="S980" i="2"/>
  <c r="S4059" i="2" l="1"/>
  <c r="U4059" i="2"/>
  <c r="T4060" i="2" s="1"/>
  <c r="U981" i="2"/>
  <c r="S981" i="2"/>
  <c r="S375" i="2"/>
  <c r="T374" i="2" s="1"/>
  <c r="S4060" i="2" l="1"/>
  <c r="U4060" i="2"/>
  <c r="T4061" i="2" s="1"/>
  <c r="T982" i="2"/>
  <c r="U374" i="2"/>
  <c r="T373" i="2" s="1"/>
  <c r="S374" i="2"/>
  <c r="U4061" i="2" l="1"/>
  <c r="T4062" i="2" s="1"/>
  <c r="S4061" i="2"/>
  <c r="U982" i="2"/>
  <c r="S982" i="2"/>
  <c r="T983" i="2"/>
  <c r="U373" i="2"/>
  <c r="S373" i="2"/>
  <c r="U4062" i="2" l="1"/>
  <c r="T4063" i="2" s="1"/>
  <c r="S4062" i="2"/>
  <c r="U983" i="2"/>
  <c r="S983" i="2"/>
  <c r="T372" i="2"/>
  <c r="U372" i="2" s="1"/>
  <c r="S372" i="2"/>
  <c r="U4063" i="2" l="1"/>
  <c r="T4064" i="2" s="1"/>
  <c r="S4063" i="2"/>
  <c r="T984" i="2"/>
  <c r="T371" i="2"/>
  <c r="S371" i="2" s="1"/>
  <c r="U4064" i="2" l="1"/>
  <c r="T4065" i="2" s="1"/>
  <c r="S4064" i="2"/>
  <c r="U984" i="2"/>
  <c r="S984" i="2"/>
  <c r="U371" i="2"/>
  <c r="T370" i="2" s="1"/>
  <c r="U370" i="2" s="1"/>
  <c r="S4065" i="2" l="1"/>
  <c r="U4065" i="2"/>
  <c r="T985" i="2"/>
  <c r="S370" i="2"/>
  <c r="T369" i="2"/>
  <c r="U369" i="2" s="1"/>
  <c r="T4066" i="2" l="1"/>
  <c r="U985" i="2"/>
  <c r="T986" i="2" s="1"/>
  <c r="S985" i="2"/>
  <c r="S369" i="2"/>
  <c r="T368" i="2" s="1"/>
  <c r="U4066" i="2" l="1"/>
  <c r="T4067" i="2" s="1"/>
  <c r="S4066" i="2"/>
  <c r="U986" i="2"/>
  <c r="T987" i="2" s="1"/>
  <c r="S986" i="2"/>
  <c r="U368" i="2"/>
  <c r="S368" i="2"/>
  <c r="U4067" i="2" l="1"/>
  <c r="S4067" i="2"/>
  <c r="U987" i="2"/>
  <c r="S987" i="2"/>
  <c r="T988" i="2" s="1"/>
  <c r="T367" i="2"/>
  <c r="U367" i="2" s="1"/>
  <c r="T4068" i="2" l="1"/>
  <c r="U988" i="2"/>
  <c r="T989" i="2" s="1"/>
  <c r="S988" i="2"/>
  <c r="S367" i="2"/>
  <c r="T366" i="2" s="1"/>
  <c r="U366" i="2" s="1"/>
  <c r="U4068" i="2" l="1"/>
  <c r="T4069" i="2" s="1"/>
  <c r="S4068" i="2"/>
  <c r="U989" i="2"/>
  <c r="S989" i="2"/>
  <c r="S366" i="2"/>
  <c r="T365" i="2" s="1"/>
  <c r="S4069" i="2" l="1"/>
  <c r="U4069" i="2"/>
  <c r="T4070" i="2" s="1"/>
  <c r="T990" i="2"/>
  <c r="U365" i="2"/>
  <c r="S365" i="2"/>
  <c r="S4070" i="2" l="1"/>
  <c r="U4070" i="2"/>
  <c r="T4071" i="2" s="1"/>
  <c r="U990" i="2"/>
  <c r="S990" i="2"/>
  <c r="T364" i="2"/>
  <c r="S364" i="2" s="1"/>
  <c r="U364" i="2"/>
  <c r="U4071" i="2" l="1"/>
  <c r="S4071" i="2"/>
  <c r="T991" i="2"/>
  <c r="T363" i="2"/>
  <c r="U363" i="2" s="1"/>
  <c r="S363" i="2" l="1"/>
  <c r="T4072" i="2"/>
  <c r="U991" i="2"/>
  <c r="T992" i="2" s="1"/>
  <c r="S991" i="2"/>
  <c r="T362" i="2"/>
  <c r="U4072" i="2" l="1"/>
  <c r="T4073" i="2" s="1"/>
  <c r="S4072" i="2"/>
  <c r="U992" i="2"/>
  <c r="T993" i="2" s="1"/>
  <c r="S992" i="2"/>
  <c r="U362" i="2"/>
  <c r="S362" i="2"/>
  <c r="U4073" i="2" l="1"/>
  <c r="T4074" i="2" s="1"/>
  <c r="S4073" i="2"/>
  <c r="U993" i="2"/>
  <c r="T994" i="2" s="1"/>
  <c r="S993" i="2"/>
  <c r="T361" i="2"/>
  <c r="U361" i="2" s="1"/>
  <c r="U4074" i="2" l="1"/>
  <c r="S4074" i="2"/>
  <c r="T4075" i="2"/>
  <c r="U994" i="2"/>
  <c r="S994" i="2"/>
  <c r="S361" i="2"/>
  <c r="T360" i="2"/>
  <c r="U360" i="2" s="1"/>
  <c r="S360" i="2" l="1"/>
  <c r="T359" i="2" s="1"/>
  <c r="U4075" i="2"/>
  <c r="T4076" i="2" s="1"/>
  <c r="S4075" i="2"/>
  <c r="T995" i="2"/>
  <c r="S995" i="2" s="1"/>
  <c r="U995" i="2"/>
  <c r="S4076" i="2" l="1"/>
  <c r="U4076" i="2"/>
  <c r="T4077" i="2"/>
  <c r="U4077" i="2" s="1"/>
  <c r="U359" i="2"/>
  <c r="T358" i="2" s="1"/>
  <c r="U358" i="2" s="1"/>
  <c r="S359" i="2"/>
  <c r="T996" i="2"/>
  <c r="U996" i="2"/>
  <c r="T997" i="2" s="1"/>
  <c r="S996" i="2"/>
  <c r="S4077" i="2" l="1"/>
  <c r="S358" i="2"/>
  <c r="T357" i="2" s="1"/>
  <c r="U997" i="2"/>
  <c r="S997" i="2"/>
  <c r="T4078" i="2"/>
  <c r="S4078" i="2" s="1"/>
  <c r="U4078" i="2"/>
  <c r="S357" i="2" l="1"/>
  <c r="U357" i="2"/>
  <c r="T356" i="2" s="1"/>
  <c r="U356" i="2" s="1"/>
  <c r="T998" i="2"/>
  <c r="T4079" i="2"/>
  <c r="U4079" i="2" s="1"/>
  <c r="S356" i="2" l="1"/>
  <c r="T355" i="2" s="1"/>
  <c r="S4079" i="2"/>
  <c r="T4080" i="2" s="1"/>
  <c r="U4080" i="2" s="1"/>
  <c r="U998" i="2"/>
  <c r="T999" i="2" s="1"/>
  <c r="S998" i="2"/>
  <c r="S37" i="2"/>
  <c r="U37" i="2"/>
  <c r="S355" i="2" l="1"/>
  <c r="U355" i="2"/>
  <c r="U999" i="2"/>
  <c r="S999" i="2"/>
  <c r="S4080" i="2"/>
  <c r="T4081" i="2" s="1"/>
  <c r="T38" i="2"/>
  <c r="U38" i="2" s="1"/>
  <c r="T354" i="2"/>
  <c r="U354" i="2" s="1"/>
  <c r="T1000" i="2" l="1"/>
  <c r="S4081" i="2"/>
  <c r="U4081" i="2"/>
  <c r="S38" i="2"/>
  <c r="T39" i="2" s="1"/>
  <c r="S39" i="2" s="1"/>
  <c r="S1000" i="2"/>
  <c r="U1000" i="2"/>
  <c r="T1001" i="2" s="1"/>
  <c r="S354" i="2"/>
  <c r="T353" i="2" s="1"/>
  <c r="U39" i="2"/>
  <c r="T40" i="2" l="1"/>
  <c r="U1001" i="2"/>
  <c r="S1001" i="2"/>
  <c r="T4082" i="2"/>
  <c r="S353" i="2"/>
  <c r="U353" i="2"/>
  <c r="S40" i="2"/>
  <c r="U40" i="2"/>
  <c r="T1002" i="2" l="1"/>
  <c r="S1002" i="2"/>
  <c r="U1002" i="2"/>
  <c r="T1003" i="2" s="1"/>
  <c r="U4082" i="2"/>
  <c r="T4083" i="2" s="1"/>
  <c r="S4082" i="2"/>
  <c r="T352" i="2"/>
  <c r="U352" i="2"/>
  <c r="S352" i="2"/>
  <c r="T41" i="2"/>
  <c r="S41" i="2" s="1"/>
  <c r="S4083" i="2" l="1"/>
  <c r="U4083" i="2"/>
  <c r="T4084" i="2" s="1"/>
  <c r="U1003" i="2"/>
  <c r="T1004" i="2" s="1"/>
  <c r="S1003" i="2"/>
  <c r="T351" i="2"/>
  <c r="U351" i="2" s="1"/>
  <c r="T350" i="2" s="1"/>
  <c r="S351" i="2"/>
  <c r="U41" i="2"/>
  <c r="T42" i="2" s="1"/>
  <c r="S42" i="2" s="1"/>
  <c r="U1004" i="2" l="1"/>
  <c r="S1004" i="2"/>
  <c r="U4084" i="2"/>
  <c r="S4084" i="2"/>
  <c r="U350" i="2"/>
  <c r="S350" i="2"/>
  <c r="T349" i="2"/>
  <c r="U349" i="2" s="1"/>
  <c r="U42" i="2"/>
  <c r="T43" i="2" s="1"/>
  <c r="S43" i="2" s="1"/>
  <c r="S349" i="2" l="1"/>
  <c r="T1005" i="2"/>
  <c r="T4085" i="2"/>
  <c r="S1005" i="2"/>
  <c r="U1005" i="2"/>
  <c r="T1006" i="2" s="1"/>
  <c r="U43" i="2"/>
  <c r="T44" i="2" s="1"/>
  <c r="S44" i="2" s="1"/>
  <c r="T348" i="2"/>
  <c r="U1006" i="2" l="1"/>
  <c r="T1007" i="2" s="1"/>
  <c r="S1006" i="2"/>
  <c r="S4085" i="2"/>
  <c r="U4085" i="2"/>
  <c r="U44" i="2"/>
  <c r="T45" i="2" s="1"/>
  <c r="U45" i="2" s="1"/>
  <c r="U348" i="2"/>
  <c r="S348" i="2"/>
  <c r="U1007" i="2" l="1"/>
  <c r="T1008" i="2" s="1"/>
  <c r="S1007" i="2"/>
  <c r="T4086" i="2"/>
  <c r="S45" i="2"/>
  <c r="T46" i="2" s="1"/>
  <c r="T347" i="2"/>
  <c r="U4086" i="2" l="1"/>
  <c r="T4087" i="2" s="1"/>
  <c r="S4086" i="2"/>
  <c r="U1008" i="2"/>
  <c r="S1008" i="2"/>
  <c r="S46" i="2"/>
  <c r="U46" i="2"/>
  <c r="U347" i="2"/>
  <c r="S347" i="2"/>
  <c r="T1009" i="2" l="1"/>
  <c r="S1009" i="2" s="1"/>
  <c r="T47" i="2"/>
  <c r="U4087" i="2"/>
  <c r="T4088" i="2" s="1"/>
  <c r="S4087" i="2"/>
  <c r="U47" i="2"/>
  <c r="S47" i="2"/>
  <c r="T346" i="2"/>
  <c r="U346" i="2" s="1"/>
  <c r="U1009" i="2" l="1"/>
  <c r="T1010" i="2" s="1"/>
  <c r="U1010" i="2" s="1"/>
  <c r="U4088" i="2"/>
  <c r="S4088" i="2"/>
  <c r="T48" i="2"/>
  <c r="U48" i="2" s="1"/>
  <c r="S346" i="2"/>
  <c r="T345" i="2" s="1"/>
  <c r="S1010" i="2" l="1"/>
  <c r="S48" i="2"/>
  <c r="T49" i="2" s="1"/>
  <c r="U49" i="2" s="1"/>
  <c r="T1011" i="2"/>
  <c r="T4089" i="2"/>
  <c r="S345" i="2"/>
  <c r="U345" i="2"/>
  <c r="S49" i="2" l="1"/>
  <c r="U4089" i="2"/>
  <c r="T4090" i="2" s="1"/>
  <c r="S4089" i="2"/>
  <c r="S1011" i="2"/>
  <c r="U1011" i="2"/>
  <c r="T344" i="2"/>
  <c r="U344" i="2" s="1"/>
  <c r="T50" i="2"/>
  <c r="T1012" i="2" l="1"/>
  <c r="U4090" i="2"/>
  <c r="S4090" i="2"/>
  <c r="T4091" i="2"/>
  <c r="U1012" i="2"/>
  <c r="S1012" i="2"/>
  <c r="S344" i="2"/>
  <c r="T343" i="2" s="1"/>
  <c r="S343" i="2" s="1"/>
  <c r="U50" i="2"/>
  <c r="S50" i="2"/>
  <c r="U343" i="2" l="1"/>
  <c r="T1013" i="2"/>
  <c r="S4091" i="2"/>
  <c r="U4091" i="2"/>
  <c r="T51" i="2"/>
  <c r="T342" i="2"/>
  <c r="U342" i="2" s="1"/>
  <c r="S1013" i="2" l="1"/>
  <c r="T4092" i="2"/>
  <c r="U1013" i="2"/>
  <c r="T1014" i="2" s="1"/>
  <c r="U4092" i="2"/>
  <c r="S4092" i="2"/>
  <c r="S342" i="2"/>
  <c r="T341" i="2" s="1"/>
  <c r="U51" i="2"/>
  <c r="S51" i="2"/>
  <c r="U1014" i="2" l="1"/>
  <c r="T1015" i="2" s="1"/>
  <c r="U1015" i="2" s="1"/>
  <c r="S1014" i="2"/>
  <c r="T4093" i="2"/>
  <c r="T52" i="2"/>
  <c r="S341" i="2"/>
  <c r="U341" i="2"/>
  <c r="T340" i="2" s="1"/>
  <c r="U340" i="2" s="1"/>
  <c r="S52" i="2"/>
  <c r="U52" i="2"/>
  <c r="S1015" i="2" l="1"/>
  <c r="T1016" i="2" s="1"/>
  <c r="U4093" i="2"/>
  <c r="S4093" i="2"/>
  <c r="T53" i="2"/>
  <c r="U53" i="2" s="1"/>
  <c r="S340" i="2"/>
  <c r="T339" i="2" s="1"/>
  <c r="U339" i="2" s="1"/>
  <c r="U1016" i="2" l="1"/>
  <c r="T1017" i="2" s="1"/>
  <c r="U1017" i="2" s="1"/>
  <c r="T1018" i="2" s="1"/>
  <c r="S1016" i="2"/>
  <c r="S53" i="2"/>
  <c r="S1017" i="2"/>
  <c r="T4094" i="2"/>
  <c r="T54" i="2"/>
  <c r="S339" i="2"/>
  <c r="T338" i="2" s="1"/>
  <c r="U338" i="2" s="1"/>
  <c r="U1018" i="2" l="1"/>
  <c r="T1019" i="2" s="1"/>
  <c r="S1018" i="2"/>
  <c r="S4094" i="2"/>
  <c r="U4094" i="2"/>
  <c r="T4095" i="2" s="1"/>
  <c r="U54" i="2"/>
  <c r="S54" i="2"/>
  <c r="S338" i="2"/>
  <c r="T337" i="2" s="1"/>
  <c r="U4095" i="2" l="1"/>
  <c r="T4096" i="2" s="1"/>
  <c r="S4095" i="2"/>
  <c r="U1019" i="2"/>
  <c r="S1019" i="2"/>
  <c r="T55" i="2"/>
  <c r="S55" i="2" s="1"/>
  <c r="U55" i="2"/>
  <c r="U337" i="2"/>
  <c r="S337" i="2"/>
  <c r="T1020" i="2" l="1"/>
  <c r="T56" i="2"/>
  <c r="S56" i="2" s="1"/>
  <c r="U4096" i="2"/>
  <c r="T4097" i="2" s="1"/>
  <c r="S4096" i="2"/>
  <c r="U1020" i="2"/>
  <c r="S1020" i="2"/>
  <c r="T1021" i="2" s="1"/>
  <c r="T336" i="2"/>
  <c r="U336" i="2" s="1"/>
  <c r="U56" i="2"/>
  <c r="S336" i="2"/>
  <c r="U4097" i="2" l="1"/>
  <c r="S4097" i="2"/>
  <c r="U1021" i="2"/>
  <c r="S1021" i="2"/>
  <c r="T1022" i="2" s="1"/>
  <c r="T57" i="2"/>
  <c r="S57" i="2" s="1"/>
  <c r="U57" i="2"/>
  <c r="T335" i="2"/>
  <c r="S335" i="2" s="1"/>
  <c r="U335" i="2"/>
  <c r="T4098" i="2" l="1"/>
  <c r="S4098" i="2"/>
  <c r="U4098" i="2"/>
  <c r="T4099" i="2" s="1"/>
  <c r="U1022" i="2"/>
  <c r="S1022" i="2"/>
  <c r="T58" i="2"/>
  <c r="U58" i="2" s="1"/>
  <c r="T334" i="2"/>
  <c r="T1023" i="2" l="1"/>
  <c r="U4099" i="2"/>
  <c r="S4099" i="2"/>
  <c r="S58" i="2"/>
  <c r="T59" i="2" s="1"/>
  <c r="U1023" i="2"/>
  <c r="S1023" i="2"/>
  <c r="T1024" i="2" s="1"/>
  <c r="U334" i="2"/>
  <c r="S334" i="2"/>
  <c r="T4100" i="2" l="1"/>
  <c r="S4100" i="2" s="1"/>
  <c r="U59" i="2"/>
  <c r="S59" i="2"/>
  <c r="T60" i="2" s="1"/>
  <c r="U1024" i="2"/>
  <c r="S1024" i="2"/>
  <c r="T1025" i="2" s="1"/>
  <c r="U4100" i="2"/>
  <c r="T333" i="2"/>
  <c r="U60" i="2" l="1"/>
  <c r="T61" i="2" s="1"/>
  <c r="S61" i="2" s="1"/>
  <c r="S60" i="2"/>
  <c r="T4101" i="2"/>
  <c r="U1025" i="2"/>
  <c r="T1026" i="2" s="1"/>
  <c r="S1025" i="2"/>
  <c r="U4101" i="2"/>
  <c r="T4102" i="2" s="1"/>
  <c r="S4101" i="2"/>
  <c r="U333" i="2"/>
  <c r="S333" i="2"/>
  <c r="U61" i="2" l="1"/>
  <c r="S4102" i="2"/>
  <c r="U4102" i="2"/>
  <c r="T4103" i="2" s="1"/>
  <c r="U1026" i="2"/>
  <c r="T1027" i="2" s="1"/>
  <c r="S1026" i="2"/>
  <c r="T332" i="2"/>
  <c r="S332" i="2" s="1"/>
  <c r="T62" i="2"/>
  <c r="S62" i="2" s="1"/>
  <c r="U332" i="2"/>
  <c r="U1027" i="2" l="1"/>
  <c r="S1027" i="2"/>
  <c r="T1028" i="2"/>
  <c r="S4103" i="2"/>
  <c r="T4104" i="2" s="1"/>
  <c r="U4103" i="2"/>
  <c r="T331" i="2"/>
  <c r="U331" i="2" s="1"/>
  <c r="U62" i="2"/>
  <c r="T63" i="2" s="1"/>
  <c r="S63" i="2" s="1"/>
  <c r="U4104" i="2" l="1"/>
  <c r="S4104" i="2"/>
  <c r="U1028" i="2"/>
  <c r="T1029" i="2" s="1"/>
  <c r="S1028" i="2"/>
  <c r="S331" i="2"/>
  <c r="T330" i="2" s="1"/>
  <c r="U63" i="2"/>
  <c r="T64" i="2" s="1"/>
  <c r="U64" i="2" s="1"/>
  <c r="T4105" i="2"/>
  <c r="U4105" i="2" s="1"/>
  <c r="U1029" i="2" l="1"/>
  <c r="S1029" i="2"/>
  <c r="S4105" i="2"/>
  <c r="T4106" i="2" s="1"/>
  <c r="S64" i="2"/>
  <c r="T65" i="2"/>
  <c r="U65" i="2"/>
  <c r="S65" i="2"/>
  <c r="U330" i="2"/>
  <c r="S330" i="2"/>
  <c r="T1030" i="2" l="1"/>
  <c r="U1030" i="2" s="1"/>
  <c r="U4106" i="2"/>
  <c r="S4106" i="2"/>
  <c r="T329" i="2"/>
  <c r="T66" i="2"/>
  <c r="S66" i="2" s="1"/>
  <c r="S329" i="2"/>
  <c r="U329" i="2"/>
  <c r="S1030" i="2"/>
  <c r="T1031" i="2" s="1"/>
  <c r="U1031" i="2" s="1"/>
  <c r="T4107" i="2" l="1"/>
  <c r="U66" i="2"/>
  <c r="T67" i="2" s="1"/>
  <c r="S3685" i="2"/>
  <c r="T3684" i="2" s="1"/>
  <c r="T328" i="2"/>
  <c r="S1031" i="2"/>
  <c r="U4107" i="2" l="1"/>
  <c r="S4107" i="2"/>
  <c r="U67" i="2"/>
  <c r="T68" i="2" s="1"/>
  <c r="S67" i="2"/>
  <c r="U3684" i="2"/>
  <c r="S3684" i="2"/>
  <c r="U328" i="2"/>
  <c r="S328" i="2"/>
  <c r="T1032" i="2"/>
  <c r="U1032" i="2" s="1"/>
  <c r="T4108" i="2" l="1"/>
  <c r="U68" i="2"/>
  <c r="S68" i="2"/>
  <c r="T327" i="2"/>
  <c r="U327" i="2" s="1"/>
  <c r="T3683" i="2"/>
  <c r="S1032" i="2"/>
  <c r="T1033" i="2" s="1"/>
  <c r="U1033" i="2" s="1"/>
  <c r="S4108" i="2" l="1"/>
  <c r="U4108" i="2"/>
  <c r="T4109" i="2" s="1"/>
  <c r="S327" i="2"/>
  <c r="T326" i="2" s="1"/>
  <c r="T69" i="2"/>
  <c r="U3683" i="2"/>
  <c r="S3683" i="2"/>
  <c r="S1033" i="2"/>
  <c r="T1034" i="2" s="1"/>
  <c r="U1034" i="2" s="1"/>
  <c r="U4109" i="2" l="1"/>
  <c r="S4109" i="2"/>
  <c r="U326" i="2"/>
  <c r="T325" i="2" s="1"/>
  <c r="S326" i="2"/>
  <c r="S69" i="2"/>
  <c r="U69" i="2"/>
  <c r="T70" i="2" s="1"/>
  <c r="U70" i="2" s="1"/>
  <c r="S1034" i="2"/>
  <c r="T4110" i="2" l="1"/>
  <c r="U325" i="2"/>
  <c r="S325" i="2"/>
  <c r="S70" i="2"/>
  <c r="T71" i="2" s="1"/>
  <c r="T1035" i="2"/>
  <c r="U1035" i="2" s="1"/>
  <c r="T324" i="2" l="1"/>
  <c r="U324" i="2" s="1"/>
  <c r="U4110" i="2"/>
  <c r="T4111" i="2" s="1"/>
  <c r="S4110" i="2"/>
  <c r="S71" i="2"/>
  <c r="U71" i="2"/>
  <c r="T72" i="2" s="1"/>
  <c r="U72" i="2" s="1"/>
  <c r="S324" i="2"/>
  <c r="T323" i="2" s="1"/>
  <c r="S323" i="2" s="1"/>
  <c r="S1035" i="2"/>
  <c r="U4111" i="2" l="1"/>
  <c r="T4112" i="2" s="1"/>
  <c r="S4111" i="2"/>
  <c r="S72" i="2"/>
  <c r="T73" i="2" s="1"/>
  <c r="U323" i="2"/>
  <c r="T322" i="2" s="1"/>
  <c r="S322" i="2" s="1"/>
  <c r="T1036" i="2"/>
  <c r="U1036" i="2" s="1"/>
  <c r="U4112" i="2" l="1"/>
  <c r="S4112" i="2"/>
  <c r="T4113" i="2"/>
  <c r="U73" i="2"/>
  <c r="S73" i="2"/>
  <c r="U322" i="2"/>
  <c r="T321" i="2" s="1"/>
  <c r="S321" i="2" s="1"/>
  <c r="S1036" i="2"/>
  <c r="U4113" i="2" l="1"/>
  <c r="T4114" i="2" s="1"/>
  <c r="S4113" i="2"/>
  <c r="T74" i="2"/>
  <c r="S74" i="2" s="1"/>
  <c r="U321" i="2"/>
  <c r="T320" i="2" s="1"/>
  <c r="T1037" i="2"/>
  <c r="U1037" i="2" s="1"/>
  <c r="U74" i="2" l="1"/>
  <c r="T75" i="2" s="1"/>
  <c r="U75" i="2" s="1"/>
  <c r="S4114" i="2"/>
  <c r="U4114" i="2"/>
  <c r="T4115" i="2" s="1"/>
  <c r="S320" i="2"/>
  <c r="U320" i="2"/>
  <c r="S1037" i="2"/>
  <c r="S4115" i="2" l="1"/>
  <c r="U4115" i="2"/>
  <c r="T4116" i="2" s="1"/>
  <c r="S75" i="2"/>
  <c r="T76" i="2" s="1"/>
  <c r="S76" i="2" s="1"/>
  <c r="T1038" i="2"/>
  <c r="U1038" i="2" s="1"/>
  <c r="U76" i="2" l="1"/>
  <c r="T77" i="2" s="1"/>
  <c r="S4116" i="2"/>
  <c r="U4116" i="2"/>
  <c r="T4117" i="2" s="1"/>
  <c r="S1038" i="2"/>
  <c r="U4117" i="2" l="1"/>
  <c r="S4117" i="2"/>
  <c r="T4118" i="2"/>
  <c r="S77" i="2"/>
  <c r="U77" i="2"/>
  <c r="T78" i="2" s="1"/>
  <c r="T1039" i="2"/>
  <c r="U1039" i="2" s="1"/>
  <c r="S4118" i="2" l="1"/>
  <c r="U4118" i="2"/>
  <c r="T4119" i="2" s="1"/>
  <c r="S78" i="2"/>
  <c r="U78" i="2"/>
  <c r="T79" i="2" s="1"/>
  <c r="S1039" i="2"/>
  <c r="T1040" i="2" s="1"/>
  <c r="U1040" i="2" s="1"/>
  <c r="U4119" i="2" l="1"/>
  <c r="S4119" i="2"/>
  <c r="T4120" i="2" s="1"/>
  <c r="S79" i="2"/>
  <c r="U79" i="2"/>
  <c r="S1040" i="2"/>
  <c r="U4120" i="2" l="1"/>
  <c r="T4121" i="2" s="1"/>
  <c r="S4120" i="2"/>
  <c r="T80" i="2"/>
  <c r="S80" i="2" s="1"/>
  <c r="U80" i="2"/>
  <c r="T1041" i="2"/>
  <c r="U1041" i="2" s="1"/>
  <c r="U4121" i="2" l="1"/>
  <c r="T4122" i="2" s="1"/>
  <c r="S4121" i="2"/>
  <c r="T81" i="2"/>
  <c r="S81" i="2"/>
  <c r="U81" i="2"/>
  <c r="T82" i="2" s="1"/>
  <c r="S1041" i="2"/>
  <c r="S4122" i="2" l="1"/>
  <c r="U4122" i="2"/>
  <c r="T4123" i="2" s="1"/>
  <c r="U82" i="2"/>
  <c r="S82" i="2"/>
  <c r="T1042" i="2"/>
  <c r="U1042" i="2" s="1"/>
  <c r="T83" i="2" l="1"/>
  <c r="U4123" i="2"/>
  <c r="S4123" i="2"/>
  <c r="S1042" i="2"/>
  <c r="T1043" i="2" s="1"/>
  <c r="U1043" i="2" s="1"/>
  <c r="T4124" i="2" l="1"/>
  <c r="U4124" i="2" s="1"/>
  <c r="U83" i="2"/>
  <c r="S83" i="2"/>
  <c r="S4124" i="2"/>
  <c r="S1043" i="2"/>
  <c r="T1044" i="2" s="1"/>
  <c r="U1044" i="2" s="1"/>
  <c r="T4125" i="2" l="1"/>
  <c r="T84" i="2"/>
  <c r="U4125" i="2"/>
  <c r="S4125" i="2"/>
  <c r="S1044" i="2"/>
  <c r="T1045" i="2" s="1"/>
  <c r="U1045" i="2" s="1"/>
  <c r="T4126" i="2" l="1"/>
  <c r="U84" i="2"/>
  <c r="S84" i="2"/>
  <c r="U4126" i="2"/>
  <c r="S4126" i="2"/>
  <c r="S1045" i="2"/>
  <c r="T1046" i="2" s="1"/>
  <c r="U1046" i="2" s="1"/>
  <c r="T4127" i="2" l="1"/>
  <c r="T85" i="2"/>
  <c r="U4127" i="2"/>
  <c r="S4127" i="2"/>
  <c r="S1046" i="2"/>
  <c r="S85" i="2" l="1"/>
  <c r="U85" i="2"/>
  <c r="T86" i="2" s="1"/>
  <c r="T4128" i="2"/>
  <c r="U4128" i="2" s="1"/>
  <c r="T1047" i="2"/>
  <c r="U1047" i="2" s="1"/>
  <c r="S4128" i="2" l="1"/>
  <c r="T4129" i="2"/>
  <c r="U4129" i="2" s="1"/>
  <c r="T4130" i="2" s="1"/>
  <c r="U86" i="2"/>
  <c r="S86" i="2"/>
  <c r="S4129" i="2"/>
  <c r="S1047" i="2"/>
  <c r="T1048" i="2" s="1"/>
  <c r="U1048" i="2" s="1"/>
  <c r="T87" i="2" l="1"/>
  <c r="S87" i="2" s="1"/>
  <c r="U87" i="2"/>
  <c r="U4130" i="2"/>
  <c r="S4130" i="2"/>
  <c r="S1048" i="2"/>
  <c r="T1049" i="2" s="1"/>
  <c r="U1049" i="2" s="1"/>
  <c r="T88" i="2" l="1"/>
  <c r="U88" i="2"/>
  <c r="S88" i="2"/>
  <c r="T4131" i="2"/>
  <c r="S1049" i="2"/>
  <c r="T1050" i="2" s="1"/>
  <c r="U1050" i="2" s="1"/>
  <c r="T89" i="2" l="1"/>
  <c r="U4131" i="2"/>
  <c r="S4131" i="2"/>
  <c r="S1050" i="2"/>
  <c r="T4132" i="2" l="1"/>
  <c r="U4132" i="2" s="1"/>
  <c r="U89" i="2"/>
  <c r="S89" i="2"/>
  <c r="S4132" i="2"/>
  <c r="T1051" i="2"/>
  <c r="U1051" i="2" s="1"/>
  <c r="T4133" i="2" l="1"/>
  <c r="T90" i="2"/>
  <c r="U4133" i="2"/>
  <c r="S4133" i="2"/>
  <c r="S1051" i="2"/>
  <c r="S90" i="2" l="1"/>
  <c r="U90" i="2"/>
  <c r="T91" i="2" s="1"/>
  <c r="T4134" i="2"/>
  <c r="U4134" i="2" s="1"/>
  <c r="T1052" i="2"/>
  <c r="U1052" i="2" s="1"/>
  <c r="S4134" i="2" l="1"/>
  <c r="T4135" i="2" s="1"/>
  <c r="S91" i="2"/>
  <c r="U91" i="2"/>
  <c r="T92" i="2" s="1"/>
  <c r="S1052" i="2"/>
  <c r="T1053" i="2" s="1"/>
  <c r="U1053" i="2" s="1"/>
  <c r="U4135" i="2" l="1"/>
  <c r="T4136" i="2" s="1"/>
  <c r="S4135" i="2"/>
  <c r="U92" i="2"/>
  <c r="T93" i="2" s="1"/>
  <c r="S92" i="2"/>
  <c r="S1053" i="2"/>
  <c r="T1054" i="2"/>
  <c r="U1054" i="2" s="1"/>
  <c r="S4136" i="2" l="1"/>
  <c r="U4136" i="2"/>
  <c r="T4137" i="2" s="1"/>
  <c r="S93" i="2"/>
  <c r="U93" i="2"/>
  <c r="S1054" i="2"/>
  <c r="T1055" i="2" s="1"/>
  <c r="U1055" i="2" s="1"/>
  <c r="U4137" i="2" l="1"/>
  <c r="T4138" i="2" s="1"/>
  <c r="S4137" i="2"/>
  <c r="T94" i="2"/>
  <c r="S94" i="2" s="1"/>
  <c r="S1055" i="2"/>
  <c r="T1056" i="2" s="1"/>
  <c r="U1056" i="2" s="1"/>
  <c r="U4138" i="2" l="1"/>
  <c r="T4139" i="2" s="1"/>
  <c r="S4139" i="2" s="1"/>
  <c r="S4138" i="2"/>
  <c r="U94" i="2"/>
  <c r="T95" i="2" s="1"/>
  <c r="U95" i="2" s="1"/>
  <c r="S1056" i="2"/>
  <c r="T1057" i="2" s="1"/>
  <c r="U1057" i="2" s="1"/>
  <c r="S95" i="2" l="1"/>
  <c r="U4139" i="2"/>
  <c r="T4140" i="2" s="1"/>
  <c r="S4140" i="2" s="1"/>
  <c r="T96" i="2"/>
  <c r="S1057" i="2"/>
  <c r="T1058" i="2" s="1"/>
  <c r="U1058" i="2" s="1"/>
  <c r="U4140" i="2" l="1"/>
  <c r="T4141" i="2" s="1"/>
  <c r="U4141" i="2" s="1"/>
  <c r="S96" i="2"/>
  <c r="U96" i="2"/>
  <c r="T97" i="2" s="1"/>
  <c r="S1058" i="2"/>
  <c r="T1059" i="2" s="1"/>
  <c r="U1059" i="2" s="1"/>
  <c r="S4141" i="2" l="1"/>
  <c r="U97" i="2"/>
  <c r="S97" i="2"/>
  <c r="T4142" i="2"/>
  <c r="U4142" i="2" s="1"/>
  <c r="S1059" i="2"/>
  <c r="T1060" i="2" s="1"/>
  <c r="U1060" i="2" s="1"/>
  <c r="S4142" i="2" l="1"/>
  <c r="T4143" i="2" s="1"/>
  <c r="T98" i="2"/>
  <c r="S1060" i="2"/>
  <c r="T1061" i="2" s="1"/>
  <c r="U1061" i="2" s="1"/>
  <c r="S4143" i="2" l="1"/>
  <c r="U4143" i="2"/>
  <c r="T4144" i="2" s="1"/>
  <c r="U4144" i="2" s="1"/>
  <c r="U98" i="2"/>
  <c r="T99" i="2" s="1"/>
  <c r="S98" i="2"/>
  <c r="S4144" i="2"/>
  <c r="S1061" i="2"/>
  <c r="T1062" i="2" s="1"/>
  <c r="U1062" i="2" s="1"/>
  <c r="U99" i="2" l="1"/>
  <c r="T100" i="2" s="1"/>
  <c r="S99" i="2"/>
  <c r="T4145" i="2"/>
  <c r="U4145" i="2" s="1"/>
  <c r="S1062" i="2"/>
  <c r="T1063" i="2" s="1"/>
  <c r="U1063" i="2" s="1"/>
  <c r="S4145" i="2" l="1"/>
  <c r="S100" i="2"/>
  <c r="U100" i="2"/>
  <c r="T101" i="2" s="1"/>
  <c r="T4146" i="2"/>
  <c r="S1063" i="2"/>
  <c r="T1064" i="2" s="1"/>
  <c r="U1064" i="2" s="1"/>
  <c r="U101" i="2" l="1"/>
  <c r="S101" i="2"/>
  <c r="S4146" i="2"/>
  <c r="U4146" i="2"/>
  <c r="T4147" i="2" s="1"/>
  <c r="S1064" i="2"/>
  <c r="T1065" i="2" s="1"/>
  <c r="U1065" i="2" s="1"/>
  <c r="S4147" i="2" l="1"/>
  <c r="U4147" i="2"/>
  <c r="T4148" i="2" s="1"/>
  <c r="T102" i="2"/>
  <c r="S1065" i="2"/>
  <c r="T1066" i="2" s="1"/>
  <c r="U1066" i="2" s="1"/>
  <c r="S102" i="2" l="1"/>
  <c r="U102" i="2"/>
  <c r="U4148" i="2"/>
  <c r="S4148" i="2"/>
  <c r="S1066" i="2"/>
  <c r="T1067" i="2" s="1"/>
  <c r="U1067" i="2" s="1"/>
  <c r="T103" i="2" l="1"/>
  <c r="U103" i="2" s="1"/>
  <c r="T4149" i="2"/>
  <c r="S1067" i="2"/>
  <c r="T1068" i="2" s="1"/>
  <c r="U1068" i="2" s="1"/>
  <c r="S103" i="2" l="1"/>
  <c r="T104" i="2" s="1"/>
  <c r="U4149" i="2"/>
  <c r="S4149" i="2"/>
  <c r="S1068" i="2"/>
  <c r="T4150" i="2" l="1"/>
  <c r="U104" i="2"/>
  <c r="S104" i="2"/>
  <c r="U4150" i="2"/>
  <c r="T4151" i="2" s="1"/>
  <c r="S4150" i="2"/>
  <c r="T1069" i="2"/>
  <c r="U1069" i="2" s="1"/>
  <c r="T105" i="2" l="1"/>
  <c r="U105" i="2" s="1"/>
  <c r="S105" i="2"/>
  <c r="U4151" i="2"/>
  <c r="S4151" i="2"/>
  <c r="S1069" i="2"/>
  <c r="T1070" i="2" s="1"/>
  <c r="U1070" i="2" s="1"/>
  <c r="T106" i="2" l="1"/>
  <c r="T4152" i="2"/>
  <c r="S1070" i="2"/>
  <c r="U106" i="2" l="1"/>
  <c r="T107" i="2" s="1"/>
  <c r="U107" i="2" s="1"/>
  <c r="S106" i="2"/>
  <c r="U4152" i="2"/>
  <c r="S4152" i="2"/>
  <c r="T1071" i="2"/>
  <c r="U1071" i="2" s="1"/>
  <c r="S107" i="2" l="1"/>
  <c r="T108" i="2" s="1"/>
  <c r="U108" i="2" s="1"/>
  <c r="T109" i="2" s="1"/>
  <c r="T4153" i="2"/>
  <c r="U4153" i="2" s="1"/>
  <c r="S108" i="2"/>
  <c r="S1071" i="2"/>
  <c r="T1072" i="2" s="1"/>
  <c r="U1072" i="2" s="1"/>
  <c r="S4153" i="2" l="1"/>
  <c r="S109" i="2"/>
  <c r="U109" i="2"/>
  <c r="T110" i="2" s="1"/>
  <c r="T4154" i="2"/>
  <c r="S1072" i="2"/>
  <c r="U110" i="2" l="1"/>
  <c r="S110" i="2"/>
  <c r="U4154" i="2"/>
  <c r="S4154" i="2"/>
  <c r="T1073" i="2"/>
  <c r="U1073" i="2" s="1"/>
  <c r="T4155" i="2" l="1"/>
  <c r="T111" i="2"/>
  <c r="S111" i="2" s="1"/>
  <c r="U4155" i="2"/>
  <c r="S4155" i="2"/>
  <c r="S1073" i="2"/>
  <c r="U111" i="2" l="1"/>
  <c r="T112" i="2" s="1"/>
  <c r="U112" i="2" s="1"/>
  <c r="T4156" i="2"/>
  <c r="U4156" i="2"/>
  <c r="T4157" i="2" s="1"/>
  <c r="S4156" i="2"/>
  <c r="T1074" i="2"/>
  <c r="U1074" i="2" s="1"/>
  <c r="S112" i="2" l="1"/>
  <c r="T113" i="2" s="1"/>
  <c r="U4157" i="2"/>
  <c r="S4157" i="2"/>
  <c r="S1074" i="2"/>
  <c r="U113" i="2" l="1"/>
  <c r="T114" i="2" s="1"/>
  <c r="S113" i="2"/>
  <c r="T4158" i="2"/>
  <c r="U4158" i="2" s="1"/>
  <c r="T1075" i="2"/>
  <c r="U1075" i="2" s="1"/>
  <c r="S4158" i="2" l="1"/>
  <c r="T4159" i="2"/>
  <c r="U4159" i="2" s="1"/>
  <c r="S114" i="2"/>
  <c r="U114" i="2"/>
  <c r="T115" i="2" s="1"/>
  <c r="S4159" i="2"/>
  <c r="S1075" i="2"/>
  <c r="T4160" i="2" l="1"/>
  <c r="S115" i="2"/>
  <c r="U115" i="2"/>
  <c r="U4160" i="2"/>
  <c r="T4161" i="2" s="1"/>
  <c r="S4160" i="2"/>
  <c r="T116" i="2" l="1"/>
  <c r="U4161" i="2"/>
  <c r="T4162" i="2" s="1"/>
  <c r="S4161" i="2"/>
  <c r="U116" i="2" l="1"/>
  <c r="S116" i="2"/>
  <c r="U4162" i="2"/>
  <c r="T4163" i="2" s="1"/>
  <c r="S4162" i="2"/>
  <c r="T117" i="2" l="1"/>
  <c r="S117" i="2" s="1"/>
  <c r="U117" i="2"/>
  <c r="U4163" i="2"/>
  <c r="S4163" i="2"/>
  <c r="T118" i="2" l="1"/>
  <c r="U118" i="2"/>
  <c r="S118" i="2"/>
  <c r="T4164" i="2"/>
  <c r="U4164" i="2" s="1"/>
  <c r="S4164" i="2" l="1"/>
  <c r="T119" i="2"/>
  <c r="U119" i="2"/>
  <c r="S119" i="2"/>
  <c r="T4165" i="2"/>
  <c r="T120" i="2" l="1"/>
  <c r="S120" i="2"/>
  <c r="U120" i="2"/>
  <c r="T121" i="2" s="1"/>
  <c r="U4165" i="2"/>
  <c r="T4166" i="2" s="1"/>
  <c r="S4165" i="2"/>
  <c r="S121" i="2" l="1"/>
  <c r="U121" i="2"/>
  <c r="T122" i="2" s="1"/>
  <c r="U4166" i="2"/>
  <c r="S4166" i="2"/>
  <c r="S122" i="2" l="1"/>
  <c r="U122" i="2"/>
  <c r="T123" i="2" s="1"/>
  <c r="T4167" i="2"/>
  <c r="U4167" i="2" s="1"/>
  <c r="S4167" i="2" l="1"/>
  <c r="T4168" i="2" s="1"/>
  <c r="S123" i="2"/>
  <c r="U123" i="2"/>
  <c r="T124" i="2" s="1"/>
  <c r="U4168" i="2" l="1"/>
  <c r="S4168" i="2"/>
  <c r="U124" i="2"/>
  <c r="S124" i="2"/>
  <c r="T125" i="2" l="1"/>
  <c r="T4169" i="2"/>
  <c r="U4169" i="2"/>
  <c r="T4170" i="2" s="1"/>
  <c r="S4170" i="2" s="1"/>
  <c r="S4169" i="2"/>
  <c r="S125" i="2"/>
  <c r="U125" i="2"/>
  <c r="T126" i="2" s="1"/>
  <c r="U4170" i="2" l="1"/>
  <c r="T4171" i="2" s="1"/>
  <c r="S126" i="2"/>
  <c r="U126" i="2"/>
  <c r="T127" i="2" s="1"/>
  <c r="U4171" i="2" l="1"/>
  <c r="S4171" i="2"/>
  <c r="T4172" i="2" s="1"/>
  <c r="S4172" i="2" s="1"/>
  <c r="U127" i="2"/>
  <c r="S127" i="2"/>
  <c r="U4172" i="2" l="1"/>
  <c r="T4173" i="2" s="1"/>
  <c r="S4173" i="2" s="1"/>
  <c r="T128" i="2"/>
  <c r="U4173" i="2" l="1"/>
  <c r="S128" i="2"/>
  <c r="U128" i="2"/>
  <c r="T129" i="2" s="1"/>
  <c r="T4174" i="2"/>
  <c r="U4174" i="2" s="1"/>
  <c r="S4174" i="2" l="1"/>
  <c r="S129" i="2"/>
  <c r="U129" i="2"/>
  <c r="T130" i="2" s="1"/>
  <c r="T4175" i="2"/>
  <c r="U4175" i="2" s="1"/>
  <c r="S4175" i="2" l="1"/>
  <c r="S130" i="2"/>
  <c r="U130" i="2"/>
  <c r="T131" i="2" s="1"/>
  <c r="T4176" i="2"/>
  <c r="S131" i="2" l="1"/>
  <c r="U131" i="2"/>
  <c r="T132" i="2" s="1"/>
  <c r="U4176" i="2"/>
  <c r="T4177" i="2" s="1"/>
  <c r="S4176" i="2"/>
  <c r="U132" i="2" l="1"/>
  <c r="S132" i="2"/>
  <c r="U4177" i="2"/>
  <c r="T4178" i="2" s="1"/>
  <c r="S4177" i="2"/>
  <c r="T133" i="2" l="1"/>
  <c r="U4178" i="2"/>
  <c r="T4179" i="2" s="1"/>
  <c r="S4178" i="2"/>
  <c r="U133" i="2" l="1"/>
  <c r="T134" i="2" s="1"/>
  <c r="S133" i="2"/>
  <c r="U4179" i="2"/>
  <c r="T4180" i="2" s="1"/>
  <c r="S4179" i="2"/>
  <c r="S134" i="2" l="1"/>
  <c r="U134" i="2"/>
  <c r="T135" i="2" s="1"/>
  <c r="U4180" i="2"/>
  <c r="S4180" i="2"/>
  <c r="U135" i="2" l="1"/>
  <c r="S135" i="2"/>
  <c r="T4181" i="2"/>
  <c r="U4181" i="2" s="1"/>
  <c r="S4181" i="2" l="1"/>
  <c r="T136" i="2"/>
  <c r="T4182" i="2"/>
  <c r="S4182" i="2" s="1"/>
  <c r="U4182" i="2"/>
  <c r="S136" i="2" l="1"/>
  <c r="U136" i="2"/>
  <c r="T137" i="2" s="1"/>
  <c r="T4183" i="2"/>
  <c r="U137" i="2" l="1"/>
  <c r="T138" i="2" s="1"/>
  <c r="S137" i="2"/>
  <c r="U4183" i="2"/>
  <c r="T4184" i="2" s="1"/>
  <c r="S4183" i="2"/>
  <c r="U138" i="2" l="1"/>
  <c r="S138" i="2"/>
  <c r="U4184" i="2"/>
  <c r="T4185" i="2" s="1"/>
  <c r="S4184" i="2"/>
  <c r="T139" i="2" l="1"/>
  <c r="U4185" i="2"/>
  <c r="T4186" i="2" s="1"/>
  <c r="S4185" i="2"/>
  <c r="S139" i="2" l="1"/>
  <c r="U139" i="2"/>
  <c r="U4186" i="2"/>
  <c r="S4186" i="2"/>
  <c r="T140" i="2" l="1"/>
  <c r="S140" i="2" s="1"/>
  <c r="T4187" i="2"/>
  <c r="U4187" i="2" s="1"/>
  <c r="U140" i="2" l="1"/>
  <c r="T141" i="2" s="1"/>
  <c r="S141" i="2" s="1"/>
  <c r="S4187" i="2"/>
  <c r="T4188" i="2"/>
  <c r="U4188" i="2" s="1"/>
  <c r="U141" i="2" l="1"/>
  <c r="T142" i="2" s="1"/>
  <c r="U142" i="2" s="1"/>
  <c r="S4188" i="2"/>
  <c r="T4189" i="2" s="1"/>
  <c r="U4189" i="2" l="1"/>
  <c r="T4190" i="2" s="1"/>
  <c r="S4189" i="2"/>
  <c r="S142" i="2"/>
  <c r="T143" i="2" s="1"/>
  <c r="U4190" i="2"/>
  <c r="T4191" i="2" s="1"/>
  <c r="S4190" i="2"/>
  <c r="S143" i="2" l="1"/>
  <c r="U143" i="2"/>
  <c r="T144" i="2" s="1"/>
  <c r="U4191" i="2"/>
  <c r="S4191" i="2"/>
  <c r="S144" i="2" l="1"/>
  <c r="U144" i="2"/>
  <c r="T145" i="2" s="1"/>
  <c r="T4192" i="2"/>
  <c r="U4192" i="2" s="1"/>
  <c r="S4192" i="2" l="1"/>
  <c r="T4193" i="2" s="1"/>
  <c r="U145" i="2"/>
  <c r="S145" i="2"/>
  <c r="U4193" i="2" l="1"/>
  <c r="T4194" i="2" s="1"/>
  <c r="S4193" i="2"/>
  <c r="T146" i="2"/>
  <c r="U146" i="2" s="1"/>
  <c r="T147" i="2" s="1"/>
  <c r="S146" i="2"/>
  <c r="U4194" i="2" l="1"/>
  <c r="S4194" i="2"/>
  <c r="T4195" i="2" s="1"/>
  <c r="S4195" i="2" s="1"/>
  <c r="S147" i="2"/>
  <c r="U147" i="2"/>
  <c r="T148" i="2" s="1"/>
  <c r="U4195" i="2" l="1"/>
  <c r="T4196" i="2" s="1"/>
  <c r="S148" i="2"/>
  <c r="U148" i="2"/>
  <c r="T149" i="2" s="1"/>
  <c r="U4196" i="2" l="1"/>
  <c r="T4197" i="2" s="1"/>
  <c r="S4196" i="2"/>
  <c r="S149" i="2"/>
  <c r="U149" i="2"/>
  <c r="T150" i="2" s="1"/>
  <c r="S150" i="2" l="1"/>
  <c r="U150" i="2"/>
  <c r="T151" i="2" s="1"/>
  <c r="U4197" i="2"/>
  <c r="S4197" i="2"/>
  <c r="U151" i="2" l="1"/>
  <c r="T152" i="2" s="1"/>
  <c r="S151" i="2"/>
  <c r="T4198" i="2"/>
  <c r="S152" i="2" l="1"/>
  <c r="U152" i="2"/>
  <c r="U4198" i="2"/>
  <c r="T4199" i="2" s="1"/>
  <c r="S4198" i="2"/>
  <c r="T153" i="2" l="1"/>
  <c r="U4199" i="2"/>
  <c r="S4199" i="2"/>
  <c r="T4200" i="2" l="1"/>
  <c r="U153" i="2"/>
  <c r="S153" i="2"/>
  <c r="U4200" i="2"/>
  <c r="T4201" i="2" s="1"/>
  <c r="S4200" i="2"/>
  <c r="T154" i="2" l="1"/>
  <c r="U4201" i="2"/>
  <c r="T4202" i="2" s="1"/>
  <c r="S4201" i="2"/>
  <c r="S154" i="2" l="1"/>
  <c r="U154" i="2"/>
  <c r="T155" i="2" s="1"/>
  <c r="U4202" i="2"/>
  <c r="S4202" i="2"/>
  <c r="T4203" i="2" l="1"/>
  <c r="S155" i="2"/>
  <c r="U155" i="2"/>
  <c r="T156" i="2" s="1"/>
  <c r="U4203" i="2"/>
  <c r="S4203" i="2"/>
  <c r="S156" i="2" l="1"/>
  <c r="U156" i="2"/>
  <c r="T4204" i="2"/>
  <c r="T157" i="2" l="1"/>
  <c r="U4204" i="2"/>
  <c r="S4204" i="2"/>
  <c r="T4205" i="2" l="1"/>
  <c r="S157" i="2"/>
  <c r="U157" i="2"/>
  <c r="T158" i="2" s="1"/>
  <c r="U4205" i="2"/>
  <c r="S4205" i="2"/>
  <c r="U158" i="2" l="1"/>
  <c r="T159" i="2" s="1"/>
  <c r="S158" i="2"/>
  <c r="T4206" i="2"/>
  <c r="U4206" i="2" s="1"/>
  <c r="S4206" i="2" l="1"/>
  <c r="T4207" i="2" s="1"/>
  <c r="U159" i="2"/>
  <c r="T160" i="2" s="1"/>
  <c r="S159" i="2"/>
  <c r="U4207" i="2" l="1"/>
  <c r="T4208" i="2" s="1"/>
  <c r="S4207" i="2"/>
  <c r="U160" i="2"/>
  <c r="T161" i="2" s="1"/>
  <c r="S160" i="2"/>
  <c r="U4208" i="2" l="1"/>
  <c r="S4208" i="2"/>
  <c r="T4209" i="2"/>
  <c r="U4209" i="2" s="1"/>
  <c r="U161" i="2"/>
  <c r="S161" i="2"/>
  <c r="S4209" i="2" l="1"/>
  <c r="T4210" i="2" s="1"/>
  <c r="T162" i="2"/>
  <c r="U162" i="2" s="1"/>
  <c r="T163" i="2" s="1"/>
  <c r="S162" i="2"/>
  <c r="U4210" i="2" l="1"/>
  <c r="S4210" i="2"/>
  <c r="S163" i="2"/>
  <c r="U163" i="2"/>
  <c r="T164" i="2" s="1"/>
  <c r="U164" i="2" l="1"/>
  <c r="S164" i="2"/>
  <c r="T165" i="2" l="1"/>
  <c r="S165" i="2"/>
  <c r="U165" i="2"/>
  <c r="T166" i="2" s="1"/>
  <c r="S166" i="2" l="1"/>
  <c r="U166" i="2"/>
  <c r="T167" i="2" s="1"/>
  <c r="S167" i="2" l="1"/>
  <c r="U167" i="2"/>
  <c r="T168" i="2" s="1"/>
  <c r="U168" i="2" l="1"/>
  <c r="S168" i="2"/>
  <c r="T169" i="2" l="1"/>
  <c r="S169" i="2" l="1"/>
  <c r="U169" i="2"/>
  <c r="T170" i="2" l="1"/>
  <c r="U170" i="2" s="1"/>
  <c r="S170" i="2"/>
  <c r="T171" i="2" l="1"/>
  <c r="S171" i="2" s="1"/>
  <c r="U171" i="2"/>
  <c r="T172" i="2" l="1"/>
  <c r="U172" i="2"/>
  <c r="T173" i="2" s="1"/>
  <c r="S172" i="2"/>
  <c r="S173" i="2" l="1"/>
  <c r="U173" i="2"/>
  <c r="T174" i="2" s="1"/>
  <c r="S174" i="2" l="1"/>
  <c r="U174" i="2"/>
  <c r="T175" i="2" s="1"/>
  <c r="U175" i="2" l="1"/>
  <c r="S175" i="2"/>
  <c r="T176" i="2" l="1"/>
  <c r="U176" i="2" l="1"/>
  <c r="T177" i="2" s="1"/>
  <c r="S176" i="2"/>
  <c r="U177" i="2" l="1"/>
  <c r="T178" i="2" s="1"/>
  <c r="S177" i="2"/>
  <c r="U178" i="2" l="1"/>
  <c r="T179" i="2" s="1"/>
  <c r="S178" i="2"/>
  <c r="U179" i="2" l="1"/>
  <c r="S179" i="2"/>
  <c r="T180" i="2" l="1"/>
  <c r="U180" i="2"/>
  <c r="S180" i="2"/>
  <c r="T181" i="2" l="1"/>
  <c r="U181" i="2"/>
  <c r="S181" i="2"/>
  <c r="T182" i="2" l="1"/>
  <c r="U182" i="2"/>
  <c r="S182" i="2"/>
  <c r="T183" i="2" l="1"/>
  <c r="S183" i="2"/>
  <c r="U183" i="2"/>
  <c r="T184" i="2" s="1"/>
  <c r="S184" i="2" l="1"/>
  <c r="U184" i="2"/>
  <c r="T185" i="2" l="1"/>
  <c r="S185" i="2"/>
  <c r="U185" i="2"/>
  <c r="T186" i="2" s="1"/>
  <c r="S186" i="2" l="1"/>
  <c r="U186" i="2"/>
  <c r="T187" i="2" s="1"/>
  <c r="U187" i="2" l="1"/>
  <c r="T188" i="2" s="1"/>
  <c r="S187" i="2"/>
  <c r="U188" i="2" l="1"/>
  <c r="T189" i="2" s="1"/>
  <c r="S188" i="2"/>
  <c r="U189" i="2" l="1"/>
  <c r="S189" i="2"/>
  <c r="T190" i="2" l="1"/>
  <c r="U190" i="2" l="1"/>
  <c r="S190" i="2"/>
  <c r="T191" i="2" l="1"/>
  <c r="U191" i="2"/>
  <c r="T192" i="2" s="1"/>
  <c r="S191" i="2"/>
  <c r="U192" i="2" l="1"/>
  <c r="T193" i="2" s="1"/>
  <c r="S192" i="2"/>
  <c r="S193" i="2" l="1"/>
  <c r="U193" i="2"/>
  <c r="T194" i="2" l="1"/>
  <c r="U194" i="2" l="1"/>
  <c r="S194" i="2"/>
  <c r="T195" i="2" l="1"/>
  <c r="U195" i="2" l="1"/>
  <c r="S195" i="2"/>
  <c r="T196" i="2" l="1"/>
  <c r="S2098" i="2"/>
  <c r="T2097" i="2" s="1"/>
  <c r="U2097" i="2" s="1"/>
  <c r="S196" i="2" l="1"/>
  <c r="U196" i="2"/>
  <c r="T197" i="2" s="1"/>
  <c r="S2097" i="2"/>
  <c r="T2096" i="2" s="1"/>
  <c r="U2096" i="2" s="1"/>
  <c r="U197" i="2" l="1"/>
  <c r="T198" i="2" s="1"/>
  <c r="S197" i="2"/>
  <c r="S2096" i="2"/>
  <c r="U198" i="2" l="1"/>
  <c r="S198" i="2"/>
  <c r="T199" i="2" l="1"/>
  <c r="U199" i="2"/>
  <c r="S199" i="2"/>
  <c r="T200" i="2" l="1"/>
  <c r="U200" i="2" s="1"/>
  <c r="T201" i="2" s="1"/>
  <c r="S200" i="2"/>
  <c r="S201" i="2" l="1"/>
  <c r="U201" i="2"/>
  <c r="T202" i="2" s="1"/>
  <c r="U202" i="2" l="1"/>
  <c r="T203" i="2" s="1"/>
  <c r="S202" i="2"/>
  <c r="S203" i="2" l="1"/>
  <c r="U203" i="2"/>
  <c r="T204" i="2" s="1"/>
  <c r="U204" i="2" l="1"/>
  <c r="S204" i="2"/>
  <c r="T205" i="2" l="1"/>
  <c r="S205" i="2" s="1"/>
  <c r="U205" i="2" l="1"/>
  <c r="T206" i="2" s="1"/>
  <c r="U206" i="2" s="1"/>
  <c r="S206" i="2" l="1"/>
  <c r="T207" i="2" s="1"/>
  <c r="S207" i="2" l="1"/>
  <c r="U207" i="2"/>
  <c r="T208" i="2" s="1"/>
  <c r="U208" i="2" s="1"/>
  <c r="S208" i="2" l="1"/>
  <c r="T209" i="2" s="1"/>
  <c r="U209" i="2" l="1"/>
  <c r="T210" i="2" s="1"/>
  <c r="S209" i="2"/>
  <c r="S210" i="2" l="1"/>
  <c r="U210" i="2"/>
  <c r="T211" i="2" s="1"/>
  <c r="S211" i="2" l="1"/>
  <c r="U211" i="2"/>
  <c r="T212" i="2" s="1"/>
  <c r="S212" i="2" l="1"/>
  <c r="U212" i="2"/>
  <c r="T213" i="2" s="1"/>
  <c r="U213" i="2" l="1"/>
  <c r="T214" i="2" s="1"/>
  <c r="S213" i="2"/>
  <c r="U214" i="2" l="1"/>
  <c r="T215" i="2" s="1"/>
  <c r="S214" i="2"/>
  <c r="U215" i="2" l="1"/>
  <c r="S215" i="2"/>
  <c r="T216" i="2" l="1"/>
  <c r="U216" i="2" s="1"/>
  <c r="S216" i="2"/>
  <c r="T1342" i="2"/>
  <c r="U1342" i="2" s="1"/>
  <c r="T217" i="2" l="1"/>
  <c r="S1342" i="2"/>
  <c r="S217" i="2" l="1"/>
  <c r="U217" i="2"/>
  <c r="T218" i="2" s="1"/>
  <c r="T1341" i="2"/>
  <c r="U1341" i="2" s="1"/>
  <c r="U218" i="2" l="1"/>
  <c r="T219" i="2" s="1"/>
  <c r="S218" i="2"/>
  <c r="S1341" i="2"/>
  <c r="T1340" i="2" s="1"/>
  <c r="U1340" i="2" s="1"/>
  <c r="S219" i="2" l="1"/>
  <c r="U219" i="2"/>
  <c r="S1340" i="2"/>
  <c r="T220" i="2" l="1"/>
  <c r="U220" i="2" s="1"/>
  <c r="T1339" i="2"/>
  <c r="U1339" i="2" s="1"/>
  <c r="S220" i="2" l="1"/>
  <c r="T221" i="2" s="1"/>
  <c r="S1339" i="2"/>
  <c r="T1338" i="2" s="1"/>
  <c r="U1338" i="2" s="1"/>
  <c r="U221" i="2" l="1"/>
  <c r="T222" i="2" s="1"/>
  <c r="S221" i="2"/>
  <c r="S1338" i="2"/>
  <c r="T1337" i="2"/>
  <c r="U1337" i="2" s="1"/>
  <c r="S1337" i="2" l="1"/>
  <c r="U222" i="2"/>
  <c r="S222" i="2"/>
  <c r="T1336" i="2"/>
  <c r="U1336" i="2" s="1"/>
  <c r="T223" i="2" l="1"/>
  <c r="S1336" i="2"/>
  <c r="T1335" i="2"/>
  <c r="U1335" i="2" s="1"/>
  <c r="S1335" i="2" l="1"/>
  <c r="T1334" i="2" s="1"/>
  <c r="U1334" i="2" s="1"/>
  <c r="U223" i="2"/>
  <c r="S223" i="2"/>
  <c r="T224" i="2" l="1"/>
  <c r="U224" i="2"/>
  <c r="T225" i="2" s="1"/>
  <c r="S224" i="2"/>
  <c r="S1334" i="2"/>
  <c r="T1333" i="2" s="1"/>
  <c r="S225" i="2" l="1"/>
  <c r="U225" i="2"/>
  <c r="T226" i="2" s="1"/>
  <c r="U1333" i="2"/>
  <c r="T1332" i="2" s="1"/>
  <c r="S1332" i="2" s="1"/>
  <c r="S1333" i="2"/>
  <c r="S226" i="2" l="1"/>
  <c r="U226" i="2"/>
  <c r="T227" i="2" s="1"/>
  <c r="U1332" i="2"/>
  <c r="T1331" i="2" s="1"/>
  <c r="S227" i="2" l="1"/>
  <c r="U227" i="2"/>
  <c r="U1331" i="2"/>
  <c r="T1330" i="2" s="1"/>
  <c r="S1331" i="2"/>
  <c r="T228" i="2" l="1"/>
  <c r="U1330" i="2"/>
  <c r="S1330" i="2"/>
  <c r="U228" i="2" l="1"/>
  <c r="S228" i="2"/>
  <c r="T1329" i="2"/>
  <c r="U1329" i="2" s="1"/>
  <c r="T229" i="2" l="1"/>
  <c r="S229" i="2"/>
  <c r="U229" i="2"/>
  <c r="T230" i="2" s="1"/>
  <c r="S1329" i="2"/>
  <c r="T1328" i="2" s="1"/>
  <c r="U230" i="2" l="1"/>
  <c r="S230" i="2"/>
  <c r="S1328" i="2"/>
  <c r="U1328" i="2"/>
  <c r="T1327" i="2" s="1"/>
  <c r="U1327" i="2" s="1"/>
  <c r="T231" i="2" l="1"/>
  <c r="S1327" i="2"/>
  <c r="T1326" i="2" s="1"/>
  <c r="U231" i="2" l="1"/>
  <c r="S231" i="2"/>
  <c r="U1326" i="2"/>
  <c r="T1325" i="2" s="1"/>
  <c r="S1325" i="2" s="1"/>
  <c r="S1326" i="2"/>
  <c r="T232" i="2" l="1"/>
  <c r="U232" i="2"/>
  <c r="S232" i="2"/>
  <c r="U1325" i="2"/>
  <c r="T1324" i="2" s="1"/>
  <c r="S1324" i="2" s="1"/>
  <c r="T233" i="2" l="1"/>
  <c r="S233" i="2"/>
  <c r="U233" i="2"/>
  <c r="T234" i="2" s="1"/>
  <c r="U1324" i="2"/>
  <c r="T1323" i="2" s="1"/>
  <c r="S1323" i="2" s="1"/>
  <c r="S234" i="2" l="1"/>
  <c r="U234" i="2"/>
  <c r="T235" i="2" s="1"/>
  <c r="U1323" i="2"/>
  <c r="T1322" i="2" s="1"/>
  <c r="S1322" i="2" s="1"/>
  <c r="U235" i="2" l="1"/>
  <c r="S235" i="2"/>
  <c r="U1322" i="2"/>
  <c r="T1321" i="2" s="1"/>
  <c r="U1321" i="2" s="1"/>
  <c r="T236" i="2" l="1"/>
  <c r="S236" i="2"/>
  <c r="U236" i="2"/>
  <c r="T237" i="2" s="1"/>
  <c r="S1321" i="2"/>
  <c r="T1320" i="2" s="1"/>
  <c r="U1320" i="2" s="1"/>
  <c r="U237" i="2" l="1"/>
  <c r="T238" i="2" s="1"/>
  <c r="S237" i="2"/>
  <c r="S1320" i="2"/>
  <c r="T1319" i="2" s="1"/>
  <c r="U1319" i="2" s="1"/>
  <c r="S1319" i="2" l="1"/>
  <c r="T1318" i="2" s="1"/>
  <c r="U238" i="2"/>
  <c r="S238" i="2"/>
  <c r="T239" i="2" l="1"/>
  <c r="U1318" i="2"/>
  <c r="S1318" i="2"/>
  <c r="S239" i="2"/>
  <c r="U239" i="2"/>
  <c r="T240" i="2" l="1"/>
  <c r="T1317" i="2"/>
  <c r="S240" i="2"/>
  <c r="U240" i="2"/>
  <c r="T241" i="2" s="1"/>
  <c r="U241" i="2" l="1"/>
  <c r="T242" i="2" s="1"/>
  <c r="S241" i="2"/>
  <c r="U1317" i="2"/>
  <c r="T1316" i="2" s="1"/>
  <c r="S1317" i="2"/>
  <c r="U1316" i="2" l="1"/>
  <c r="S1316" i="2"/>
  <c r="S242" i="2"/>
  <c r="U242" i="2"/>
  <c r="T243" i="2" s="1"/>
  <c r="T1315" i="2" l="1"/>
  <c r="U1315" i="2"/>
  <c r="T1314" i="2" s="1"/>
  <c r="S1315" i="2"/>
  <c r="U243" i="2"/>
  <c r="S243" i="2"/>
  <c r="T244" i="2" l="1"/>
  <c r="S244" i="2" s="1"/>
  <c r="U1314" i="2"/>
  <c r="T1313" i="2" s="1"/>
  <c r="S1314" i="2"/>
  <c r="U244" i="2"/>
  <c r="T245" i="2" l="1"/>
  <c r="U245" i="2" s="1"/>
  <c r="S245" i="2"/>
  <c r="U1313" i="2"/>
  <c r="T1312" i="2" s="1"/>
  <c r="S1313" i="2"/>
  <c r="U1312" i="2" l="1"/>
  <c r="T1311" i="2" s="1"/>
  <c r="U1311" i="2" s="1"/>
  <c r="S1312" i="2"/>
  <c r="T246" i="2"/>
  <c r="S246" i="2" l="1"/>
  <c r="U246" i="2"/>
  <c r="T247" i="2" s="1"/>
  <c r="S1311" i="2"/>
  <c r="T1310" i="2" s="1"/>
  <c r="U1310" i="2" s="1"/>
  <c r="U247" i="2" l="1"/>
  <c r="S247" i="2"/>
  <c r="S1310" i="2"/>
  <c r="T1309" i="2" s="1"/>
  <c r="S1309" i="2" s="1"/>
  <c r="U1309" i="2" l="1"/>
  <c r="T1308" i="2" s="1"/>
  <c r="T248" i="2"/>
  <c r="S1308" i="2" l="1"/>
  <c r="U1308" i="2"/>
  <c r="T1307" i="2" s="1"/>
  <c r="S248" i="2"/>
  <c r="U248" i="2"/>
  <c r="T249" i="2" s="1"/>
  <c r="U1307" i="2" l="1"/>
  <c r="T1306" i="2" s="1"/>
  <c r="S1307" i="2"/>
  <c r="U249" i="2"/>
  <c r="S249" i="2"/>
  <c r="U1306" i="2" l="1"/>
  <c r="S1306" i="2"/>
  <c r="T1305" i="2" s="1"/>
  <c r="T250" i="2"/>
  <c r="U1305" i="2" l="1"/>
  <c r="T1304" i="2" s="1"/>
  <c r="S1305" i="2"/>
  <c r="S250" i="2"/>
  <c r="U250" i="2"/>
  <c r="T251" i="2" s="1"/>
  <c r="U1304" i="2" l="1"/>
  <c r="S1304" i="2"/>
  <c r="T1303" i="2"/>
  <c r="U1303" i="2" s="1"/>
  <c r="S251" i="2"/>
  <c r="U251" i="2"/>
  <c r="T252" i="2" s="1"/>
  <c r="S1303" i="2" l="1"/>
  <c r="U252" i="2"/>
  <c r="S252" i="2"/>
  <c r="T1302" i="2"/>
  <c r="U1302" i="2" s="1"/>
  <c r="T253" i="2" l="1"/>
  <c r="U253" i="2" s="1"/>
  <c r="S253" i="2"/>
  <c r="S1302" i="2"/>
  <c r="T254" i="2" l="1"/>
  <c r="T1301" i="2"/>
  <c r="U1301" i="2" s="1"/>
  <c r="U254" i="2" l="1"/>
  <c r="T255" i="2" s="1"/>
  <c r="S254" i="2"/>
  <c r="S1301" i="2"/>
  <c r="U255" i="2" l="1"/>
  <c r="T256" i="2" s="1"/>
  <c r="S255" i="2"/>
  <c r="T1300" i="2"/>
  <c r="U1300" i="2" s="1"/>
  <c r="S256" i="2" l="1"/>
  <c r="U256" i="2"/>
  <c r="T257" i="2" s="1"/>
  <c r="S1300" i="2"/>
  <c r="T1299" i="2" s="1"/>
  <c r="U257" i="2" l="1"/>
  <c r="S257" i="2"/>
  <c r="U1299" i="2"/>
  <c r="T1298" i="2" s="1"/>
  <c r="U1298" i="2" s="1"/>
  <c r="S1299" i="2"/>
  <c r="T258" i="2" l="1"/>
  <c r="U258" i="2" s="1"/>
  <c r="S258" i="2"/>
  <c r="S1298" i="2"/>
  <c r="T1297" i="2" s="1"/>
  <c r="U1297" i="2" s="1"/>
  <c r="T259" i="2" l="1"/>
  <c r="S1297" i="2"/>
  <c r="T1296" i="2"/>
  <c r="U1296" i="2" s="1"/>
  <c r="U259" i="2" l="1"/>
  <c r="S259" i="2"/>
  <c r="S1296" i="2"/>
  <c r="T1295" i="2" s="1"/>
  <c r="U1295" i="2" s="1"/>
  <c r="T260" i="2" l="1"/>
  <c r="U260" i="2"/>
  <c r="T261" i="2" s="1"/>
  <c r="S260" i="2"/>
  <c r="S1295" i="2"/>
  <c r="T1294" i="2" s="1"/>
  <c r="U1294" i="2" s="1"/>
  <c r="U261" i="2" l="1"/>
  <c r="S261" i="2"/>
  <c r="S1294" i="2"/>
  <c r="T1293" i="2" s="1"/>
  <c r="U1293" i="2" s="1"/>
  <c r="T262" i="2" l="1"/>
  <c r="S262" i="2" s="1"/>
  <c r="S1293" i="2"/>
  <c r="T1292" i="2" s="1"/>
  <c r="U1292" i="2" s="1"/>
  <c r="U262" i="2" l="1"/>
  <c r="T263" i="2" s="1"/>
  <c r="S263" i="2" s="1"/>
  <c r="S1292" i="2"/>
  <c r="T1291" i="2" s="1"/>
  <c r="U1291" i="2" s="1"/>
  <c r="U263" i="2" l="1"/>
  <c r="T264" i="2" s="1"/>
  <c r="S264" i="2"/>
  <c r="U264" i="2"/>
  <c r="T265" i="2" s="1"/>
  <c r="S1291" i="2"/>
  <c r="U265" i="2" l="1"/>
  <c r="S265" i="2"/>
  <c r="T1290" i="2"/>
  <c r="U1290" i="2" s="1"/>
  <c r="T266" i="2" l="1"/>
  <c r="U266" i="2"/>
  <c r="S266" i="2"/>
  <c r="S1290" i="2"/>
  <c r="T1289" i="2" s="1"/>
  <c r="U1289" i="2" s="1"/>
  <c r="T267" i="2" l="1"/>
  <c r="S267" i="2" s="1"/>
  <c r="U267" i="2"/>
  <c r="S1289" i="2"/>
  <c r="T1288" i="2" s="1"/>
  <c r="U1288" i="2" s="1"/>
  <c r="T268" i="2" l="1"/>
  <c r="S268" i="2"/>
  <c r="U268" i="2"/>
  <c r="T269" i="2" s="1"/>
  <c r="S1288" i="2"/>
  <c r="U269" i="2" l="1"/>
  <c r="S269" i="2"/>
  <c r="T270" i="2" s="1"/>
  <c r="T1287" i="2"/>
  <c r="U1287" i="2" s="1"/>
  <c r="S270" i="2" l="1"/>
  <c r="U270" i="2"/>
  <c r="T271" i="2" s="1"/>
  <c r="S1287" i="2"/>
  <c r="T1286" i="2" s="1"/>
  <c r="U1286" i="2" s="1"/>
  <c r="S271" i="2" l="1"/>
  <c r="U271" i="2"/>
  <c r="T272" i="2" s="1"/>
  <c r="S1286" i="2"/>
  <c r="T1285" i="2" s="1"/>
  <c r="U1285" i="2" s="1"/>
  <c r="S272" i="2" l="1"/>
  <c r="U272" i="2"/>
  <c r="T273" i="2" s="1"/>
  <c r="S1285" i="2"/>
  <c r="S273" i="2" l="1"/>
  <c r="U273" i="2"/>
  <c r="T274" i="2" s="1"/>
  <c r="T1284" i="2"/>
  <c r="U1284" i="2" s="1"/>
  <c r="S274" i="2" l="1"/>
  <c r="U274" i="2"/>
  <c r="T275" i="2" s="1"/>
  <c r="S1284" i="2"/>
  <c r="T1283" i="2" s="1"/>
  <c r="U1283" i="2" s="1"/>
  <c r="S275" i="2" l="1"/>
  <c r="U275" i="2"/>
  <c r="T276" i="2" s="1"/>
  <c r="S1283" i="2"/>
  <c r="T1282" i="2" s="1"/>
  <c r="U1282" i="2" s="1"/>
  <c r="S276" i="2" l="1"/>
  <c r="U276" i="2"/>
  <c r="T277" i="2" s="1"/>
  <c r="S1282" i="2"/>
  <c r="T1281" i="2" s="1"/>
  <c r="U1281" i="2" s="1"/>
  <c r="U277" i="2" l="1"/>
  <c r="S277" i="2"/>
  <c r="S1281" i="2"/>
  <c r="T1280" i="2"/>
  <c r="U1280" i="2" s="1"/>
  <c r="T278" i="2" l="1"/>
  <c r="U278" i="2" s="1"/>
  <c r="T279" i="2" s="1"/>
  <c r="S278" i="2"/>
  <c r="S1280" i="2"/>
  <c r="T1279" i="2" s="1"/>
  <c r="U1279" i="2" s="1"/>
  <c r="S279" i="2" l="1"/>
  <c r="U279" i="2"/>
  <c r="T280" i="2" s="1"/>
  <c r="S1279" i="2"/>
  <c r="U280" i="2" l="1"/>
  <c r="S280" i="2"/>
  <c r="T1278" i="2"/>
  <c r="U1278" i="2" s="1"/>
  <c r="T281" i="2" l="1"/>
  <c r="U281" i="2" s="1"/>
  <c r="S1278" i="2"/>
  <c r="S281" i="2" l="1"/>
  <c r="T282" i="2" s="1"/>
  <c r="T1277" i="2"/>
  <c r="U1277" i="2" s="1"/>
  <c r="U282" i="2" l="1"/>
  <c r="T283" i="2" s="1"/>
  <c r="S283" i="2" s="1"/>
  <c r="S282" i="2"/>
  <c r="S1277" i="2"/>
  <c r="T1276" i="2" s="1"/>
  <c r="U1276" i="2" s="1"/>
  <c r="U283" i="2" l="1"/>
  <c r="T284" i="2" s="1"/>
  <c r="S284" i="2" s="1"/>
  <c r="S1276" i="2"/>
  <c r="U284" i="2" l="1"/>
  <c r="T285" i="2"/>
  <c r="S285" i="2" s="1"/>
  <c r="U285" i="2"/>
  <c r="T1275" i="2"/>
  <c r="U1275" i="2" s="1"/>
  <c r="T286" i="2" l="1"/>
  <c r="S286" i="2"/>
  <c r="U286" i="2"/>
  <c r="S1275" i="2"/>
  <c r="T1274" i="2" s="1"/>
  <c r="U1274" i="2" s="1"/>
  <c r="T287" i="2" l="1"/>
  <c r="U287" i="2"/>
  <c r="S287" i="2"/>
  <c r="S1274" i="2"/>
  <c r="T1273" i="2" s="1"/>
  <c r="U1273" i="2" s="1"/>
  <c r="T288" i="2" l="1"/>
  <c r="U288" i="2"/>
  <c r="T289" i="2" s="1"/>
  <c r="S288" i="2"/>
  <c r="S1273" i="2"/>
  <c r="T1272" i="2" s="1"/>
  <c r="U1272" i="2" s="1"/>
  <c r="U289" i="2" l="1"/>
  <c r="S289" i="2"/>
  <c r="S1272" i="2"/>
  <c r="T1271" i="2"/>
  <c r="U1271" i="2" s="1"/>
  <c r="T290" i="2" l="1"/>
  <c r="S290" i="2"/>
  <c r="U290" i="2"/>
  <c r="T291" i="2" s="1"/>
  <c r="S1271" i="2"/>
  <c r="U291" i="2" l="1"/>
  <c r="S291" i="2"/>
  <c r="T1270" i="2"/>
  <c r="U1270" i="2" s="1"/>
  <c r="T292" i="2" l="1"/>
  <c r="S292" i="2"/>
  <c r="U292" i="2"/>
  <c r="T293" i="2" s="1"/>
  <c r="S1270" i="2"/>
  <c r="S293" i="2" l="1"/>
  <c r="U293" i="2"/>
  <c r="T294" i="2" s="1"/>
  <c r="T1269" i="2"/>
  <c r="U1269" i="2" s="1"/>
  <c r="U294" i="2" l="1"/>
  <c r="S294" i="2"/>
  <c r="S1269" i="2"/>
  <c r="T1268" i="2" s="1"/>
  <c r="U1268" i="2" s="1"/>
  <c r="T295" i="2" l="1"/>
  <c r="S295" i="2" s="1"/>
  <c r="U295" i="2"/>
  <c r="S1268" i="2"/>
  <c r="T296" i="2" l="1"/>
  <c r="U296" i="2" s="1"/>
  <c r="T297" i="2" s="1"/>
  <c r="S296" i="2"/>
  <c r="T1267" i="2"/>
  <c r="U1267" i="2" s="1"/>
  <c r="U297" i="2" l="1"/>
  <c r="S297" i="2"/>
  <c r="S1267" i="2"/>
  <c r="T1266" i="2" s="1"/>
  <c r="U1266" i="2" s="1"/>
  <c r="T298" i="2" l="1"/>
  <c r="S1266" i="2"/>
  <c r="U298" i="2" l="1"/>
  <c r="T299" i="2" s="1"/>
  <c r="S298" i="2"/>
  <c r="T1265" i="2"/>
  <c r="U1265" i="2" s="1"/>
  <c r="S299" i="2" l="1"/>
  <c r="U299" i="2"/>
  <c r="T300" i="2" s="1"/>
  <c r="S1265" i="2"/>
  <c r="T1264" i="2"/>
  <c r="U1264" i="2" s="1"/>
  <c r="S300" i="2" l="1"/>
  <c r="U300" i="2"/>
  <c r="T301" i="2" s="1"/>
  <c r="S1264" i="2"/>
  <c r="T1263" i="2" s="1"/>
  <c r="U1263" i="2" s="1"/>
  <c r="U301" i="2" l="1"/>
  <c r="S301" i="2"/>
  <c r="S1263" i="2"/>
  <c r="T302" i="2" l="1"/>
  <c r="U302" i="2"/>
  <c r="S302" i="2"/>
  <c r="T1262" i="2"/>
  <c r="U1262" i="2" s="1"/>
  <c r="T303" i="2" l="1"/>
  <c r="S1262" i="2"/>
  <c r="T1261" i="2" s="1"/>
  <c r="U1261" i="2" s="1"/>
  <c r="S303" i="2" l="1"/>
  <c r="U303" i="2"/>
  <c r="T304" i="2" s="1"/>
  <c r="S1261" i="2"/>
  <c r="T1260" i="2" s="1"/>
  <c r="U1260" i="2" s="1"/>
  <c r="U304" i="2" l="1"/>
  <c r="S304" i="2"/>
  <c r="S1260" i="2"/>
  <c r="T1259" i="2" s="1"/>
  <c r="U1259" i="2" s="1"/>
  <c r="T305" i="2" l="1"/>
  <c r="S305" i="2"/>
  <c r="U305" i="2"/>
  <c r="T306" i="2" s="1"/>
  <c r="S1259" i="2"/>
  <c r="U306" i="2" l="1"/>
  <c r="S306" i="2"/>
  <c r="T1258" i="2"/>
  <c r="U1258" i="2" s="1"/>
  <c r="T307" i="2" l="1"/>
  <c r="S307" i="2" s="1"/>
  <c r="U307" i="2"/>
  <c r="S1258" i="2"/>
  <c r="T1257" i="2" s="1"/>
  <c r="U1257" i="2" s="1"/>
  <c r="T308" i="2" l="1"/>
  <c r="S1257" i="2"/>
  <c r="S308" i="2" l="1"/>
  <c r="U308" i="2"/>
  <c r="T309" i="2" s="1"/>
  <c r="T1256" i="2"/>
  <c r="U1256" i="2" s="1"/>
  <c r="U309" i="2" l="1"/>
  <c r="S309" i="2"/>
  <c r="S1256" i="2"/>
  <c r="T1255" i="2" s="1"/>
  <c r="U1255" i="2" s="1"/>
  <c r="T310" i="2" l="1"/>
  <c r="S310" i="2"/>
  <c r="U310" i="2"/>
  <c r="T311" i="2" s="1"/>
  <c r="S1255" i="2"/>
  <c r="T1254" i="2" s="1"/>
  <c r="U1254" i="2" s="1"/>
  <c r="S311" i="2" l="1"/>
  <c r="U311" i="2"/>
  <c r="T312" i="2" s="1"/>
  <c r="S1254" i="2"/>
  <c r="S312" i="2" l="1"/>
  <c r="U312" i="2"/>
  <c r="T1253" i="2"/>
  <c r="U1253" i="2" s="1"/>
  <c r="T313" i="2" l="1"/>
  <c r="S313" i="2" s="1"/>
  <c r="S1253" i="2"/>
  <c r="T1252" i="2" s="1"/>
  <c r="U1252" i="2" s="1"/>
  <c r="U313" i="2" l="1"/>
  <c r="T314" i="2" s="1"/>
  <c r="S314" i="2" s="1"/>
  <c r="S1252" i="2"/>
  <c r="U314" i="2" l="1"/>
  <c r="T315" i="2" s="1"/>
  <c r="U315" i="2" s="1"/>
  <c r="T1251" i="2"/>
  <c r="U1251" i="2" s="1"/>
  <c r="S315" i="2" l="1"/>
  <c r="T316" i="2" s="1"/>
  <c r="S1251" i="2"/>
  <c r="T1250" i="2" s="1"/>
  <c r="U1250" i="2" s="1"/>
  <c r="S316" i="2" l="1"/>
  <c r="U316" i="2"/>
  <c r="T317" i="2" s="1"/>
  <c r="U317" i="2"/>
  <c r="S317" i="2"/>
  <c r="S1250" i="2"/>
  <c r="T318" i="2" l="1"/>
  <c r="S318" i="2" s="1"/>
  <c r="T1249" i="2"/>
  <c r="U1249" i="2" s="1"/>
  <c r="U318" i="2" l="1"/>
  <c r="T319" i="2" s="1"/>
  <c r="U319" i="2" s="1"/>
  <c r="S319" i="2"/>
  <c r="S1249" i="2"/>
  <c r="T1248" i="2" s="1"/>
  <c r="U1248" i="2" s="1"/>
  <c r="S1248" i="2" l="1"/>
  <c r="T1247" i="2" l="1"/>
  <c r="U1247" i="2" s="1"/>
  <c r="S1247" i="2" l="1"/>
  <c r="T1246" i="2" s="1"/>
  <c r="U1246" i="2" s="1"/>
  <c r="S1246" i="2" l="1"/>
  <c r="T1245" i="2" s="1"/>
  <c r="U1245" i="2" s="1"/>
  <c r="S1245" i="2" l="1"/>
  <c r="T1244" i="2" s="1"/>
  <c r="U1244" i="2" s="1"/>
  <c r="S1244" i="2" l="1"/>
  <c r="T1243" i="2" l="1"/>
  <c r="U1243" i="2" s="1"/>
  <c r="S1243" i="2" l="1"/>
  <c r="T1242" i="2"/>
  <c r="U1242" i="2" s="1"/>
  <c r="S1242" i="2" l="1"/>
  <c r="T1241" i="2" l="1"/>
  <c r="U1241" i="2" s="1"/>
  <c r="S1241" i="2" l="1"/>
  <c r="T1240" i="2"/>
  <c r="U1240" i="2" s="1"/>
  <c r="S1240" i="2" l="1"/>
  <c r="T1239" i="2" l="1"/>
  <c r="U1239" i="2" s="1"/>
  <c r="S1239" i="2" l="1"/>
  <c r="T1238" i="2"/>
  <c r="U1238" i="2" s="1"/>
  <c r="S1238" i="2" l="1"/>
  <c r="T1237" i="2" l="1"/>
  <c r="U1237" i="2" s="1"/>
  <c r="S1237" i="2" l="1"/>
  <c r="T1236" i="2" s="1"/>
  <c r="U1236" i="2" s="1"/>
  <c r="S1236" i="2" l="1"/>
  <c r="T1235" i="2" s="1"/>
  <c r="U1235" i="2" s="1"/>
  <c r="S1235" i="2" l="1"/>
  <c r="T1234" i="2" s="1"/>
  <c r="U1234" i="2" s="1"/>
  <c r="S1234" i="2" l="1"/>
  <c r="T1233" i="2" s="1"/>
  <c r="U1233" i="2" s="1"/>
  <c r="S1233" i="2" l="1"/>
  <c r="T1232" i="2" l="1"/>
  <c r="U1232" i="2" s="1"/>
  <c r="S1232" i="2" l="1"/>
  <c r="T1231" i="2" s="1"/>
  <c r="U1231" i="2" s="1"/>
  <c r="S1231" i="2" l="1"/>
  <c r="T1230" i="2" s="1"/>
  <c r="U1230" i="2" s="1"/>
  <c r="S1230" i="2" l="1"/>
  <c r="T1229" i="2"/>
  <c r="U1229" i="2" s="1"/>
  <c r="S1229" i="2" l="1"/>
  <c r="T1228" i="2" s="1"/>
  <c r="U1228" i="2" s="1"/>
  <c r="S1228" i="2" l="1"/>
  <c r="T1227" i="2" s="1"/>
  <c r="U1227" i="2" s="1"/>
  <c r="S1227" i="2" l="1"/>
  <c r="T1226" i="2" s="1"/>
  <c r="U1226" i="2" s="1"/>
  <c r="S1226" i="2" l="1"/>
  <c r="T1225" i="2" s="1"/>
  <c r="U1225" i="2" s="1"/>
  <c r="S1225" i="2" l="1"/>
  <c r="T1224" i="2" l="1"/>
  <c r="U1224" i="2" s="1"/>
  <c r="S1224" i="2" l="1"/>
  <c r="T1223" i="2" s="1"/>
  <c r="U1223" i="2" s="1"/>
  <c r="S1223" i="2" l="1"/>
  <c r="T1222" i="2" l="1"/>
  <c r="U1222" i="2" s="1"/>
  <c r="S1222" i="2" l="1"/>
  <c r="T1221" i="2" s="1"/>
  <c r="U1221" i="2" s="1"/>
  <c r="S1221" i="2" l="1"/>
  <c r="T1220" i="2" l="1"/>
  <c r="U1220" i="2" s="1"/>
  <c r="S1220" i="2" l="1"/>
  <c r="T1219" i="2" s="1"/>
  <c r="U1219" i="2" s="1"/>
  <c r="S1219" i="2" l="1"/>
  <c r="T1218" i="2" s="1"/>
  <c r="U1218" i="2" s="1"/>
  <c r="S1218" i="2" l="1"/>
  <c r="T1217" i="2" s="1"/>
  <c r="U1217" i="2" s="1"/>
  <c r="S1217" i="2" l="1"/>
  <c r="T1216" i="2" l="1"/>
  <c r="U1216" i="2" s="1"/>
  <c r="S1216" i="2" l="1"/>
  <c r="T1215" i="2" s="1"/>
  <c r="U1215" i="2" s="1"/>
  <c r="S1215" i="2" l="1"/>
  <c r="T1214" i="2"/>
  <c r="U1214" i="2" s="1"/>
  <c r="S1214" i="2" l="1"/>
  <c r="T1213" i="2" s="1"/>
  <c r="U1213" i="2" s="1"/>
  <c r="S1213" i="2" l="1"/>
  <c r="T1212" i="2"/>
  <c r="U1212" i="2" s="1"/>
  <c r="S1212" i="2" l="1"/>
  <c r="T1211" i="2" s="1"/>
  <c r="U1211" i="2" s="1"/>
  <c r="S1211" i="2" l="1"/>
  <c r="T1210" i="2"/>
  <c r="U1210" i="2" s="1"/>
  <c r="S1210" i="2" l="1"/>
  <c r="T1209" i="2" s="1"/>
  <c r="U1209" i="2" s="1"/>
  <c r="S1209" i="2" l="1"/>
  <c r="T1208" i="2" s="1"/>
  <c r="U1208" i="2" s="1"/>
  <c r="S1208" i="2" l="1"/>
  <c r="T1207" i="2" s="1"/>
  <c r="U1207" i="2" s="1"/>
  <c r="S1207" i="2" l="1"/>
  <c r="T1206" i="2" s="1"/>
  <c r="U1206" i="2" s="1"/>
  <c r="S1206" i="2" l="1"/>
  <c r="T1205" i="2" l="1"/>
  <c r="U1205" i="2" s="1"/>
  <c r="S1205" i="2" l="1"/>
  <c r="T1204" i="2"/>
  <c r="U1204" i="2" s="1"/>
  <c r="S1204" i="2" l="1"/>
  <c r="T1203" i="2"/>
  <c r="U1203" i="2" s="1"/>
  <c r="S1203" i="2" l="1"/>
  <c r="T1202" i="2" l="1"/>
  <c r="U1202" i="2" s="1"/>
  <c r="S1202" i="2" l="1"/>
  <c r="T1201" i="2" s="1"/>
  <c r="U1201" i="2" s="1"/>
  <c r="S1201" i="2" l="1"/>
  <c r="T1200" i="2" l="1"/>
  <c r="U1200" i="2" s="1"/>
  <c r="S1200" i="2" l="1"/>
  <c r="T1199" i="2"/>
  <c r="U1199" i="2" s="1"/>
  <c r="S1199" i="2"/>
  <c r="T1198" i="2" l="1"/>
  <c r="U1198" i="2" s="1"/>
  <c r="S1198" i="2" l="1"/>
  <c r="T1197" i="2" l="1"/>
  <c r="U1197" i="2" s="1"/>
  <c r="S1197" i="2"/>
  <c r="T1196" i="2" l="1"/>
  <c r="U1196" i="2" s="1"/>
  <c r="S1196" i="2" l="1"/>
  <c r="T1195" i="2" s="1"/>
  <c r="U1195" i="2" s="1"/>
  <c r="S1195" i="2"/>
  <c r="T1194" i="2" l="1"/>
  <c r="U1194" i="2" s="1"/>
  <c r="S1194" i="2" l="1"/>
  <c r="T1193" i="2"/>
  <c r="U1193" i="2" s="1"/>
  <c r="S1193" i="2"/>
  <c r="T1192" i="2" l="1"/>
  <c r="U1192" i="2" s="1"/>
  <c r="S1192" i="2" l="1"/>
  <c r="T1191" i="2"/>
  <c r="U1191" i="2" s="1"/>
  <c r="S1191" i="2" l="1"/>
  <c r="T1190" i="2" s="1"/>
  <c r="U1190" i="2" l="1"/>
  <c r="S1190" i="2"/>
  <c r="T1189" i="2" l="1"/>
  <c r="U1189" i="2" s="1"/>
  <c r="S1189" i="2"/>
  <c r="T1188" i="2" l="1"/>
  <c r="U1188" i="2" s="1"/>
  <c r="S1188" i="2"/>
  <c r="T1187" i="2" s="1"/>
  <c r="U1187" i="2" s="1"/>
  <c r="S1187" i="2" l="1"/>
  <c r="T1186" i="2" s="1"/>
  <c r="U1186" i="2" s="1"/>
  <c r="S1186" i="2" l="1"/>
  <c r="T1185" i="2" s="1"/>
  <c r="U1185" i="2" l="1"/>
  <c r="S1185" i="2"/>
  <c r="T1184" i="2" l="1"/>
  <c r="U1184" i="2" s="1"/>
  <c r="S1184" i="2"/>
  <c r="T1183" i="2" l="1"/>
  <c r="U1183" i="2" s="1"/>
  <c r="S1183" i="2"/>
  <c r="T1182" i="2"/>
  <c r="U1182" i="2" s="1"/>
  <c r="S1182" i="2" l="1"/>
  <c r="T1181" i="2" l="1"/>
  <c r="U1181" i="2" s="1"/>
  <c r="S1181" i="2"/>
  <c r="T1180" i="2" l="1"/>
  <c r="U1180" i="2" s="1"/>
  <c r="S1180" i="2" l="1"/>
  <c r="T1179" i="2" s="1"/>
  <c r="U1179" i="2" s="1"/>
  <c r="S1179" i="2" l="1"/>
  <c r="T1178" i="2"/>
  <c r="U1178" i="2" s="1"/>
  <c r="S1178" i="2" l="1"/>
  <c r="T1177" i="2" s="1"/>
  <c r="U1177" i="2" s="1"/>
  <c r="S1177" i="2"/>
  <c r="T1176" i="2" l="1"/>
  <c r="U1176" i="2" s="1"/>
  <c r="S1176" i="2" l="1"/>
  <c r="T1175" i="2"/>
  <c r="U1175" i="2" s="1"/>
  <c r="S1175" i="2" l="1"/>
  <c r="T1174" i="2"/>
  <c r="U1174" i="2" s="1"/>
  <c r="S1174" i="2" l="1"/>
  <c r="T1173" i="2" l="1"/>
  <c r="U1173" i="2" s="1"/>
  <c r="S1173" i="2" l="1"/>
  <c r="T1172" i="2"/>
  <c r="U1172" i="2" s="1"/>
  <c r="S1172" i="2" l="1"/>
  <c r="T1171" i="2" s="1"/>
  <c r="U1171" i="2" s="1"/>
  <c r="S1171" i="2" l="1"/>
  <c r="T1170" i="2" s="1"/>
  <c r="U1170" i="2" s="1"/>
  <c r="T2095" i="2"/>
  <c r="U2095" i="2" s="1"/>
  <c r="S1170" i="2" l="1"/>
  <c r="S2095" i="2"/>
  <c r="T2094" i="2"/>
  <c r="U2094" i="2" s="1"/>
  <c r="T1169" i="2" l="1"/>
  <c r="U1169" i="2" s="1"/>
  <c r="S2094" i="2"/>
  <c r="S1169" i="2" l="1"/>
  <c r="T1168" i="2" s="1"/>
  <c r="U1168" i="2" s="1"/>
  <c r="T2093" i="2"/>
  <c r="U2093" i="2" s="1"/>
  <c r="S2093" i="2" l="1"/>
  <c r="T2092" i="2" s="1"/>
  <c r="U2092" i="2" s="1"/>
  <c r="S1168" i="2"/>
  <c r="T1167" i="2"/>
  <c r="U1167" i="2" s="1"/>
  <c r="S2092" i="2" l="1"/>
  <c r="S1167" i="2"/>
  <c r="T2091" i="2"/>
  <c r="U2091" i="2" s="1"/>
  <c r="T1166" i="2"/>
  <c r="U1166" i="2" s="1"/>
  <c r="S2091" i="2" l="1"/>
  <c r="S1166" i="2"/>
  <c r="T1165" i="2" s="1"/>
  <c r="U1165" i="2" s="1"/>
  <c r="T2090" i="2"/>
  <c r="U2090" i="2" s="1"/>
  <c r="S2090" i="2" l="1"/>
  <c r="T2089" i="2" s="1"/>
  <c r="U2089" i="2" s="1"/>
  <c r="S1165" i="2"/>
  <c r="T1164" i="2" s="1"/>
  <c r="U1164" i="2" s="1"/>
  <c r="S2089" i="2" l="1"/>
  <c r="S1164" i="2"/>
  <c r="T1163" i="2"/>
  <c r="U1163" i="2" s="1"/>
  <c r="T2088" i="2"/>
  <c r="U2088" i="2" s="1"/>
  <c r="S2088" i="2" l="1"/>
  <c r="S1163" i="2"/>
  <c r="T1162" i="2" s="1"/>
  <c r="U1162" i="2" s="1"/>
  <c r="T2087" i="2"/>
  <c r="U2087" i="2" s="1"/>
  <c r="S2087" i="2" l="1"/>
  <c r="S1162" i="2"/>
  <c r="T2086" i="2"/>
  <c r="U2086" i="2" s="1"/>
  <c r="S2086" i="2" l="1"/>
  <c r="T1161" i="2"/>
  <c r="U1161" i="2" s="1"/>
  <c r="T2085" i="2"/>
  <c r="U2085" i="2" s="1"/>
  <c r="S2085" i="2" l="1"/>
  <c r="S1161" i="2"/>
  <c r="T1160" i="2"/>
  <c r="U1160" i="2" s="1"/>
  <c r="T2084" i="2"/>
  <c r="U2084" i="2" s="1"/>
  <c r="S2084" i="2" l="1"/>
  <c r="T2083" i="2" s="1"/>
  <c r="U2083" i="2" s="1"/>
  <c r="S1160" i="2"/>
  <c r="T1159" i="2" s="1"/>
  <c r="U1159" i="2" s="1"/>
  <c r="S2083" i="2" l="1"/>
  <c r="S1159" i="2"/>
  <c r="T1158" i="2" s="1"/>
  <c r="U1158" i="2" s="1"/>
  <c r="T2082" i="2"/>
  <c r="U2082" i="2" s="1"/>
  <c r="S1158" i="2" l="1"/>
  <c r="T1157" i="2"/>
  <c r="U1157" i="2" s="1"/>
  <c r="S2082" i="2"/>
  <c r="T2081" i="2" s="1"/>
  <c r="U2081" i="2" s="1"/>
  <c r="S1157" i="2" l="1"/>
  <c r="T1156" i="2" s="1"/>
  <c r="U1156" i="2" s="1"/>
  <c r="S2081" i="2"/>
  <c r="S1156" i="2" l="1"/>
  <c r="T2080" i="2"/>
  <c r="U2080" i="2" s="1"/>
  <c r="S2080" i="2"/>
  <c r="T2079" i="2" l="1"/>
  <c r="U2079" i="2" s="1"/>
  <c r="T1155" i="2"/>
  <c r="U1155" i="2" s="1"/>
  <c r="S2079" i="2" l="1"/>
  <c r="T2078" i="2" s="1"/>
  <c r="U2078" i="2" s="1"/>
  <c r="S1155" i="2"/>
  <c r="T1154" i="2" l="1"/>
  <c r="U1154" i="2" s="1"/>
  <c r="S2078" i="2"/>
  <c r="S1154" i="2" l="1"/>
  <c r="T1153" i="2"/>
  <c r="U1153" i="2" s="1"/>
  <c r="T2077" i="2"/>
  <c r="U2077" i="2" s="1"/>
  <c r="S2077" i="2"/>
  <c r="S1153" i="2" l="1"/>
  <c r="T2076" i="2"/>
  <c r="U2076" i="2" s="1"/>
  <c r="S2076" i="2" l="1"/>
  <c r="T1152" i="2"/>
  <c r="T2075" i="2"/>
  <c r="U2075" i="2" s="1"/>
  <c r="U1152" i="2" l="1"/>
  <c r="T1151" i="2" s="1"/>
  <c r="S1152" i="2"/>
  <c r="S2075" i="2"/>
  <c r="T2074" i="2" s="1"/>
  <c r="U2074" i="2" s="1"/>
  <c r="U1151" i="2" l="1"/>
  <c r="S2074" i="2"/>
  <c r="S1151" i="2" l="1"/>
  <c r="T1150" i="2" s="1"/>
  <c r="S1150" i="2" s="1"/>
  <c r="T2073" i="2"/>
  <c r="U2073" i="2" s="1"/>
  <c r="S2073" i="2" l="1"/>
  <c r="T2072" i="2" s="1"/>
  <c r="U2072" i="2" s="1"/>
  <c r="S2072" i="2" l="1"/>
  <c r="T2071" i="2" s="1"/>
  <c r="U2071" i="2" s="1"/>
  <c r="S2071" i="2" l="1"/>
  <c r="T2070" i="2" s="1"/>
  <c r="U2070" i="2" s="1"/>
  <c r="S2070" i="2" l="1"/>
  <c r="T2069" i="2"/>
  <c r="U2069" i="2" s="1"/>
  <c r="S2069" i="2" l="1"/>
  <c r="T2068" i="2" s="1"/>
  <c r="U2068" i="2" s="1"/>
  <c r="S2068" i="2" l="1"/>
  <c r="T2067" i="2" l="1"/>
  <c r="U2067" i="2" s="1"/>
  <c r="S2067" i="2" l="1"/>
  <c r="T2066" i="2"/>
  <c r="U2066" i="2" s="1"/>
  <c r="S2066" i="2" l="1"/>
  <c r="T2065" i="2"/>
  <c r="U2065" i="2" s="1"/>
  <c r="S2065" i="2" l="1"/>
  <c r="T2064" i="2"/>
  <c r="U2064" i="2" s="1"/>
  <c r="S2064" i="2" l="1"/>
  <c r="T2063" i="2"/>
  <c r="U2063" i="2" s="1"/>
  <c r="S2063" i="2" l="1"/>
  <c r="T2062" i="2" s="1"/>
  <c r="U2062" i="2" s="1"/>
  <c r="S2062" i="2" l="1"/>
  <c r="T2061" i="2" s="1"/>
  <c r="U2061" i="2" s="1"/>
  <c r="S2061" i="2" l="1"/>
  <c r="T2060" i="2" s="1"/>
  <c r="U2060" i="2" s="1"/>
  <c r="S2060" i="2" l="1"/>
  <c r="T2059" i="2"/>
  <c r="U2059" i="2" s="1"/>
  <c r="S2059" i="2" l="1"/>
  <c r="T2058" i="2"/>
  <c r="U2058" i="2" s="1"/>
  <c r="S2058" i="2" l="1"/>
  <c r="T2057" i="2" l="1"/>
  <c r="U2057" i="2" s="1"/>
  <c r="S2057" i="2" l="1"/>
  <c r="T2056" i="2"/>
  <c r="U2056" i="2" s="1"/>
  <c r="S2056" i="2" l="1"/>
  <c r="T2055" i="2"/>
  <c r="U2055" i="2" s="1"/>
  <c r="S2055" i="2" l="1"/>
  <c r="T2054" i="2"/>
  <c r="U2054" i="2" s="1"/>
  <c r="S2054" i="2" l="1"/>
  <c r="T2053" i="2"/>
  <c r="U2053" i="2" s="1"/>
  <c r="S2053" i="2" l="1"/>
  <c r="T2052" i="2" s="1"/>
  <c r="U2052" i="2" s="1"/>
  <c r="S2052" i="2" l="1"/>
  <c r="T2051" i="2" s="1"/>
  <c r="U2051" i="2" s="1"/>
  <c r="S2051" i="2" l="1"/>
  <c r="T2050" i="2"/>
  <c r="U2050" i="2" s="1"/>
  <c r="S2050" i="2" l="1"/>
  <c r="T2049" i="2" s="1"/>
  <c r="U2049" i="2" s="1"/>
  <c r="S2049" i="2" l="1"/>
  <c r="T2048" i="2" s="1"/>
  <c r="U2048" i="2" s="1"/>
  <c r="S1772" i="2"/>
  <c r="T1773" i="2" s="1"/>
  <c r="U1773" i="2" s="1"/>
  <c r="S2048" i="2" l="1"/>
  <c r="T2047" i="2" s="1"/>
  <c r="U2047" i="2" s="1"/>
  <c r="S2047" i="2" l="1"/>
  <c r="T2046" i="2" s="1"/>
  <c r="U2046" i="2" s="1"/>
  <c r="S2046" i="2" l="1"/>
  <c r="T2045" i="2" s="1"/>
  <c r="U2045" i="2" s="1"/>
  <c r="S2045" i="2" l="1"/>
  <c r="T2044" i="2" s="1"/>
  <c r="U2044" i="2" s="1"/>
  <c r="S2044" i="2" l="1"/>
  <c r="T2043" i="2" s="1"/>
  <c r="U2043" i="2" s="1"/>
  <c r="S2043" i="2" l="1"/>
  <c r="T2042" i="2" s="1"/>
  <c r="U2042" i="2" s="1"/>
  <c r="S2042" i="2" l="1"/>
  <c r="T2041" i="2"/>
  <c r="U2041" i="2" s="1"/>
  <c r="S2041" i="2" l="1"/>
  <c r="T2040" i="2" s="1"/>
  <c r="U2040" i="2" s="1"/>
  <c r="S2040" i="2" l="1"/>
  <c r="T2039" i="2" l="1"/>
  <c r="U2039" i="2" s="1"/>
  <c r="S2039" i="2" l="1"/>
  <c r="T2038" i="2" l="1"/>
  <c r="U2038" i="2" s="1"/>
  <c r="S2038" i="2"/>
  <c r="T2037" i="2" l="1"/>
  <c r="U2037" i="2" s="1"/>
  <c r="S2037" i="2" l="1"/>
  <c r="T2036" i="2" s="1"/>
  <c r="U2036" i="2" s="1"/>
  <c r="S2036" i="2" l="1"/>
  <c r="T2035" i="2" l="1"/>
  <c r="U2035" i="2" s="1"/>
  <c r="S2035" i="2" l="1"/>
  <c r="T2034" i="2" l="1"/>
  <c r="U2034" i="2" s="1"/>
  <c r="S2034" i="2" l="1"/>
  <c r="T2033" i="2"/>
  <c r="U2033" i="2" s="1"/>
  <c r="S2033" i="2" l="1"/>
  <c r="T2032" i="2"/>
  <c r="U2032" i="2" s="1"/>
  <c r="S2032" i="2" l="1"/>
  <c r="T2031" i="2"/>
  <c r="U2031" i="2" s="1"/>
  <c r="S2031" i="2" l="1"/>
  <c r="T2030" i="2"/>
  <c r="U2030" i="2" s="1"/>
  <c r="S2030" i="2" l="1"/>
  <c r="T2029" i="2"/>
  <c r="U2029" i="2" s="1"/>
  <c r="S2029" i="2" l="1"/>
  <c r="T2028" i="2" s="1"/>
  <c r="U2028" i="2" s="1"/>
  <c r="S2028" i="2" l="1"/>
  <c r="T2027" i="2"/>
  <c r="U2027" i="2" s="1"/>
  <c r="S2027" i="2" l="1"/>
  <c r="T2026" i="2" s="1"/>
  <c r="U2026" i="2" s="1"/>
  <c r="S2026" i="2" l="1"/>
  <c r="T2025" i="2"/>
  <c r="U2025" i="2" s="1"/>
  <c r="S2025" i="2" l="1"/>
  <c r="T2024" i="2"/>
  <c r="U2024" i="2" s="1"/>
  <c r="S2024" i="2" l="1"/>
  <c r="T2023" i="2"/>
  <c r="U2023" i="2" s="1"/>
  <c r="S2023" i="2" l="1"/>
  <c r="T2022" i="2"/>
  <c r="U2022" i="2" s="1"/>
  <c r="S2022" i="2" l="1"/>
  <c r="T2021" i="2"/>
  <c r="U2021" i="2" s="1"/>
  <c r="S2021" i="2" l="1"/>
  <c r="T2020" i="2"/>
  <c r="U2020" i="2" s="1"/>
  <c r="S2020" i="2" l="1"/>
  <c r="T2019" i="2" s="1"/>
  <c r="U2019" i="2" s="1"/>
  <c r="S2019" i="2" l="1"/>
  <c r="T2018" i="2"/>
  <c r="U2018" i="2" s="1"/>
  <c r="S2018" i="2" l="1"/>
  <c r="T2017" i="2" s="1"/>
  <c r="U2017" i="2" s="1"/>
  <c r="S2017" i="2" l="1"/>
  <c r="T2016" i="2" s="1"/>
  <c r="U2016" i="2" s="1"/>
  <c r="S2016" i="2" l="1"/>
  <c r="T2015" i="2" s="1"/>
  <c r="U2015" i="2" s="1"/>
  <c r="S2015" i="2" l="1"/>
  <c r="T2014" i="2" s="1"/>
  <c r="U2014" i="2" s="1"/>
  <c r="S2014" i="2" l="1"/>
  <c r="T2013" i="2" s="1"/>
  <c r="U2013" i="2" s="1"/>
  <c r="S2013" i="2" l="1"/>
  <c r="T2012" i="2"/>
  <c r="U2012" i="2" s="1"/>
  <c r="S2012" i="2" l="1"/>
  <c r="T2011" i="2"/>
  <c r="U2011" i="2" s="1"/>
  <c r="S2011" i="2" l="1"/>
  <c r="T2010" i="2" s="1"/>
  <c r="U2010" i="2" s="1"/>
  <c r="S2010" i="2" l="1"/>
  <c r="T2009" i="2" s="1"/>
  <c r="U2009" i="2" s="1"/>
  <c r="S2009" i="2" l="1"/>
  <c r="T2008" i="2" s="1"/>
  <c r="U2008" i="2" s="1"/>
  <c r="S2008" i="2" l="1"/>
  <c r="T2007" i="2"/>
  <c r="U2007" i="2" s="1"/>
  <c r="S2007" i="2" l="1"/>
  <c r="T2006" i="2"/>
  <c r="U2006" i="2" s="1"/>
  <c r="S2006" i="2" l="1"/>
  <c r="T2005" i="2" s="1"/>
  <c r="U2005" i="2" s="1"/>
  <c r="S2005" i="2" l="1"/>
  <c r="T2004" i="2" l="1"/>
  <c r="U2004" i="2" s="1"/>
  <c r="S2004" i="2" l="1"/>
  <c r="T2003" i="2" s="1"/>
  <c r="U2003" i="2" s="1"/>
  <c r="S2003" i="2" l="1"/>
  <c r="T2002" i="2" s="1"/>
  <c r="U2002" i="2" s="1"/>
  <c r="S2002" i="2" l="1"/>
  <c r="T2001" i="2" l="1"/>
  <c r="U2001" i="2" s="1"/>
  <c r="S2001" i="2" l="1"/>
  <c r="T2000" i="2"/>
  <c r="U2000" i="2" s="1"/>
  <c r="S2000" i="2" l="1"/>
  <c r="T1999" i="2" s="1"/>
  <c r="U1999" i="2" s="1"/>
  <c r="S1999" i="2" l="1"/>
  <c r="T1998" i="2" s="1"/>
  <c r="U1998" i="2" s="1"/>
  <c r="S1998" i="2" l="1"/>
  <c r="T1997" i="2" s="1"/>
  <c r="U1997" i="2" s="1"/>
  <c r="S1997" i="2" l="1"/>
  <c r="T1996" i="2" s="1"/>
  <c r="U1996" i="2" s="1"/>
  <c r="S1996" i="2" l="1"/>
  <c r="T1995" i="2" l="1"/>
  <c r="U1995" i="2" s="1"/>
  <c r="S1995" i="2" l="1"/>
  <c r="T1994" i="2" s="1"/>
  <c r="U1994" i="2" s="1"/>
  <c r="S1994" i="2" l="1"/>
  <c r="T1993" i="2" s="1"/>
  <c r="U1993" i="2" s="1"/>
  <c r="S1993" i="2" l="1"/>
  <c r="T1992" i="2"/>
  <c r="U1992" i="2" s="1"/>
  <c r="S1992" i="2" l="1"/>
  <c r="T1991" i="2" l="1"/>
  <c r="U1991" i="2" s="1"/>
  <c r="S1991" i="2" l="1"/>
  <c r="T1990" i="2" s="1"/>
  <c r="U1990" i="2" s="1"/>
  <c r="S1990" i="2" l="1"/>
  <c r="T1989" i="2" s="1"/>
  <c r="U1989" i="2" s="1"/>
  <c r="S1989" i="2" l="1"/>
  <c r="T1988" i="2"/>
  <c r="U1988" i="2" s="1"/>
  <c r="S1988" i="2" l="1"/>
  <c r="T1987" i="2"/>
  <c r="U1987" i="2" s="1"/>
  <c r="S1987" i="2" l="1"/>
  <c r="T1986" i="2" s="1"/>
  <c r="U1986" i="2" s="1"/>
  <c r="S1986" i="2" l="1"/>
  <c r="T1985" i="2" s="1"/>
  <c r="U1985" i="2" s="1"/>
  <c r="S1985" i="2" l="1"/>
  <c r="T1984" i="2" s="1"/>
  <c r="U1984" i="2" s="1"/>
  <c r="S1984" i="2" l="1"/>
  <c r="T1983" i="2" s="1"/>
  <c r="U1983" i="2" s="1"/>
  <c r="S1983" i="2" l="1"/>
  <c r="T1982" i="2" s="1"/>
  <c r="U1982" i="2" s="1"/>
  <c r="S1982" i="2" l="1"/>
  <c r="T1981" i="2" s="1"/>
  <c r="U1981" i="2" s="1"/>
  <c r="S1981" i="2" l="1"/>
  <c r="T1980" i="2" s="1"/>
  <c r="U1980" i="2" s="1"/>
  <c r="S1980" i="2" l="1"/>
  <c r="T1979" i="2" s="1"/>
  <c r="U1979" i="2" s="1"/>
  <c r="S1979" i="2" l="1"/>
  <c r="T1978" i="2"/>
  <c r="U1978" i="2" s="1"/>
  <c r="S1978" i="2" l="1"/>
  <c r="T1977" i="2"/>
  <c r="U1977" i="2" s="1"/>
  <c r="S1977" i="2" l="1"/>
  <c r="T1976" i="2"/>
  <c r="U1976" i="2" s="1"/>
  <c r="S1976" i="2" l="1"/>
  <c r="T1975" i="2" s="1"/>
  <c r="U1975" i="2" s="1"/>
  <c r="S1975" i="2" l="1"/>
  <c r="T1974" i="2" s="1"/>
  <c r="U1974" i="2" s="1"/>
  <c r="S1974" i="2" l="1"/>
  <c r="T1973" i="2" s="1"/>
  <c r="U1973" i="2" s="1"/>
  <c r="S1973" i="2" l="1"/>
  <c r="T1972" i="2"/>
  <c r="U1972" i="2" s="1"/>
  <c r="S1972" i="2" l="1"/>
  <c r="T1971" i="2" s="1"/>
  <c r="U1971" i="2" s="1"/>
  <c r="S1971" i="2" l="1"/>
  <c r="T1970" i="2" s="1"/>
  <c r="U1970" i="2" s="1"/>
  <c r="S1970" i="2" l="1"/>
  <c r="T1969" i="2" s="1"/>
  <c r="U1969" i="2" s="1"/>
  <c r="S1969" i="2" l="1"/>
  <c r="T1968" i="2" s="1"/>
  <c r="U1968" i="2" s="1"/>
  <c r="S1968" i="2" l="1"/>
  <c r="T1967" i="2" s="1"/>
  <c r="U1967" i="2" s="1"/>
  <c r="S1967" i="2" l="1"/>
  <c r="T1966" i="2" s="1"/>
  <c r="U1966" i="2" s="1"/>
  <c r="S1966" i="2" l="1"/>
  <c r="T1965" i="2" s="1"/>
  <c r="U1965" i="2" s="1"/>
  <c r="S1965" i="2" l="1"/>
  <c r="T1964" i="2" s="1"/>
  <c r="U1964" i="2" s="1"/>
  <c r="S1964" i="2" l="1"/>
  <c r="T1963" i="2"/>
  <c r="U1963" i="2" s="1"/>
  <c r="S1963" i="2" l="1"/>
  <c r="T1962" i="2"/>
  <c r="U1962" i="2" s="1"/>
  <c r="S1962" i="2" l="1"/>
  <c r="T1961" i="2" s="1"/>
  <c r="U1961" i="2" s="1"/>
  <c r="S1961" i="2" l="1"/>
  <c r="T1960" i="2" l="1"/>
  <c r="U1960" i="2" s="1"/>
  <c r="S1960" i="2" l="1"/>
  <c r="T1959" i="2" l="1"/>
  <c r="U1959" i="2" s="1"/>
  <c r="S1959" i="2" l="1"/>
  <c r="T1958" i="2"/>
  <c r="U1958" i="2" s="1"/>
  <c r="S1958" i="2" l="1"/>
  <c r="T1957" i="2"/>
  <c r="U1957" i="2" s="1"/>
  <c r="S1957" i="2" l="1"/>
  <c r="T1956" i="2" s="1"/>
  <c r="U1956" i="2" s="1"/>
  <c r="S1956" i="2" l="1"/>
  <c r="T1955" i="2"/>
  <c r="U1955" i="2" s="1"/>
  <c r="S1955" i="2" l="1"/>
  <c r="T1954" i="2" s="1"/>
  <c r="U1954" i="2" s="1"/>
  <c r="S1954" i="2" l="1"/>
  <c r="T1953" i="2" s="1"/>
  <c r="U1953" i="2" s="1"/>
  <c r="S1953" i="2" l="1"/>
  <c r="T1952" i="2"/>
  <c r="U1952" i="2" s="1"/>
  <c r="S1952" i="2" l="1"/>
  <c r="T1951" i="2" s="1"/>
  <c r="U1951" i="2" s="1"/>
  <c r="S1951" i="2" l="1"/>
  <c r="T1950" i="2" l="1"/>
  <c r="U1950" i="2" s="1"/>
  <c r="S1950" i="2" l="1"/>
  <c r="T1949" i="2" s="1"/>
  <c r="U1949" i="2" s="1"/>
  <c r="S1949" i="2" l="1"/>
  <c r="T1948" i="2"/>
  <c r="U1948" i="2" s="1"/>
  <c r="S1948" i="2" l="1"/>
  <c r="T1947" i="2" s="1"/>
  <c r="U1947" i="2" s="1"/>
  <c r="S1947" i="2" l="1"/>
  <c r="T1946" i="2"/>
  <c r="U1946" i="2" s="1"/>
  <c r="S1946" i="2" l="1"/>
  <c r="T1945" i="2" s="1"/>
  <c r="U1945" i="2" s="1"/>
  <c r="S1945" i="2" l="1"/>
  <c r="T1944" i="2" s="1"/>
  <c r="U1944" i="2" s="1"/>
  <c r="S1944" i="2" l="1"/>
  <c r="T1943" i="2" s="1"/>
  <c r="U1943" i="2" s="1"/>
  <c r="S1943" i="2" l="1"/>
  <c r="T1942" i="2" s="1"/>
  <c r="U1942" i="2" s="1"/>
  <c r="S1942" i="2" l="1"/>
  <c r="T1941" i="2" l="1"/>
  <c r="U1941" i="2" s="1"/>
  <c r="S1941" i="2" l="1"/>
  <c r="T1940" i="2" s="1"/>
  <c r="U1940" i="2" s="1"/>
  <c r="S1940" i="2" l="1"/>
  <c r="T1939" i="2" s="1"/>
  <c r="U1939" i="2" s="1"/>
  <c r="S1939" i="2" l="1"/>
  <c r="T1938" i="2" s="1"/>
  <c r="U1938" i="2" s="1"/>
  <c r="S1938" i="2" l="1"/>
  <c r="T1937" i="2" s="1"/>
  <c r="U1937" i="2" s="1"/>
  <c r="S1937" i="2" l="1"/>
  <c r="T1936" i="2" s="1"/>
  <c r="U1936" i="2" s="1"/>
  <c r="S1936" i="2" l="1"/>
  <c r="T1935" i="2" s="1"/>
  <c r="U1935" i="2" s="1"/>
  <c r="S1935" i="2" l="1"/>
  <c r="T1934" i="2" s="1"/>
  <c r="U1934" i="2" s="1"/>
  <c r="S1934" i="2" l="1"/>
  <c r="T1933" i="2" s="1"/>
  <c r="U1933" i="2" s="1"/>
  <c r="S1933" i="2" l="1"/>
  <c r="T1932" i="2" s="1"/>
  <c r="U1932" i="2" s="1"/>
  <c r="S1932" i="2" l="1"/>
  <c r="T1931" i="2" l="1"/>
  <c r="U1931" i="2" s="1"/>
  <c r="S1931" i="2" l="1"/>
  <c r="T1930" i="2"/>
  <c r="U1930" i="2" s="1"/>
  <c r="S1930" i="2" l="1"/>
  <c r="T1929" i="2" s="1"/>
  <c r="U1929" i="2" s="1"/>
  <c r="S1929" i="2" l="1"/>
  <c r="T1928" i="2" s="1"/>
  <c r="U1928" i="2" s="1"/>
  <c r="S1928" i="2" l="1"/>
  <c r="T1927" i="2"/>
  <c r="U1927" i="2" s="1"/>
  <c r="S1927" i="2" l="1"/>
  <c r="T1926" i="2" l="1"/>
  <c r="U1926" i="2" s="1"/>
  <c r="S1926" i="2" l="1"/>
  <c r="T1925" i="2"/>
  <c r="U1925" i="2" s="1"/>
  <c r="S1925" i="2" l="1"/>
  <c r="T1924" i="2" s="1"/>
  <c r="U1924" i="2" s="1"/>
  <c r="S1924" i="2" l="1"/>
  <c r="T1923" i="2" s="1"/>
  <c r="U1923" i="2" s="1"/>
  <c r="S1923" i="2" l="1"/>
  <c r="T1922" i="2" s="1"/>
  <c r="U1922" i="2" s="1"/>
  <c r="S1922" i="2" l="1"/>
  <c r="T1921" i="2" s="1"/>
  <c r="U1921" i="2" s="1"/>
  <c r="S1921" i="2" l="1"/>
  <c r="T1920" i="2" s="1"/>
  <c r="U1920" i="2" s="1"/>
  <c r="S1920" i="2" l="1"/>
  <c r="T1919" i="2" s="1"/>
  <c r="U1919" i="2" s="1"/>
  <c r="S1919" i="2" l="1"/>
  <c r="T1918" i="2" s="1"/>
  <c r="U1918" i="2" s="1"/>
  <c r="S1918" i="2" l="1"/>
  <c r="T1917" i="2" s="1"/>
  <c r="U1917" i="2" s="1"/>
  <c r="S1917" i="2" l="1"/>
  <c r="T1916" i="2" s="1"/>
  <c r="U1916" i="2" s="1"/>
  <c r="S1916" i="2" l="1"/>
  <c r="T1915" i="2" s="1"/>
  <c r="U1915" i="2" s="1"/>
  <c r="S1915" i="2" l="1"/>
  <c r="T1914" i="2" s="1"/>
  <c r="U1914" i="2" s="1"/>
  <c r="S1914" i="2" l="1"/>
  <c r="T1913" i="2"/>
  <c r="U1913" i="2" s="1"/>
  <c r="S1913" i="2" l="1"/>
  <c r="T1912" i="2" s="1"/>
  <c r="U1912" i="2" s="1"/>
  <c r="S1912" i="2" l="1"/>
  <c r="T1911" i="2" s="1"/>
  <c r="U1911" i="2" s="1"/>
  <c r="S1911" i="2" l="1"/>
  <c r="T1910" i="2"/>
  <c r="U1910" i="2" s="1"/>
  <c r="S1910" i="2" l="1"/>
  <c r="T1909" i="2" l="1"/>
  <c r="U1909" i="2" s="1"/>
  <c r="S1909" i="2" l="1"/>
  <c r="T1908" i="2"/>
  <c r="U1908" i="2" s="1"/>
  <c r="S1908" i="2" l="1"/>
  <c r="T1907" i="2" s="1"/>
  <c r="U1907" i="2" s="1"/>
  <c r="S1907" i="2" l="1"/>
  <c r="T1906" i="2" l="1"/>
  <c r="U1906" i="2" s="1"/>
  <c r="S1906" i="2" l="1"/>
  <c r="T1905" i="2" l="1"/>
  <c r="U1905" i="2" s="1"/>
  <c r="S1905" i="2" l="1"/>
  <c r="T1904" i="2"/>
  <c r="U1904" i="2" s="1"/>
  <c r="S1904" i="2" l="1"/>
  <c r="T1903" i="2" s="1"/>
  <c r="U1903" i="2" s="1"/>
  <c r="S1903" i="2" l="1"/>
  <c r="T1902" i="2" l="1"/>
  <c r="U1902" i="2" s="1"/>
  <c r="S1902" i="2" l="1"/>
  <c r="T1901" i="2"/>
  <c r="U1901" i="2" s="1"/>
  <c r="S1901" i="2" l="1"/>
  <c r="T1900" i="2"/>
  <c r="U1900" i="2" s="1"/>
  <c r="S1900" i="2" l="1"/>
  <c r="T1899" i="2" l="1"/>
  <c r="U1899" i="2" s="1"/>
  <c r="S1899" i="2" l="1"/>
  <c r="T1898" i="2" l="1"/>
  <c r="U1898" i="2" s="1"/>
  <c r="S1898" i="2" l="1"/>
  <c r="T1897" i="2"/>
  <c r="U1897" i="2" s="1"/>
  <c r="S1897" i="2" l="1"/>
  <c r="T1896" i="2"/>
  <c r="U1896" i="2" s="1"/>
  <c r="S1896" i="2" l="1"/>
  <c r="T1895" i="2" s="1"/>
  <c r="U1895" i="2" s="1"/>
  <c r="S1895" i="2" l="1"/>
  <c r="T1894" i="2"/>
  <c r="U1894" i="2" s="1"/>
  <c r="S1894" i="2" l="1"/>
  <c r="T1893" i="2" s="1"/>
  <c r="U1893" i="2" s="1"/>
  <c r="S1893" i="2" l="1"/>
  <c r="T1892" i="2" s="1"/>
  <c r="U1892" i="2" s="1"/>
  <c r="S1892" i="2" l="1"/>
  <c r="T1891" i="2" s="1"/>
  <c r="U1891" i="2" s="1"/>
  <c r="S1891" i="2" l="1"/>
  <c r="T1890" i="2"/>
  <c r="U1890" i="2" s="1"/>
  <c r="S1890" i="2" l="1"/>
  <c r="T1889" i="2" s="1"/>
  <c r="U1889" i="2" s="1"/>
  <c r="S1889" i="2" l="1"/>
  <c r="T1888" i="2"/>
  <c r="U1888" i="2" s="1"/>
  <c r="S1888" i="2" l="1"/>
  <c r="T1887" i="2"/>
  <c r="U1887" i="2" s="1"/>
  <c r="S1887" i="2" l="1"/>
  <c r="T1886" i="2" s="1"/>
  <c r="U1886" i="2" s="1"/>
  <c r="S1886" i="2" l="1"/>
  <c r="T1885" i="2" s="1"/>
  <c r="U1885" i="2" s="1"/>
  <c r="S1885" i="2" l="1"/>
  <c r="T1884" i="2"/>
  <c r="U1884" i="2" s="1"/>
  <c r="S1884" i="2" l="1"/>
  <c r="T1883" i="2"/>
  <c r="U1883" i="2" s="1"/>
  <c r="S1883" i="2" l="1"/>
  <c r="T1882" i="2" s="1"/>
  <c r="U1882" i="2" s="1"/>
  <c r="S1882" i="2" l="1"/>
  <c r="T1881" i="2"/>
  <c r="U1881" i="2" s="1"/>
  <c r="S1881" i="2" l="1"/>
  <c r="T1880" i="2"/>
  <c r="U1880" i="2" s="1"/>
  <c r="S1880" i="2" l="1"/>
  <c r="T1879" i="2" s="1"/>
  <c r="U1879" i="2" s="1"/>
  <c r="S1879" i="2" l="1"/>
  <c r="T1878" i="2" s="1"/>
  <c r="U1878" i="2" s="1"/>
  <c r="S1878" i="2" l="1"/>
  <c r="T1877" i="2"/>
  <c r="U1877" i="2" s="1"/>
  <c r="S1877" i="2" l="1"/>
  <c r="T1876" i="2"/>
  <c r="U1876" i="2" s="1"/>
  <c r="S1876" i="2" l="1"/>
  <c r="T1875" i="2" l="1"/>
  <c r="U1875" i="2" s="1"/>
  <c r="S1875" i="2"/>
  <c r="T1874" i="2" l="1"/>
  <c r="U1874" i="2" s="1"/>
  <c r="S1874" i="2" l="1"/>
  <c r="T1873" i="2"/>
  <c r="U1873" i="2" s="1"/>
  <c r="S1873" i="2" l="1"/>
  <c r="T1872" i="2" s="1"/>
  <c r="U1872" i="2" s="1"/>
  <c r="S1872" i="2" l="1"/>
  <c r="T1871" i="2" s="1"/>
  <c r="U1871" i="2" s="1"/>
  <c r="S1871" i="2" l="1"/>
  <c r="T1870" i="2" s="1"/>
  <c r="U1870" i="2" s="1"/>
  <c r="S1870" i="2" l="1"/>
  <c r="T1869" i="2" s="1"/>
  <c r="U1869" i="2" s="1"/>
  <c r="S1869" i="2" l="1"/>
  <c r="T1868" i="2" s="1"/>
  <c r="U1868" i="2" s="1"/>
  <c r="S1868" i="2" l="1"/>
  <c r="T1867" i="2" s="1"/>
  <c r="U1867" i="2" s="1"/>
  <c r="S1867" i="2" l="1"/>
  <c r="T1866" i="2"/>
  <c r="U1866" i="2" s="1"/>
  <c r="S1866" i="2" l="1"/>
  <c r="T1865" i="2" s="1"/>
  <c r="U1865" i="2" s="1"/>
  <c r="S1865" i="2" l="1"/>
  <c r="T1864" i="2" s="1"/>
  <c r="U1864" i="2" s="1"/>
  <c r="S1864" i="2" l="1"/>
  <c r="T1863" i="2"/>
  <c r="U1863" i="2" s="1"/>
  <c r="S1863" i="2" l="1"/>
  <c r="T1862" i="2" s="1"/>
  <c r="U1862" i="2" s="1"/>
  <c r="S1862" i="2" l="1"/>
  <c r="T1861" i="2" s="1"/>
  <c r="U1861" i="2" s="1"/>
  <c r="S4595" i="2" l="1"/>
  <c r="T4594" i="2" s="1"/>
  <c r="S1861" i="2"/>
  <c r="U4594" i="2" l="1"/>
  <c r="S4594" i="2"/>
  <c r="T1860" i="2"/>
  <c r="U1860" i="2" s="1"/>
  <c r="T4593" i="2" l="1"/>
  <c r="S1860" i="2"/>
  <c r="T1859" i="2" s="1"/>
  <c r="U1859" i="2" s="1"/>
  <c r="U4593" i="2" l="1"/>
  <c r="S4593" i="2"/>
  <c r="S1859" i="2"/>
  <c r="T1858" i="2" s="1"/>
  <c r="U1858" i="2" s="1"/>
  <c r="T4592" i="2" l="1"/>
  <c r="U4592" i="2"/>
  <c r="S4592" i="2"/>
  <c r="S1858" i="2"/>
  <c r="T1857" i="2" s="1"/>
  <c r="U1857" i="2" s="1"/>
  <c r="T4591" i="2" l="1"/>
  <c r="S1857" i="2"/>
  <c r="T1856" i="2"/>
  <c r="U1856" i="2" s="1"/>
  <c r="U4591" i="2" l="1"/>
  <c r="S4591" i="2"/>
  <c r="S1856" i="2"/>
  <c r="T1855" i="2" s="1"/>
  <c r="U1855" i="2" s="1"/>
  <c r="T4590" i="2" l="1"/>
  <c r="U4590" i="2"/>
  <c r="T4589" i="2" s="1"/>
  <c r="S4590" i="2"/>
  <c r="S1855" i="2"/>
  <c r="T1854" i="2" s="1"/>
  <c r="U1854" i="2" s="1"/>
  <c r="U4589" i="2" l="1"/>
  <c r="S4589" i="2"/>
  <c r="S1854" i="2"/>
  <c r="T1853" i="2" s="1"/>
  <c r="U1853" i="2" s="1"/>
  <c r="T4588" i="2" l="1"/>
  <c r="U4588" i="2"/>
  <c r="T4587" i="2" s="1"/>
  <c r="S4588" i="2"/>
  <c r="S1853" i="2"/>
  <c r="T1852" i="2" s="1"/>
  <c r="U1852" i="2" s="1"/>
  <c r="U4587" i="2" l="1"/>
  <c r="T4586" i="2" s="1"/>
  <c r="S4587" i="2"/>
  <c r="S1852" i="2"/>
  <c r="T1851" i="2" s="1"/>
  <c r="U1851" i="2" s="1"/>
  <c r="U4586" i="2" l="1"/>
  <c r="T4585" i="2" s="1"/>
  <c r="S4586" i="2"/>
  <c r="S1851" i="2"/>
  <c r="T1850" i="2" s="1"/>
  <c r="U1850" i="2" s="1"/>
  <c r="S4585" i="2" l="1"/>
  <c r="U4585" i="2"/>
  <c r="T4584" i="2" s="1"/>
  <c r="S1850" i="2"/>
  <c r="T1849" i="2" s="1"/>
  <c r="U1849" i="2" s="1"/>
  <c r="S4584" i="2" l="1"/>
  <c r="U4584" i="2"/>
  <c r="T4583" i="2" s="1"/>
  <c r="S1849" i="2"/>
  <c r="T1848" i="2" s="1"/>
  <c r="U1848" i="2" s="1"/>
  <c r="U4583" i="2" l="1"/>
  <c r="S4583" i="2"/>
  <c r="S1848" i="2"/>
  <c r="T1847" i="2"/>
  <c r="U1847" i="2" s="1"/>
  <c r="T4582" i="2" l="1"/>
  <c r="S4582" i="2"/>
  <c r="U4582" i="2"/>
  <c r="T4581" i="2" s="1"/>
  <c r="S1847" i="2"/>
  <c r="T1846" i="2" s="1"/>
  <c r="U1846" i="2" s="1"/>
  <c r="U4581" i="2" l="1"/>
  <c r="S4581" i="2"/>
  <c r="S1846" i="2"/>
  <c r="T1845" i="2" s="1"/>
  <c r="U1845" i="2" s="1"/>
  <c r="T4580" i="2" l="1"/>
  <c r="U4580" i="2"/>
  <c r="S4580" i="2"/>
  <c r="S1845" i="2"/>
  <c r="T1844" i="2" s="1"/>
  <c r="U1844" i="2" s="1"/>
  <c r="T4579" i="2" l="1"/>
  <c r="U4579" i="2"/>
  <c r="S4579" i="2"/>
  <c r="S1844" i="2"/>
  <c r="T1843" i="2" s="1"/>
  <c r="U1843" i="2" s="1"/>
  <c r="T4578" i="2" l="1"/>
  <c r="S4578" i="2" s="1"/>
  <c r="S1843" i="2"/>
  <c r="T1842" i="2"/>
  <c r="U1842" i="2" s="1"/>
  <c r="S1842" i="2" l="1"/>
  <c r="T1841" i="2"/>
  <c r="U1841" i="2" s="1"/>
  <c r="S1841" i="2" l="1"/>
  <c r="T1840" i="2" s="1"/>
  <c r="U1840" i="2" s="1"/>
  <c r="S1840" i="2" l="1"/>
  <c r="T1839" i="2" s="1"/>
  <c r="U1839" i="2" s="1"/>
  <c r="S1839" i="2" l="1"/>
  <c r="T1838" i="2"/>
  <c r="U1838" i="2" s="1"/>
  <c r="S1838" i="2" l="1"/>
  <c r="T1837" i="2" l="1"/>
  <c r="U1837" i="2" s="1"/>
  <c r="S1837" i="2" l="1"/>
  <c r="T1836" i="2" s="1"/>
  <c r="U1836" i="2" s="1"/>
  <c r="S1836" i="2" l="1"/>
  <c r="T1835" i="2" s="1"/>
  <c r="U1835" i="2" s="1"/>
  <c r="S1835" i="2" l="1"/>
  <c r="T1834" i="2" s="1"/>
  <c r="U1834" i="2" s="1"/>
  <c r="S1834" i="2" l="1"/>
  <c r="T1833" i="2" s="1"/>
  <c r="U1833" i="2" s="1"/>
  <c r="S1833" i="2" l="1"/>
  <c r="T1832" i="2" l="1"/>
  <c r="U1832" i="2" s="1"/>
  <c r="S1832" i="2" l="1"/>
  <c r="T1831" i="2" s="1"/>
  <c r="U1831" i="2" s="1"/>
  <c r="S1831" i="2" l="1"/>
  <c r="T1830" i="2" s="1"/>
  <c r="U1830" i="2" s="1"/>
  <c r="S1830" i="2" l="1"/>
  <c r="T1829" i="2" s="1"/>
  <c r="U1829" i="2" s="1"/>
  <c r="S1829" i="2" l="1"/>
  <c r="T1828" i="2"/>
  <c r="U1828" i="2" s="1"/>
  <c r="S1828" i="2" l="1"/>
  <c r="T1827" i="2" s="1"/>
  <c r="U1827" i="2" s="1"/>
  <c r="S1827" i="2" l="1"/>
  <c r="T1826" i="2" s="1"/>
  <c r="U1826" i="2" s="1"/>
  <c r="S1826" i="2" l="1"/>
  <c r="T1825" i="2" s="1"/>
  <c r="U1825" i="2" s="1"/>
  <c r="S1825" i="2" l="1"/>
  <c r="T1824" i="2" l="1"/>
  <c r="U1824" i="2" s="1"/>
  <c r="S1824" i="2" l="1"/>
  <c r="T1823" i="2"/>
  <c r="U1823" i="2" s="1"/>
  <c r="S1823" i="2" l="1"/>
  <c r="T1822" i="2" l="1"/>
  <c r="U1822" i="2" s="1"/>
  <c r="S1822" i="2" l="1"/>
  <c r="T1821" i="2" l="1"/>
  <c r="U1821" i="2" s="1"/>
  <c r="S1821" i="2" l="1"/>
  <c r="T1820" i="2" s="1"/>
  <c r="U1820" i="2" s="1"/>
  <c r="S1820" i="2" l="1"/>
  <c r="T1819" i="2" l="1"/>
  <c r="U1819" i="2" s="1"/>
  <c r="S1819" i="2" l="1"/>
  <c r="T1818" i="2" s="1"/>
  <c r="U1818" i="2" s="1"/>
  <c r="S1818" i="2" l="1"/>
  <c r="T1817" i="2" l="1"/>
  <c r="U1817" i="2" s="1"/>
  <c r="S1817" i="2" l="1"/>
  <c r="T1816" i="2" s="1"/>
  <c r="U1816" i="2" s="1"/>
  <c r="S1816" i="2" l="1"/>
  <c r="T1815" i="2" s="1"/>
  <c r="U1815" i="2" s="1"/>
  <c r="S1815" i="2" l="1"/>
  <c r="T1814" i="2" l="1"/>
  <c r="U1814" i="2" l="1"/>
  <c r="S1814" i="2"/>
  <c r="T1813" i="2" l="1"/>
  <c r="U1150" i="2"/>
  <c r="T1149" i="2" s="1"/>
  <c r="S1149" i="2" l="1"/>
  <c r="U1149" i="2"/>
  <c r="T1148" i="2" s="1"/>
  <c r="S1773" i="2"/>
  <c r="T1774" i="2" s="1"/>
  <c r="U1774" i="2" s="1"/>
  <c r="S1774" i="2" l="1"/>
  <c r="T1775" i="2" s="1"/>
  <c r="U1775" i="2" s="1"/>
  <c r="U1148" i="2"/>
  <c r="S1148" i="2"/>
  <c r="S1775" i="2"/>
  <c r="T1776" i="2" s="1"/>
  <c r="U1776" i="2" s="1"/>
  <c r="T1147" i="2" l="1"/>
  <c r="U1147" i="2"/>
  <c r="T1146" i="2" s="1"/>
  <c r="S1147" i="2"/>
  <c r="S1776" i="2"/>
  <c r="T1777" i="2" s="1"/>
  <c r="U1777" i="2" s="1"/>
  <c r="U1146" i="2" l="1"/>
  <c r="S1146" i="2"/>
  <c r="S1777" i="2"/>
  <c r="T1778" i="2" s="1"/>
  <c r="U1778" i="2" s="1"/>
  <c r="T1145" i="2" l="1"/>
  <c r="U1145" i="2"/>
  <c r="S1145" i="2"/>
  <c r="S1778" i="2"/>
  <c r="T1779" i="2" s="1"/>
  <c r="U1779" i="2" s="1"/>
  <c r="T1144" i="2" l="1"/>
  <c r="U1144" i="2"/>
  <c r="T1143" i="2" s="1"/>
  <c r="S1144" i="2"/>
  <c r="S1779" i="2"/>
  <c r="T1780" i="2" s="1"/>
  <c r="U1780" i="2" s="1"/>
  <c r="U1143" i="2" l="1"/>
  <c r="S1143" i="2"/>
  <c r="S1780" i="2"/>
  <c r="T1781" i="2" s="1"/>
  <c r="U1781" i="2" s="1"/>
  <c r="T1142" i="2" l="1"/>
  <c r="U1142" i="2"/>
  <c r="S1142" i="2"/>
  <c r="S1781" i="2"/>
  <c r="T1782" i="2" s="1"/>
  <c r="U1782" i="2" s="1"/>
  <c r="T1141" i="2" l="1"/>
  <c r="S1141" i="2"/>
  <c r="U1141" i="2"/>
  <c r="T1140" i="2" s="1"/>
  <c r="S1782" i="2"/>
  <c r="T1783" i="2" s="1"/>
  <c r="U1783" i="2" s="1"/>
  <c r="U1140" i="2" l="1"/>
  <c r="S1140" i="2"/>
  <c r="S1783" i="2"/>
  <c r="T1784" i="2" s="1"/>
  <c r="U1784" i="2" s="1"/>
  <c r="T1139" i="2" l="1"/>
  <c r="S1139" i="2"/>
  <c r="U1139" i="2"/>
  <c r="T1138" i="2" s="1"/>
  <c r="S1784" i="2"/>
  <c r="T1785" i="2" s="1"/>
  <c r="U1785" i="2" l="1"/>
  <c r="U1138" i="2"/>
  <c r="S1138" i="2"/>
  <c r="S1785" i="2"/>
  <c r="S1813" i="2"/>
  <c r="U1813" i="2"/>
  <c r="T1812" i="2" s="1"/>
  <c r="T1137" i="2" l="1"/>
  <c r="T1786" i="2"/>
  <c r="U1786" i="2" s="1"/>
  <c r="S1786" i="2"/>
  <c r="U1137" i="2"/>
  <c r="S1137" i="2"/>
  <c r="U1812" i="2"/>
  <c r="S1812" i="2"/>
  <c r="T1136" i="2" l="1"/>
  <c r="T1787" i="2"/>
  <c r="T1811" i="2"/>
  <c r="U1811" i="2" s="1"/>
  <c r="U1136" i="2"/>
  <c r="T1135" i="2" s="1"/>
  <c r="S1136" i="2"/>
  <c r="S1811" i="2" l="1"/>
  <c r="U1787" i="2"/>
  <c r="S1787" i="2"/>
  <c r="S1135" i="2"/>
  <c r="U1135" i="2"/>
  <c r="T1134" i="2" l="1"/>
  <c r="T1788" i="2"/>
  <c r="S1788" i="2"/>
  <c r="U1788" i="2"/>
  <c r="T1789" i="2" s="1"/>
  <c r="S1134" i="2"/>
  <c r="U1134" i="2"/>
  <c r="T1133" i="2" l="1"/>
  <c r="S1789" i="2"/>
  <c r="U1789" i="2"/>
  <c r="T1790" i="2" s="1"/>
  <c r="U1133" i="2"/>
  <c r="T1132" i="2" s="1"/>
  <c r="S1133" i="2"/>
  <c r="S1790" i="2" l="1"/>
  <c r="U1790" i="2"/>
  <c r="T1791" i="2" s="1"/>
  <c r="U1132" i="2"/>
  <c r="S1132" i="2"/>
  <c r="T1131" i="2" l="1"/>
  <c r="U1131" i="2" s="1"/>
  <c r="S1791" i="2"/>
  <c r="U1791" i="2"/>
  <c r="T1792" i="2" s="1"/>
  <c r="S1131" i="2"/>
  <c r="T1130" i="2" l="1"/>
  <c r="U1792" i="2"/>
  <c r="S1792" i="2"/>
  <c r="U1130" i="2"/>
  <c r="T1129" i="2" s="1"/>
  <c r="S1130" i="2"/>
  <c r="T1793" i="2" l="1"/>
  <c r="U1793" i="2" s="1"/>
  <c r="S1793" i="2"/>
  <c r="S1129" i="2"/>
  <c r="U1129" i="2"/>
  <c r="T1128" i="2" s="1"/>
  <c r="T1794" i="2" l="1"/>
  <c r="U1794" i="2"/>
  <c r="S1794" i="2"/>
  <c r="S1128" i="2"/>
  <c r="U1128" i="2"/>
  <c r="T1127" i="2" l="1"/>
  <c r="T1795" i="2"/>
  <c r="S1795" i="2"/>
  <c r="U1795" i="2"/>
  <c r="T1796" i="2" s="1"/>
  <c r="U1127" i="2"/>
  <c r="T1126" i="2" s="1"/>
  <c r="S1127" i="2"/>
  <c r="S1796" i="2" l="1"/>
  <c r="U1796" i="2"/>
  <c r="T1797" i="2" s="1"/>
  <c r="U1126" i="2"/>
  <c r="S1126" i="2"/>
  <c r="T1125" i="2" l="1"/>
  <c r="U1797" i="2"/>
  <c r="S1797" i="2"/>
  <c r="U1125" i="2"/>
  <c r="T1124" i="2" s="1"/>
  <c r="S1125" i="2"/>
  <c r="T1798" i="2" l="1"/>
  <c r="U1798" i="2"/>
  <c r="S1798" i="2"/>
  <c r="U1124" i="2"/>
  <c r="T1123" i="2" s="1"/>
  <c r="S1124" i="2"/>
  <c r="T1799" i="2" l="1"/>
  <c r="S1799" i="2"/>
  <c r="U1799" i="2"/>
  <c r="T1800" i="2" s="1"/>
  <c r="U1123" i="2"/>
  <c r="T1122" i="2" s="1"/>
  <c r="S1123" i="2"/>
  <c r="S1800" i="2" l="1"/>
  <c r="U1800" i="2"/>
  <c r="T1801" i="2" s="1"/>
  <c r="U1122" i="2"/>
  <c r="T1121" i="2" s="1"/>
  <c r="S1122" i="2"/>
  <c r="U1801" i="2" l="1"/>
  <c r="S1801" i="2"/>
  <c r="U1121" i="2"/>
  <c r="S1121" i="2"/>
  <c r="T1802" i="2" l="1"/>
  <c r="U1802" i="2"/>
  <c r="S1802" i="2"/>
  <c r="T1120" i="2"/>
  <c r="T1803" i="2" l="1"/>
  <c r="U1803" i="2"/>
  <c r="S1803" i="2"/>
  <c r="U1120" i="2"/>
  <c r="T1119" i="2" s="1"/>
  <c r="S1120" i="2"/>
  <c r="T1804" i="2" l="1"/>
  <c r="U1804" i="2"/>
  <c r="T1805" i="2" s="1"/>
  <c r="S1804" i="2"/>
  <c r="U1119" i="2"/>
  <c r="S1119" i="2"/>
  <c r="U1805" i="2" l="1"/>
  <c r="S1805" i="2"/>
  <c r="T1118" i="2"/>
  <c r="S1118" i="2" s="1"/>
  <c r="U1118" i="2"/>
  <c r="T1117" i="2" l="1"/>
  <c r="T1806" i="2"/>
  <c r="U1806" i="2"/>
  <c r="S1806" i="2"/>
  <c r="S1117" i="2"/>
  <c r="U1117" i="2"/>
  <c r="T1807" i="2" l="1"/>
  <c r="T1116" i="2"/>
  <c r="U1116" i="2" s="1"/>
  <c r="U1807" i="2"/>
  <c r="S1807" i="2"/>
  <c r="T1808" i="2" l="1"/>
  <c r="S1116" i="2"/>
  <c r="T1115" i="2" s="1"/>
  <c r="U1808" i="2"/>
  <c r="S1808" i="2"/>
  <c r="U1115" i="2" l="1"/>
  <c r="S1115" i="2"/>
  <c r="T1114" i="2"/>
  <c r="S1114" i="2" s="1"/>
  <c r="T1809" i="2"/>
  <c r="U1809" i="2" s="1"/>
  <c r="U1114" i="2" l="1"/>
  <c r="T1113" i="2" s="1"/>
  <c r="S1113" i="2" s="1"/>
  <c r="S1809" i="2"/>
  <c r="T1810" i="2"/>
  <c r="U1810" i="2" s="1"/>
  <c r="S1810" i="2"/>
  <c r="U1113" i="2"/>
  <c r="T1112" i="2" l="1"/>
  <c r="U1112" i="2"/>
  <c r="S1112" i="2"/>
  <c r="T1111" i="2" l="1"/>
  <c r="U1111" i="2"/>
  <c r="S1111" i="2"/>
  <c r="T1110" i="2" l="1"/>
  <c r="S1110" i="2"/>
  <c r="U1110" i="2"/>
  <c r="T1109" i="2" s="1"/>
  <c r="S1109" i="2" l="1"/>
  <c r="U1109" i="2"/>
  <c r="T1108" i="2" s="1"/>
  <c r="U1108" i="2" l="1"/>
  <c r="S1108" i="2"/>
  <c r="T1107" i="2" l="1"/>
  <c r="U1107" i="2" s="1"/>
  <c r="S1107" i="2"/>
  <c r="T1106" i="2" l="1"/>
  <c r="U1106" i="2"/>
  <c r="S1106" i="2"/>
  <c r="T1105" i="2" l="1"/>
  <c r="S1105" i="2"/>
  <c r="U1105" i="2"/>
  <c r="T1104" i="2" s="1"/>
  <c r="U1104" i="2" l="1"/>
  <c r="S1104" i="2"/>
  <c r="T1103" i="2" l="1"/>
  <c r="S1103" i="2"/>
  <c r="U1103" i="2"/>
  <c r="T1102" i="2" s="1"/>
  <c r="S1102" i="2" l="1"/>
  <c r="U1102" i="2"/>
  <c r="T1101" i="2" s="1"/>
  <c r="S1101" i="2" l="1"/>
  <c r="U1101" i="2"/>
  <c r="T1100" i="2" s="1"/>
  <c r="S1100" i="2" l="1"/>
  <c r="U1100" i="2"/>
  <c r="T1099" i="2" s="1"/>
  <c r="U1099" i="2" l="1"/>
  <c r="S1099" i="2"/>
  <c r="T1098" i="2" l="1"/>
  <c r="U1098" i="2"/>
  <c r="S1098" i="2"/>
  <c r="T1097" i="2" l="1"/>
  <c r="S1097" i="2" s="1"/>
  <c r="U1097" i="2"/>
  <c r="T1096" i="2" l="1"/>
  <c r="U1096" i="2"/>
  <c r="S1096" i="2"/>
  <c r="T1095" i="2" l="1"/>
  <c r="U1095" i="2" s="1"/>
  <c r="S1095" i="2"/>
  <c r="T1094" i="2" l="1"/>
  <c r="S1094" i="2"/>
  <c r="U1094" i="2"/>
  <c r="T1093" i="2" s="1"/>
  <c r="U1093" i="2" l="1"/>
  <c r="S1093" i="2"/>
  <c r="T1092" i="2" l="1"/>
  <c r="U1092" i="2" s="1"/>
  <c r="S1092" i="2" l="1"/>
  <c r="T1091" i="2" s="1"/>
  <c r="U1091" i="2" l="1"/>
  <c r="S1091" i="2"/>
  <c r="T1090" i="2" l="1"/>
  <c r="U1090" i="2" s="1"/>
  <c r="S1090" i="2"/>
  <c r="T1089" i="2" l="1"/>
  <c r="S1089" i="2" s="1"/>
  <c r="U1089" i="2"/>
  <c r="T1088" i="2" l="1"/>
  <c r="U1088" i="2" s="1"/>
  <c r="S1088" i="2"/>
  <c r="T1087" i="2" l="1"/>
  <c r="U1087" i="2"/>
  <c r="S1087" i="2"/>
  <c r="T1086" i="2" l="1"/>
  <c r="U1086" i="2"/>
  <c r="T1085" i="2" s="1"/>
  <c r="S1086" i="2"/>
  <c r="U1085" i="2" l="1"/>
  <c r="S1085" i="2"/>
  <c r="T1084" i="2" l="1"/>
  <c r="U1084" i="2"/>
  <c r="S1084" i="2"/>
  <c r="T1083" i="2" l="1"/>
  <c r="U1083" i="2"/>
  <c r="T1082" i="2" s="1"/>
  <c r="S1083" i="2"/>
  <c r="U1082" i="2" l="1"/>
  <c r="S1082" i="2"/>
  <c r="T1081" i="2" l="1"/>
  <c r="U1081" i="2"/>
  <c r="S1081" i="2"/>
  <c r="T1080" i="2" l="1"/>
  <c r="U1080" i="2"/>
  <c r="S1080" i="2"/>
  <c r="T1079" i="2" l="1"/>
  <c r="U1079" i="2" l="1"/>
  <c r="S1079" i="2"/>
  <c r="T1078" i="2" l="1"/>
  <c r="U1078" i="2"/>
  <c r="S1078" i="2"/>
  <c r="T1077" i="2" l="1"/>
  <c r="U1077" i="2"/>
  <c r="T1076" i="2" s="1"/>
  <c r="S1077" i="2"/>
  <c r="U1076" i="2" l="1"/>
  <c r="S1076" i="2"/>
  <c r="T3221" i="2" l="1"/>
  <c r="U3221" i="2" l="1"/>
  <c r="S3221" i="2"/>
  <c r="T3682" i="2"/>
  <c r="U3682" i="2" s="1"/>
  <c r="T3220" i="2" l="1"/>
  <c r="U3220" i="2"/>
  <c r="S3220" i="2"/>
  <c r="S3682" i="2"/>
  <c r="T3681" i="2" s="1"/>
  <c r="T3219" i="2" l="1"/>
  <c r="U3681" i="2"/>
  <c r="T3680" i="2" s="1"/>
  <c r="S3681" i="2"/>
  <c r="S3219" i="2" l="1"/>
  <c r="U3219" i="2"/>
  <c r="T3218" i="2" s="1"/>
  <c r="U3680" i="2"/>
  <c r="S3680" i="2"/>
  <c r="T3679" i="2" l="1"/>
  <c r="U3218" i="2"/>
  <c r="S3218" i="2"/>
  <c r="U3679" i="2"/>
  <c r="T3678" i="2" s="1"/>
  <c r="S3679" i="2"/>
  <c r="T3217" i="2" l="1"/>
  <c r="S3217" i="2"/>
  <c r="U3217" i="2"/>
  <c r="T3216" i="2" s="1"/>
  <c r="U3678" i="2"/>
  <c r="T3677" i="2" s="1"/>
  <c r="S3678" i="2"/>
  <c r="U3216" i="2" l="1"/>
  <c r="T3215" i="2" s="1"/>
  <c r="S3216" i="2"/>
  <c r="U3677" i="2"/>
  <c r="T3676" i="2" s="1"/>
  <c r="S3677" i="2"/>
  <c r="U3215" i="2" l="1"/>
  <c r="S3215" i="2"/>
  <c r="U3676" i="2"/>
  <c r="T3675" i="2" s="1"/>
  <c r="S3676" i="2"/>
  <c r="T3214" i="2" l="1"/>
  <c r="S3214" i="2"/>
  <c r="U3214" i="2"/>
  <c r="T3213" i="2" s="1"/>
  <c r="U3675" i="2"/>
  <c r="T3674" i="2" s="1"/>
  <c r="S3675" i="2"/>
  <c r="U3213" i="2" l="1"/>
  <c r="S3213" i="2"/>
  <c r="U3674" i="2"/>
  <c r="T3673" i="2" s="1"/>
  <c r="S3674" i="2"/>
  <c r="T3212" i="2" l="1"/>
  <c r="U3212" i="2"/>
  <c r="S3212" i="2"/>
  <c r="U3673" i="2"/>
  <c r="T3672" i="2" s="1"/>
  <c r="S3673" i="2"/>
  <c r="T3211" i="2" l="1"/>
  <c r="U3672" i="2"/>
  <c r="S3672" i="2"/>
  <c r="T3671" i="2" l="1"/>
  <c r="S3211" i="2"/>
  <c r="U3211" i="2"/>
  <c r="T3210" i="2" s="1"/>
  <c r="U3671" i="2"/>
  <c r="T3670" i="2" s="1"/>
  <c r="S3671" i="2"/>
  <c r="U3210" i="2" l="1"/>
  <c r="S3210" i="2"/>
  <c r="U3670" i="2"/>
  <c r="T3669" i="2" s="1"/>
  <c r="S3670" i="2"/>
  <c r="T3209" i="2" l="1"/>
  <c r="U3209" i="2"/>
  <c r="T3208" i="2" s="1"/>
  <c r="S3209" i="2"/>
  <c r="U3669" i="2"/>
  <c r="T3668" i="2" s="1"/>
  <c r="S3669" i="2"/>
  <c r="S3208" i="2" l="1"/>
  <c r="U3208" i="2"/>
  <c r="T3207" i="2" s="1"/>
  <c r="U3668" i="2"/>
  <c r="T3667" i="2" s="1"/>
  <c r="S3668" i="2"/>
  <c r="U3207" i="2" l="1"/>
  <c r="S3207" i="2"/>
  <c r="U3667" i="2"/>
  <c r="T3666" i="2" s="1"/>
  <c r="S3667" i="2"/>
  <c r="T3206" i="2" l="1"/>
  <c r="S3666" i="2"/>
  <c r="U3666" i="2"/>
  <c r="T3665" i="2" s="1"/>
  <c r="U3206" i="2"/>
  <c r="T3205" i="2" s="1"/>
  <c r="S3206" i="2"/>
  <c r="S3665" i="2" l="1"/>
  <c r="U3665" i="2"/>
  <c r="T3664" i="2" s="1"/>
  <c r="U3205" i="2"/>
  <c r="T3204" i="2" s="1"/>
  <c r="S3205" i="2"/>
  <c r="U3204" i="2" l="1"/>
  <c r="S3204" i="2"/>
  <c r="U3664" i="2"/>
  <c r="T3663" i="2" s="1"/>
  <c r="S3664" i="2"/>
  <c r="T3203" i="2" l="1"/>
  <c r="U3203" i="2" s="1"/>
  <c r="S3203" i="2"/>
  <c r="U3663" i="2"/>
  <c r="T3662" i="2" s="1"/>
  <c r="S3663" i="2"/>
  <c r="T3202" i="2" l="1"/>
  <c r="U3662" i="2"/>
  <c r="S3662" i="2"/>
  <c r="U3202" i="2"/>
  <c r="T3201" i="2" s="1"/>
  <c r="S3202" i="2"/>
  <c r="T3661" i="2" l="1"/>
  <c r="U3201" i="2"/>
  <c r="T3200" i="2" s="1"/>
  <c r="S3201" i="2"/>
  <c r="U3661" i="2"/>
  <c r="T3660" i="2" s="1"/>
  <c r="S3661" i="2"/>
  <c r="U3660" i="2" l="1"/>
  <c r="S3660" i="2"/>
  <c r="U3200" i="2"/>
  <c r="T3199" i="2" s="1"/>
  <c r="S3200" i="2"/>
  <c r="T3659" i="2" l="1"/>
  <c r="U3199" i="2"/>
  <c r="T3198" i="2" s="1"/>
  <c r="S3199" i="2"/>
  <c r="U3659" i="2"/>
  <c r="S3659" i="2"/>
  <c r="T3658" i="2" l="1"/>
  <c r="S3658" i="2"/>
  <c r="U3658" i="2"/>
  <c r="T3657" i="2" s="1"/>
  <c r="U3198" i="2"/>
  <c r="T3197" i="2" s="1"/>
  <c r="S3198" i="2"/>
  <c r="U3197" i="2" l="1"/>
  <c r="T3196" i="2" s="1"/>
  <c r="S3197" i="2"/>
  <c r="S3657" i="2"/>
  <c r="U3657" i="2"/>
  <c r="T3656" i="2" s="1"/>
  <c r="U3656" i="2" l="1"/>
  <c r="S3656" i="2"/>
  <c r="U3196" i="2"/>
  <c r="T3195" i="2" s="1"/>
  <c r="S3196" i="2"/>
  <c r="T3655" i="2" l="1"/>
  <c r="U3195" i="2"/>
  <c r="S3195" i="2"/>
  <c r="U3655" i="2"/>
  <c r="T3654" i="2" s="1"/>
  <c r="S3655" i="2"/>
  <c r="T3194" i="2" l="1"/>
  <c r="U3654" i="2"/>
  <c r="T3653" i="2" s="1"/>
  <c r="S3654" i="2"/>
  <c r="U3194" i="2"/>
  <c r="T3193" i="2" s="1"/>
  <c r="S3194" i="2"/>
  <c r="U3193" i="2" l="1"/>
  <c r="T3192" i="2" s="1"/>
  <c r="S3193" i="2"/>
  <c r="U3653" i="2"/>
  <c r="T3652" i="2" s="1"/>
  <c r="S3653" i="2"/>
  <c r="U3652" i="2" l="1"/>
  <c r="S3652" i="2"/>
  <c r="U3192" i="2"/>
  <c r="T3191" i="2" s="1"/>
  <c r="S3192" i="2"/>
  <c r="T3651" i="2" l="1"/>
  <c r="U3191" i="2"/>
  <c r="S3191" i="2"/>
  <c r="S3651" i="2"/>
  <c r="U3651" i="2"/>
  <c r="T3650" i="2" l="1"/>
  <c r="T3190" i="2"/>
  <c r="U3190" i="2" s="1"/>
  <c r="T3189" i="2" s="1"/>
  <c r="U3650" i="2"/>
  <c r="T3649" i="2" s="1"/>
  <c r="S3650" i="2"/>
  <c r="S3190" i="2"/>
  <c r="U3189" i="2" l="1"/>
  <c r="S3189" i="2"/>
  <c r="U3649" i="2"/>
  <c r="T3648" i="2" s="1"/>
  <c r="S3649" i="2"/>
  <c r="T3188" i="2" l="1"/>
  <c r="U3648" i="2"/>
  <c r="T3647" i="2" s="1"/>
  <c r="S3648" i="2"/>
  <c r="U3188" i="2"/>
  <c r="T3187" i="2" s="1"/>
  <c r="S3188" i="2"/>
  <c r="U3647" i="2" l="1"/>
  <c r="S3647" i="2"/>
  <c r="T3646" i="2"/>
  <c r="S3187" i="2"/>
  <c r="U3187" i="2"/>
  <c r="T3186" i="2" l="1"/>
  <c r="U3646" i="2"/>
  <c r="T3645" i="2" s="1"/>
  <c r="S3646" i="2"/>
  <c r="U3186" i="2"/>
  <c r="T3185" i="2" s="1"/>
  <c r="S3186" i="2"/>
  <c r="U3645" i="2" l="1"/>
  <c r="S3645" i="2"/>
  <c r="U3185" i="2"/>
  <c r="T3184" i="2" s="1"/>
  <c r="S3185" i="2"/>
  <c r="T3644" i="2" l="1"/>
  <c r="U3184" i="2"/>
  <c r="T3183" i="2" s="1"/>
  <c r="S3184" i="2"/>
  <c r="U3644" i="2"/>
  <c r="T3643" i="2" s="1"/>
  <c r="S3644" i="2"/>
  <c r="S3643" i="2" l="1"/>
  <c r="U3643" i="2"/>
  <c r="T3642" i="2" s="1"/>
  <c r="U3183" i="2"/>
  <c r="T3182" i="2" s="1"/>
  <c r="S3183" i="2"/>
  <c r="U3642" i="2" l="1"/>
  <c r="T3641" i="2" s="1"/>
  <c r="S3642" i="2"/>
  <c r="S3182" i="2"/>
  <c r="U3182" i="2"/>
  <c r="T3181" i="2" s="1"/>
  <c r="U3641" i="2" l="1"/>
  <c r="S3641" i="2"/>
  <c r="T3640" i="2" s="1"/>
  <c r="S3181" i="2"/>
  <c r="U3181" i="2"/>
  <c r="T3180" i="2" s="1"/>
  <c r="U3640" i="2" l="1"/>
  <c r="S3640" i="2"/>
  <c r="U3180" i="2"/>
  <c r="S3180" i="2"/>
  <c r="T3639" i="2" l="1"/>
  <c r="U3639" i="2"/>
  <c r="T3638" i="2" s="1"/>
  <c r="S3639" i="2"/>
  <c r="T3179" i="2"/>
  <c r="U3638" i="2" l="1"/>
  <c r="S3638" i="2"/>
  <c r="S3179" i="2"/>
  <c r="U3179" i="2"/>
  <c r="T3178" i="2" s="1"/>
  <c r="T3637" i="2" l="1"/>
  <c r="U3637" i="2" s="1"/>
  <c r="S3637" i="2"/>
  <c r="S3178" i="2"/>
  <c r="U3178" i="2"/>
  <c r="T3177" i="2" l="1"/>
  <c r="T3636" i="2"/>
  <c r="U3636" i="2"/>
  <c r="T3635" i="2" s="1"/>
  <c r="S3636" i="2"/>
  <c r="S3177" i="2"/>
  <c r="U3177" i="2"/>
  <c r="T3176" i="2" l="1"/>
  <c r="U3176" i="2" s="1"/>
  <c r="S3635" i="2"/>
  <c r="U3635" i="2"/>
  <c r="T3634" i="2" s="1"/>
  <c r="S3176" i="2" l="1"/>
  <c r="T3175" i="2" s="1"/>
  <c r="U3634" i="2"/>
  <c r="S3634" i="2"/>
  <c r="U3175" i="2" l="1"/>
  <c r="S3175" i="2"/>
  <c r="T3633" i="2"/>
  <c r="U3633" i="2" s="1"/>
  <c r="T3632" i="2" s="1"/>
  <c r="S3633" i="2"/>
  <c r="T3174" i="2" l="1"/>
  <c r="U3632" i="2"/>
  <c r="T3631" i="2" s="1"/>
  <c r="S3632" i="2"/>
  <c r="S3174" i="2" l="1"/>
  <c r="U3174" i="2"/>
  <c r="T3173" i="2" s="1"/>
  <c r="U3631" i="2"/>
  <c r="T3630" i="2" s="1"/>
  <c r="S3631" i="2"/>
  <c r="S3173" i="2" l="1"/>
  <c r="U3173" i="2"/>
  <c r="T3172" i="2" s="1"/>
  <c r="U3630" i="2"/>
  <c r="S3630" i="2"/>
  <c r="U4822" i="2"/>
  <c r="T4821" i="2" s="1"/>
  <c r="U4985" i="2"/>
  <c r="T4984" i="2" s="1"/>
  <c r="S3172" i="2" l="1"/>
  <c r="U3172" i="2"/>
  <c r="T3171" i="2" s="1"/>
  <c r="T3629" i="2"/>
  <c r="U4821" i="2"/>
  <c r="S4821" i="2"/>
  <c r="S3629" i="2"/>
  <c r="U3629" i="2"/>
  <c r="T3628" i="2" s="1"/>
  <c r="U4984" i="2"/>
  <c r="S4984" i="2"/>
  <c r="S3171" i="2" l="1"/>
  <c r="U3171" i="2"/>
  <c r="T3170" i="2" s="1"/>
  <c r="T4820" i="2"/>
  <c r="U4820" i="2" s="1"/>
  <c r="T4819" i="2" s="1"/>
  <c r="T4983" i="2"/>
  <c r="S4983" i="2" s="1"/>
  <c r="S3628" i="2"/>
  <c r="U3628" i="2"/>
  <c r="S4820" i="2"/>
  <c r="S3170" i="2" l="1"/>
  <c r="U3170" i="2"/>
  <c r="T3169" i="2" s="1"/>
  <c r="U4983" i="2"/>
  <c r="T4982" i="2" s="1"/>
  <c r="T3627" i="2"/>
  <c r="U3627" i="2" s="1"/>
  <c r="U4819" i="2"/>
  <c r="S4819" i="2"/>
  <c r="S3169" i="2" l="1"/>
  <c r="U3169" i="2"/>
  <c r="T3168" i="2" s="1"/>
  <c r="T4818" i="2"/>
  <c r="U4818" i="2" s="1"/>
  <c r="U4982" i="2"/>
  <c r="T4981" i="2" s="1"/>
  <c r="U4981" i="2" s="1"/>
  <c r="T4980" i="2" s="1"/>
  <c r="S4982" i="2"/>
  <c r="S3627" i="2"/>
  <c r="T3626" i="2" s="1"/>
  <c r="S4981" i="2"/>
  <c r="U3168" i="2" l="1"/>
  <c r="T3167" i="2" s="1"/>
  <c r="S3168" i="2"/>
  <c r="S4818" i="2"/>
  <c r="T4817" i="2" s="1"/>
  <c r="U3626" i="2"/>
  <c r="S3626" i="2"/>
  <c r="U4980" i="2"/>
  <c r="T4979" i="2" s="1"/>
  <c r="S4980" i="2"/>
  <c r="S4817" i="2" l="1"/>
  <c r="U4817" i="2"/>
  <c r="U3167" i="2"/>
  <c r="S3167" i="2"/>
  <c r="T3625" i="2"/>
  <c r="T4816" i="2"/>
  <c r="U4816" i="2" s="1"/>
  <c r="U4979" i="2"/>
  <c r="S4979" i="2"/>
  <c r="T3166" i="2" l="1"/>
  <c r="S4816" i="2"/>
  <c r="T4815" i="2" s="1"/>
  <c r="T4978" i="2"/>
  <c r="S4978" i="2" s="1"/>
  <c r="U3625" i="2"/>
  <c r="T3624" i="2" s="1"/>
  <c r="S3625" i="2"/>
  <c r="S3166" i="2" l="1"/>
  <c r="U3166" i="2"/>
  <c r="T3165" i="2" s="1"/>
  <c r="S4815" i="2"/>
  <c r="U4815" i="2"/>
  <c r="U4978" i="2"/>
  <c r="T4977" i="2" s="1"/>
  <c r="U4977" i="2" s="1"/>
  <c r="U3624" i="2"/>
  <c r="T3623" i="2" s="1"/>
  <c r="S3624" i="2"/>
  <c r="U3165" i="2" l="1"/>
  <c r="T3164" i="2" s="1"/>
  <c r="S3165" i="2"/>
  <c r="S3623" i="2"/>
  <c r="U3623" i="2"/>
  <c r="T3622" i="2" s="1"/>
  <c r="S4977" i="2"/>
  <c r="T4976" i="2" s="1"/>
  <c r="T4814" i="2"/>
  <c r="S3164" i="2" l="1"/>
  <c r="U3164" i="2"/>
  <c r="T3163" i="2" s="1"/>
  <c r="U4976" i="2"/>
  <c r="S4976" i="2"/>
  <c r="S3622" i="2"/>
  <c r="U3622" i="2"/>
  <c r="T3621" i="2" s="1"/>
  <c r="S4814" i="2"/>
  <c r="U4814" i="2"/>
  <c r="T4813" i="2" s="1"/>
  <c r="T4975" i="2" l="1"/>
  <c r="S3163" i="2"/>
  <c r="U3163" i="2"/>
  <c r="T3162" i="2"/>
  <c r="U3621" i="2"/>
  <c r="S3621" i="2"/>
  <c r="U4813" i="2"/>
  <c r="S4813" i="2"/>
  <c r="U4578" i="2"/>
  <c r="T4577" i="2" s="1"/>
  <c r="U4577" i="2" s="1"/>
  <c r="T3620" i="2" l="1"/>
  <c r="U3620" i="2" s="1"/>
  <c r="S3162" i="2"/>
  <c r="U3162" i="2"/>
  <c r="T3161" i="2"/>
  <c r="S4975" i="2"/>
  <c r="U4975" i="2"/>
  <c r="T4974" i="2" s="1"/>
  <c r="T4812" i="2"/>
  <c r="S4577" i="2"/>
  <c r="T4576" i="2" s="1"/>
  <c r="S3620" i="2" l="1"/>
  <c r="T3619" i="2" s="1"/>
  <c r="S3161" i="2"/>
  <c r="U3161" i="2"/>
  <c r="T3160" i="2" s="1"/>
  <c r="U4974" i="2"/>
  <c r="S4974" i="2"/>
  <c r="U4812" i="2"/>
  <c r="S4812" i="2"/>
  <c r="S4576" i="2"/>
  <c r="U4576" i="2"/>
  <c r="T4575" i="2" s="1"/>
  <c r="U3619" i="2" l="1"/>
  <c r="T3618" i="2" s="1"/>
  <c r="U3618" i="2" s="1"/>
  <c r="S3619" i="2"/>
  <c r="S3160" i="2"/>
  <c r="U3160" i="2"/>
  <c r="T3159" i="2" s="1"/>
  <c r="T4811" i="2"/>
  <c r="U4575" i="2"/>
  <c r="S4575" i="2"/>
  <c r="S3618" i="2" l="1"/>
  <c r="T3617" i="2" s="1"/>
  <c r="U3159" i="2"/>
  <c r="T3158" i="2" s="1"/>
  <c r="S3159" i="2"/>
  <c r="T4574" i="2"/>
  <c r="U4574" i="2" s="1"/>
  <c r="U4811" i="2"/>
  <c r="S4811" i="2"/>
  <c r="U3617" i="2" l="1"/>
  <c r="S3617" i="2"/>
  <c r="U3158" i="2"/>
  <c r="T3157" i="2" s="1"/>
  <c r="S3158" i="2"/>
  <c r="T4810" i="2"/>
  <c r="S4574" i="2"/>
  <c r="T3616" i="2"/>
  <c r="S3616" i="2"/>
  <c r="U3616" i="2"/>
  <c r="T3615" i="2" s="1"/>
  <c r="S4810" i="2"/>
  <c r="U4810" i="2"/>
  <c r="T4573" i="2"/>
  <c r="S4573" i="2" s="1"/>
  <c r="U3157" i="2" l="1"/>
  <c r="S3157" i="2"/>
  <c r="U4573" i="2"/>
  <c r="T4572" i="2" s="1"/>
  <c r="U4572" i="2" s="1"/>
  <c r="T4571" i="2" s="1"/>
  <c r="U3615" i="2"/>
  <c r="T3614" i="2" s="1"/>
  <c r="S3615" i="2"/>
  <c r="T4809" i="2"/>
  <c r="S4572" i="2"/>
  <c r="T3156" i="2" l="1"/>
  <c r="U4809" i="2"/>
  <c r="T4808" i="2" s="1"/>
  <c r="S4809" i="2"/>
  <c r="S3614" i="2"/>
  <c r="U3614" i="2"/>
  <c r="T3613" i="2" s="1"/>
  <c r="U4571" i="2"/>
  <c r="T4570" i="2" s="1"/>
  <c r="S4571" i="2"/>
  <c r="U3156" i="2" l="1"/>
  <c r="S3156" i="2"/>
  <c r="T3155" i="2"/>
  <c r="U3613" i="2"/>
  <c r="S3613" i="2"/>
  <c r="U4808" i="2"/>
  <c r="T4807" i="2" s="1"/>
  <c r="S4808" i="2"/>
  <c r="U4570" i="2"/>
  <c r="S4570" i="2"/>
  <c r="T4569" i="2" l="1"/>
  <c r="U3155" i="2"/>
  <c r="S3155" i="2"/>
  <c r="T3612" i="2"/>
  <c r="U3612" i="2" s="1"/>
  <c r="S4807" i="2"/>
  <c r="U4807" i="2"/>
  <c r="S3612" i="2"/>
  <c r="U4569" i="2"/>
  <c r="S4569" i="2"/>
  <c r="T3154" i="2" l="1"/>
  <c r="T4568" i="2"/>
  <c r="T4806" i="2"/>
  <c r="S4806" i="2" s="1"/>
  <c r="T3611" i="2"/>
  <c r="S4568" i="2"/>
  <c r="U4568" i="2"/>
  <c r="U3154" i="2" l="1"/>
  <c r="T3153" i="2" s="1"/>
  <c r="S3154" i="2"/>
  <c r="U4806" i="2"/>
  <c r="T4805" i="2" s="1"/>
  <c r="T4567" i="2"/>
  <c r="U3611" i="2"/>
  <c r="T3610" i="2" s="1"/>
  <c r="S3611" i="2"/>
  <c r="S4567" i="2"/>
  <c r="U4567" i="2"/>
  <c r="T4566" i="2" s="1"/>
  <c r="S3153" i="2" l="1"/>
  <c r="U3153" i="2"/>
  <c r="T3152" i="2" s="1"/>
  <c r="S4805" i="2"/>
  <c r="U4805" i="2"/>
  <c r="T4804" i="2" s="1"/>
  <c r="U3610" i="2"/>
  <c r="T3609" i="2" s="1"/>
  <c r="S3610" i="2"/>
  <c r="U4566" i="2"/>
  <c r="S4566" i="2"/>
  <c r="S3152" i="2" l="1"/>
  <c r="U3152" i="2"/>
  <c r="T3151" i="2" s="1"/>
  <c r="U4804" i="2"/>
  <c r="S4804" i="2"/>
  <c r="U3609" i="2"/>
  <c r="S3609" i="2"/>
  <c r="T4565" i="2"/>
  <c r="S3151" i="2" l="1"/>
  <c r="U3151" i="2"/>
  <c r="T3150" i="2" s="1"/>
  <c r="T4803" i="2"/>
  <c r="U4803" i="2" s="1"/>
  <c r="T3608" i="2"/>
  <c r="S3608" i="2" s="1"/>
  <c r="U4565" i="2"/>
  <c r="S4565" i="2"/>
  <c r="S4803" i="2" l="1"/>
  <c r="S3150" i="2"/>
  <c r="U3150" i="2"/>
  <c r="T3149" i="2" s="1"/>
  <c r="U3608" i="2"/>
  <c r="T3607" i="2" s="1"/>
  <c r="S3607" i="2" s="1"/>
  <c r="T4564" i="2"/>
  <c r="S4564" i="2" s="1"/>
  <c r="T4802" i="2"/>
  <c r="S3149" i="2" l="1"/>
  <c r="U3149" i="2"/>
  <c r="T3148" i="2" s="1"/>
  <c r="U4564" i="2"/>
  <c r="T4563" i="2" s="1"/>
  <c r="U3607" i="2"/>
  <c r="T3606" i="2" s="1"/>
  <c r="S4802" i="2"/>
  <c r="U4802" i="2"/>
  <c r="T4801" i="2" s="1"/>
  <c r="U3606" i="2" l="1"/>
  <c r="S3606" i="2"/>
  <c r="S4563" i="2"/>
  <c r="U4563" i="2"/>
  <c r="T4562" i="2" s="1"/>
  <c r="S4562" i="2" s="1"/>
  <c r="S3148" i="2"/>
  <c r="U3148" i="2"/>
  <c r="T3147" i="2" s="1"/>
  <c r="T3605" i="2"/>
  <c r="U3605" i="2" s="1"/>
  <c r="S4801" i="2"/>
  <c r="U4801" i="2"/>
  <c r="U4562" i="2"/>
  <c r="S3605" i="2" l="1"/>
  <c r="T3604" i="2" s="1"/>
  <c r="S3147" i="2"/>
  <c r="U3147" i="2"/>
  <c r="T3146" i="2" s="1"/>
  <c r="T4800" i="2"/>
  <c r="T4561" i="2"/>
  <c r="U4800" i="2"/>
  <c r="T4799" i="2" s="1"/>
  <c r="S4800" i="2"/>
  <c r="U4561" i="2"/>
  <c r="T4560" i="2" s="1"/>
  <c r="S4561" i="2"/>
  <c r="U3604" i="2" l="1"/>
  <c r="T3603" i="2" s="1"/>
  <c r="S3604" i="2"/>
  <c r="U3146" i="2"/>
  <c r="T3145" i="2" s="1"/>
  <c r="S3146" i="2"/>
  <c r="U4799" i="2"/>
  <c r="S4799" i="2"/>
  <c r="U3603" i="2"/>
  <c r="S3603" i="2"/>
  <c r="U4560" i="2"/>
  <c r="T4559" i="2" s="1"/>
  <c r="S4560" i="2"/>
  <c r="U3145" i="2" l="1"/>
  <c r="T3144" i="2" s="1"/>
  <c r="S3145" i="2"/>
  <c r="T4798" i="2"/>
  <c r="U4798" i="2" s="1"/>
  <c r="T4797" i="2" s="1"/>
  <c r="T3602" i="2"/>
  <c r="U3602" i="2" s="1"/>
  <c r="S3602" i="2"/>
  <c r="S4798" i="2"/>
  <c r="S4559" i="2"/>
  <c r="U4559" i="2"/>
  <c r="T4558" i="2" s="1"/>
  <c r="S3144" i="2" l="1"/>
  <c r="U3144" i="2"/>
  <c r="T3143" i="2" s="1"/>
  <c r="T3601" i="2"/>
  <c r="U4797" i="2"/>
  <c r="S4797" i="2"/>
  <c r="S3601" i="2"/>
  <c r="U3601" i="2"/>
  <c r="U4558" i="2"/>
  <c r="S4558" i="2"/>
  <c r="U3143" i="2" l="1"/>
  <c r="S3143" i="2"/>
  <c r="T3142" i="2"/>
  <c r="T4796" i="2"/>
  <c r="S4796" i="2" s="1"/>
  <c r="T3600" i="2"/>
  <c r="U4796" i="2"/>
  <c r="U3600" i="2"/>
  <c r="T3599" i="2" s="1"/>
  <c r="S3600" i="2"/>
  <c r="T4557" i="2"/>
  <c r="U4557" i="2" s="1"/>
  <c r="T4556" i="2" s="1"/>
  <c r="S4557" i="2"/>
  <c r="T4795" i="2" l="1"/>
  <c r="S3142" i="2"/>
  <c r="U3142" i="2"/>
  <c r="T3141" i="2" s="1"/>
  <c r="U3599" i="2"/>
  <c r="S3599" i="2"/>
  <c r="S4795" i="2"/>
  <c r="U4795" i="2"/>
  <c r="T4794" i="2" s="1"/>
  <c r="U4556" i="2"/>
  <c r="S4556" i="2"/>
  <c r="U3141" i="2" l="1"/>
  <c r="T3140" i="2" s="1"/>
  <c r="S3141" i="2"/>
  <c r="T4555" i="2"/>
  <c r="U4555" i="2" s="1"/>
  <c r="U4794" i="2"/>
  <c r="S4794" i="2"/>
  <c r="T3598" i="2"/>
  <c r="S4555" i="2"/>
  <c r="S3140" i="2" l="1"/>
  <c r="U3140" i="2"/>
  <c r="T3139" i="2" s="1"/>
  <c r="T4793" i="2"/>
  <c r="U4793" i="2" s="1"/>
  <c r="S3598" i="2"/>
  <c r="U3598" i="2"/>
  <c r="T3597" i="2" s="1"/>
  <c r="T4554" i="2"/>
  <c r="S4554" i="2" s="1"/>
  <c r="U3139" i="2" l="1"/>
  <c r="S3139" i="2"/>
  <c r="T3138" i="2" s="1"/>
  <c r="S4793" i="2"/>
  <c r="T4792" i="2" s="1"/>
  <c r="U4554" i="2"/>
  <c r="S3597" i="2"/>
  <c r="U3597" i="2"/>
  <c r="T3596" i="2" s="1"/>
  <c r="T4553" i="2"/>
  <c r="S4553" i="2" s="1"/>
  <c r="S4792" i="2" l="1"/>
  <c r="U4792" i="2"/>
  <c r="S3138" i="2"/>
  <c r="U3138" i="2"/>
  <c r="T3137" i="2" s="1"/>
  <c r="U4553" i="2"/>
  <c r="T4552" i="2"/>
  <c r="S4552" i="2" s="1"/>
  <c r="U3596" i="2"/>
  <c r="S3596" i="2"/>
  <c r="T4791" i="2"/>
  <c r="U4552" i="2"/>
  <c r="S3137" i="2" l="1"/>
  <c r="U3137" i="2"/>
  <c r="T3136" i="2" s="1"/>
  <c r="T3595" i="2"/>
  <c r="S3595" i="2" s="1"/>
  <c r="T4551" i="2"/>
  <c r="S4551" i="2" s="1"/>
  <c r="U4791" i="2"/>
  <c r="S4791" i="2"/>
  <c r="U4551" i="2"/>
  <c r="S3136" i="2" l="1"/>
  <c r="U3136" i="2"/>
  <c r="T3135" i="2" s="1"/>
  <c r="U3595" i="2"/>
  <c r="T3594" i="2" s="1"/>
  <c r="T4550" i="2"/>
  <c r="S4550" i="2" s="1"/>
  <c r="T4790" i="2"/>
  <c r="U4550" i="2"/>
  <c r="S3135" i="2" l="1"/>
  <c r="U3135" i="2"/>
  <c r="T3134" i="2"/>
  <c r="U4790" i="2"/>
  <c r="S4790" i="2"/>
  <c r="T4789" i="2"/>
  <c r="U3594" i="2"/>
  <c r="T3593" i="2" s="1"/>
  <c r="S3594" i="2"/>
  <c r="T4549" i="2"/>
  <c r="S4549" i="2" s="1"/>
  <c r="S3134" i="2" l="1"/>
  <c r="U3134" i="2"/>
  <c r="T3133" i="2" s="1"/>
  <c r="S4789" i="2"/>
  <c r="T4788" i="2" s="1"/>
  <c r="U4789" i="2"/>
  <c r="U4549" i="2"/>
  <c r="T4548" i="2" s="1"/>
  <c r="U4548" i="2" s="1"/>
  <c r="S3593" i="2"/>
  <c r="U3593" i="2"/>
  <c r="S3133" i="2" l="1"/>
  <c r="U3133" i="2"/>
  <c r="T3132" i="2" s="1"/>
  <c r="T3592" i="2"/>
  <c r="S4548" i="2"/>
  <c r="S3592" i="2"/>
  <c r="U3592" i="2"/>
  <c r="T3591" i="2" s="1"/>
  <c r="T4547" i="2"/>
  <c r="S4788" i="2"/>
  <c r="U4788" i="2"/>
  <c r="T4787" i="2" s="1"/>
  <c r="S4547" i="2"/>
  <c r="U4547" i="2"/>
  <c r="U3132" i="2" l="1"/>
  <c r="S3132" i="2"/>
  <c r="T3131" i="2" s="1"/>
  <c r="T4546" i="2"/>
  <c r="U3591" i="2"/>
  <c r="S3591" i="2"/>
  <c r="S4787" i="2"/>
  <c r="U4787" i="2"/>
  <c r="T4786" i="2" s="1"/>
  <c r="U4546" i="2"/>
  <c r="S4546" i="2"/>
  <c r="S3131" i="2" l="1"/>
  <c r="U3131" i="2"/>
  <c r="T3130" i="2" s="1"/>
  <c r="T3590" i="2"/>
  <c r="S3590" i="2" s="1"/>
  <c r="U3590" i="2"/>
  <c r="S4786" i="2"/>
  <c r="U4786" i="2"/>
  <c r="T4545" i="2"/>
  <c r="S4545" i="2" s="1"/>
  <c r="U3130" i="2" l="1"/>
  <c r="S3130" i="2"/>
  <c r="U4545" i="2"/>
  <c r="T4544" i="2" s="1"/>
  <c r="T4785" i="2"/>
  <c r="U4785" i="2" s="1"/>
  <c r="T4784" i="2" s="1"/>
  <c r="S4785" i="2"/>
  <c r="T3589" i="2"/>
  <c r="S4544" i="2" l="1"/>
  <c r="U4544" i="2"/>
  <c r="T4543" i="2" s="1"/>
  <c r="U4543" i="2" s="1"/>
  <c r="T3129" i="2"/>
  <c r="U3589" i="2"/>
  <c r="S3589" i="2"/>
  <c r="U4784" i="2"/>
  <c r="T4783" i="2" s="1"/>
  <c r="S4784" i="2"/>
  <c r="S3129" i="2" l="1"/>
  <c r="U3129" i="2"/>
  <c r="T3128" i="2" s="1"/>
  <c r="U4783" i="2"/>
  <c r="S4783" i="2"/>
  <c r="T3588" i="2"/>
  <c r="S4543" i="2"/>
  <c r="T4542" i="2" s="1"/>
  <c r="S3128" i="2" l="1"/>
  <c r="U3128" i="2"/>
  <c r="T3127" i="2" s="1"/>
  <c r="S3588" i="2"/>
  <c r="U3588" i="2"/>
  <c r="T4782" i="2"/>
  <c r="S4542" i="2"/>
  <c r="U4542" i="2"/>
  <c r="S3127" i="2" l="1"/>
  <c r="U3127" i="2"/>
  <c r="T3126" i="2" s="1"/>
  <c r="T3587" i="2"/>
  <c r="U4782" i="2"/>
  <c r="S4782" i="2"/>
  <c r="U3587" i="2"/>
  <c r="T3586" i="2" s="1"/>
  <c r="S3587" i="2"/>
  <c r="T4541" i="2"/>
  <c r="U4541" i="2" s="1"/>
  <c r="S3126" i="2" l="1"/>
  <c r="U3126" i="2"/>
  <c r="T4781" i="2"/>
  <c r="S4781" i="2" s="1"/>
  <c r="S4541" i="2"/>
  <c r="T4540" i="2" s="1"/>
  <c r="U4540" i="2" s="1"/>
  <c r="S3586" i="2"/>
  <c r="U3586" i="2"/>
  <c r="U4781" i="2" l="1"/>
  <c r="T4780" i="2" s="1"/>
  <c r="S4540" i="2"/>
  <c r="T4539" i="2"/>
  <c r="S4539" i="2" s="1"/>
  <c r="T3585" i="2"/>
  <c r="U3585" i="2" s="1"/>
  <c r="S4780" i="2"/>
  <c r="U4780" i="2"/>
  <c r="T4779" i="2" s="1"/>
  <c r="U4539" i="2" l="1"/>
  <c r="T4538" i="2" s="1"/>
  <c r="S4538" i="2" s="1"/>
  <c r="S3585" i="2"/>
  <c r="T3584" i="2" s="1"/>
  <c r="U4779" i="2"/>
  <c r="S4779" i="2"/>
  <c r="U3584" i="2" l="1"/>
  <c r="S3584" i="2"/>
  <c r="U4538" i="2"/>
  <c r="T4537" i="2" s="1"/>
  <c r="T4778" i="2"/>
  <c r="T3583" i="2" l="1"/>
  <c r="U4537" i="2"/>
  <c r="S4537" i="2"/>
  <c r="S4778" i="2"/>
  <c r="U4778" i="2"/>
  <c r="S3583" i="2" l="1"/>
  <c r="U3583" i="2"/>
  <c r="T3582" i="2" s="1"/>
  <c r="T4536" i="2"/>
  <c r="T4777" i="2"/>
  <c r="U3582" i="2" l="1"/>
  <c r="S3582" i="2"/>
  <c r="U4536" i="2"/>
  <c r="T4535" i="2" s="1"/>
  <c r="S4536" i="2"/>
  <c r="U4777" i="2"/>
  <c r="S4777" i="2"/>
  <c r="T3581" i="2" l="1"/>
  <c r="U4535" i="2"/>
  <c r="T4534" i="2" s="1"/>
  <c r="S4535" i="2"/>
  <c r="T4776" i="2"/>
  <c r="U4776" i="2"/>
  <c r="T4775" i="2" s="1"/>
  <c r="S4776" i="2"/>
  <c r="U3581" i="2" l="1"/>
  <c r="T3580" i="2" s="1"/>
  <c r="S3581" i="2"/>
  <c r="S4534" i="2"/>
  <c r="U4534" i="2"/>
  <c r="T4533" i="2" s="1"/>
  <c r="S4775" i="2"/>
  <c r="U4775" i="2"/>
  <c r="T4774" i="2" s="1"/>
  <c r="U3580" i="2" l="1"/>
  <c r="S3580" i="2"/>
  <c r="T3579" i="2" s="1"/>
  <c r="U4533" i="2"/>
  <c r="S4533" i="2"/>
  <c r="U4774" i="2"/>
  <c r="S4774" i="2"/>
  <c r="S3579" i="2" l="1"/>
  <c r="U3579" i="2"/>
  <c r="T3578" i="2" s="1"/>
  <c r="T4773" i="2"/>
  <c r="S4773" i="2" s="1"/>
  <c r="T4532" i="2"/>
  <c r="U4773" i="2" l="1"/>
  <c r="T4772" i="2" s="1"/>
  <c r="S3578" i="2"/>
  <c r="U3578" i="2"/>
  <c r="T3577" i="2" s="1"/>
  <c r="U4532" i="2"/>
  <c r="S4532" i="2"/>
  <c r="S4772" i="2"/>
  <c r="U4772" i="2"/>
  <c r="T4771" i="2" s="1"/>
  <c r="U3577" i="2" l="1"/>
  <c r="S3577" i="2"/>
  <c r="T3576" i="2"/>
  <c r="T4531" i="2"/>
  <c r="S4771" i="2"/>
  <c r="U4771" i="2"/>
  <c r="T4770" i="2" s="1"/>
  <c r="S3576" i="2" l="1"/>
  <c r="U3576" i="2"/>
  <c r="T3575" i="2" s="1"/>
  <c r="S4531" i="2"/>
  <c r="U4531" i="2"/>
  <c r="T4530" i="2" s="1"/>
  <c r="U4770" i="2"/>
  <c r="S4770" i="2"/>
  <c r="S3575" i="2" l="1"/>
  <c r="U3575" i="2"/>
  <c r="T3574" i="2" s="1"/>
  <c r="T4769" i="2"/>
  <c r="U4769" i="2" s="1"/>
  <c r="S4530" i="2"/>
  <c r="U4530" i="2"/>
  <c r="T4529" i="2" s="1"/>
  <c r="U3574" i="2" l="1"/>
  <c r="S3574" i="2"/>
  <c r="T3573" i="2"/>
  <c r="S4769" i="2"/>
  <c r="U4529" i="2"/>
  <c r="S4529" i="2"/>
  <c r="T4768" i="2"/>
  <c r="T4528" i="2" l="1"/>
  <c r="U3573" i="2"/>
  <c r="S3573" i="2"/>
  <c r="T3572" i="2" s="1"/>
  <c r="S4528" i="2"/>
  <c r="U4528" i="2"/>
  <c r="T4527" i="2"/>
  <c r="S4768" i="2"/>
  <c r="U4768" i="2"/>
  <c r="U3572" i="2" l="1"/>
  <c r="T3571" i="2" s="1"/>
  <c r="S3572" i="2"/>
  <c r="S4527" i="2"/>
  <c r="U4527" i="2"/>
  <c r="T4526" i="2" s="1"/>
  <c r="T4767" i="2"/>
  <c r="U4767" i="2" s="1"/>
  <c r="S4767" i="2" l="1"/>
  <c r="T4766" i="2"/>
  <c r="U4766" i="2" s="1"/>
  <c r="S3571" i="2"/>
  <c r="U3571" i="2"/>
  <c r="T3570" i="2" s="1"/>
  <c r="S4526" i="2"/>
  <c r="U4526" i="2"/>
  <c r="T4525" i="2" s="1"/>
  <c r="S4766" i="2"/>
  <c r="U3570" i="2" l="1"/>
  <c r="S3570" i="2"/>
  <c r="T3569" i="2"/>
  <c r="U4525" i="2"/>
  <c r="T4524" i="2" s="1"/>
  <c r="S4525" i="2"/>
  <c r="T4765" i="2"/>
  <c r="U4765" i="2" s="1"/>
  <c r="U3569" i="2" l="1"/>
  <c r="T3568" i="2" s="1"/>
  <c r="U3568" i="2" s="1"/>
  <c r="S3569" i="2"/>
  <c r="S3568" i="2"/>
  <c r="S4765" i="2"/>
  <c r="T4764" i="2" s="1"/>
  <c r="U4524" i="2"/>
  <c r="T4523" i="2" s="1"/>
  <c r="S4524" i="2"/>
  <c r="T3567" i="2" l="1"/>
  <c r="U4764" i="2"/>
  <c r="S4764" i="2"/>
  <c r="U3567" i="2"/>
  <c r="T3566" i="2" s="1"/>
  <c r="U3566" i="2" s="1"/>
  <c r="S3567" i="2"/>
  <c r="U4523" i="2"/>
  <c r="S4523" i="2"/>
  <c r="T4763" i="2" l="1"/>
  <c r="T4522" i="2"/>
  <c r="U4522" i="2" s="1"/>
  <c r="T4521" i="2" s="1"/>
  <c r="S3566" i="2"/>
  <c r="S4522" i="2"/>
  <c r="T3565" i="2"/>
  <c r="U4763" i="2" l="1"/>
  <c r="T4762" i="2" s="1"/>
  <c r="S4763" i="2"/>
  <c r="U4521" i="2"/>
  <c r="T4520" i="2" s="1"/>
  <c r="S4521" i="2"/>
  <c r="U3565" i="2"/>
  <c r="S3565" i="2"/>
  <c r="S4762" i="2" l="1"/>
  <c r="U4762" i="2"/>
  <c r="T4761" i="2" s="1"/>
  <c r="S4520" i="2"/>
  <c r="U4520" i="2"/>
  <c r="T4519" i="2" s="1"/>
  <c r="T3564" i="2"/>
  <c r="S3564" i="2" s="1"/>
  <c r="U3564" i="2"/>
  <c r="S4761" i="2" l="1"/>
  <c r="U4761" i="2"/>
  <c r="T4760" i="2" s="1"/>
  <c r="T3563" i="2"/>
  <c r="S3563" i="2" s="1"/>
  <c r="S4519" i="2"/>
  <c r="U4519" i="2"/>
  <c r="U3563" i="2"/>
  <c r="U4760" i="2" l="1"/>
  <c r="S4760" i="2"/>
  <c r="T3562" i="2"/>
  <c r="U3562" i="2" s="1"/>
  <c r="T4518" i="2"/>
  <c r="S4518" i="2" s="1"/>
  <c r="U4518" i="2" l="1"/>
  <c r="T4517" i="2"/>
  <c r="S4517" i="2" s="1"/>
  <c r="S3562" i="2"/>
  <c r="T4759" i="2"/>
  <c r="U4517" i="2"/>
  <c r="T3561" i="2"/>
  <c r="S3561" i="2" s="1"/>
  <c r="S4759" i="2" l="1"/>
  <c r="U4759" i="2"/>
  <c r="T4758" i="2" s="1"/>
  <c r="T4516" i="2"/>
  <c r="U4516" i="2" s="1"/>
  <c r="U3561" i="2"/>
  <c r="T3560" i="2" s="1"/>
  <c r="S4516" i="2"/>
  <c r="S3560" i="2"/>
  <c r="U3560" i="2"/>
  <c r="T3559" i="2" s="1"/>
  <c r="U4758" i="2" l="1"/>
  <c r="S4758" i="2"/>
  <c r="T4515" i="2"/>
  <c r="S3559" i="2"/>
  <c r="U3559" i="2"/>
  <c r="T3558" i="2" s="1"/>
  <c r="T4757" i="2" l="1"/>
  <c r="U4515" i="2"/>
  <c r="S4515" i="2"/>
  <c r="U3558" i="2"/>
  <c r="S3558" i="2"/>
  <c r="S4757" i="2" l="1"/>
  <c r="U4757" i="2"/>
  <c r="T4756" i="2" s="1"/>
  <c r="T4514" i="2"/>
  <c r="T3557" i="2"/>
  <c r="U4756" i="2" l="1"/>
  <c r="S4756" i="2"/>
  <c r="S4514" i="2"/>
  <c r="U4514" i="2"/>
  <c r="T4513" i="2" s="1"/>
  <c r="U3557" i="2"/>
  <c r="S3557" i="2"/>
  <c r="T4755" i="2" l="1"/>
  <c r="U4513" i="2"/>
  <c r="S4513" i="2"/>
  <c r="T4512" i="2" s="1"/>
  <c r="T3556" i="2"/>
  <c r="S3556" i="2" s="1"/>
  <c r="U3556" i="2" l="1"/>
  <c r="U4755" i="2"/>
  <c r="T4754" i="2" s="1"/>
  <c r="S4755" i="2"/>
  <c r="S4512" i="2"/>
  <c r="U4512" i="2"/>
  <c r="T4511" i="2" s="1"/>
  <c r="T3555" i="2"/>
  <c r="S4754" i="2" l="1"/>
  <c r="U4754" i="2"/>
  <c r="T4753" i="2" s="1"/>
  <c r="U4511" i="2"/>
  <c r="S4511" i="2"/>
  <c r="U3555" i="2"/>
  <c r="S3555" i="2"/>
  <c r="S4753" i="2" l="1"/>
  <c r="U4753" i="2"/>
  <c r="T4752" i="2" s="1"/>
  <c r="T4510" i="2"/>
  <c r="T3554" i="2"/>
  <c r="S4752" i="2" l="1"/>
  <c r="U4752" i="2"/>
  <c r="T4751" i="2" s="1"/>
  <c r="U4510" i="2"/>
  <c r="S4510" i="2"/>
  <c r="U3554" i="2"/>
  <c r="S3554" i="2"/>
  <c r="S4751" i="2" l="1"/>
  <c r="U4751" i="2"/>
  <c r="T4750" i="2" s="1"/>
  <c r="T4509" i="2"/>
  <c r="T3553" i="2"/>
  <c r="U4750" i="2" l="1"/>
  <c r="S4750" i="2"/>
  <c r="U4509" i="2"/>
  <c r="S4509" i="2"/>
  <c r="U3553" i="2"/>
  <c r="T3552" i="2" s="1"/>
  <c r="S3553" i="2"/>
  <c r="T4749" i="2" l="1"/>
  <c r="T4508" i="2"/>
  <c r="U3552" i="2"/>
  <c r="S3552" i="2"/>
  <c r="U4749" i="2" l="1"/>
  <c r="S4749" i="2"/>
  <c r="U4508" i="2"/>
  <c r="S4508" i="2"/>
  <c r="T3551" i="2"/>
  <c r="T4507" i="2" l="1"/>
  <c r="U4507" i="2"/>
  <c r="T4506" i="2" s="1"/>
  <c r="S4507" i="2"/>
  <c r="U3551" i="2"/>
  <c r="T3550" i="2" s="1"/>
  <c r="S3551" i="2"/>
  <c r="S4506" i="2" l="1"/>
  <c r="U4506" i="2"/>
  <c r="T4505" i="2" s="1"/>
  <c r="U3550" i="2"/>
  <c r="S3550" i="2"/>
  <c r="U4505" i="2" l="1"/>
  <c r="S4505" i="2"/>
  <c r="T3549" i="2"/>
  <c r="T4504" i="2" l="1"/>
  <c r="U4504" i="2"/>
  <c r="S4504" i="2"/>
  <c r="S3549" i="2"/>
  <c r="U3549" i="2"/>
  <c r="T3548" i="2" l="1"/>
  <c r="T4503" i="2"/>
  <c r="S3548" i="2"/>
  <c r="U3548" i="2"/>
  <c r="T3547" i="2" s="1"/>
  <c r="U4503" i="2" l="1"/>
  <c r="S4503" i="2"/>
  <c r="U3547" i="2"/>
  <c r="T3546" i="2" s="1"/>
  <c r="S3547" i="2"/>
  <c r="T4502" i="2" l="1"/>
  <c r="U4502" i="2"/>
  <c r="T4501" i="2" s="1"/>
  <c r="S4502" i="2"/>
  <c r="U3546" i="2"/>
  <c r="S3546" i="2"/>
  <c r="U4501" i="2" l="1"/>
  <c r="S4501" i="2"/>
  <c r="T3545" i="2"/>
  <c r="T4500" i="2" l="1"/>
  <c r="S4500" i="2"/>
  <c r="U4500" i="2"/>
  <c r="T4499" i="2" s="1"/>
  <c r="S3545" i="2"/>
  <c r="U3545" i="2"/>
  <c r="T3544" i="2" l="1"/>
  <c r="U4499" i="2"/>
  <c r="S4499" i="2"/>
  <c r="U3544" i="2"/>
  <c r="S3544" i="2"/>
  <c r="T4498" i="2" l="1"/>
  <c r="U4498" i="2"/>
  <c r="S4498" i="2"/>
  <c r="T3543" i="2"/>
  <c r="T4497" i="2" l="1"/>
  <c r="U3543" i="2"/>
  <c r="S3543" i="2"/>
  <c r="U4497" i="2" l="1"/>
  <c r="S4497" i="2"/>
  <c r="T3542" i="2"/>
  <c r="T4496" i="2" l="1"/>
  <c r="S4496" i="2"/>
  <c r="U4496" i="2"/>
  <c r="T4495" i="2" s="1"/>
  <c r="U3542" i="2"/>
  <c r="T3541" i="2" s="1"/>
  <c r="S3542" i="2"/>
  <c r="S4495" i="2" l="1"/>
  <c r="U4495" i="2"/>
  <c r="T4494" i="2" s="1"/>
  <c r="U3541" i="2"/>
  <c r="S3541" i="2"/>
  <c r="U4494" i="2" l="1"/>
  <c r="T4493" i="2" s="1"/>
  <c r="S4494" i="2"/>
  <c r="T3540" i="2"/>
  <c r="S4493" i="2" l="1"/>
  <c r="U4493" i="2"/>
  <c r="T4492" i="2" s="1"/>
  <c r="S3540" i="2"/>
  <c r="U3540" i="2"/>
  <c r="T3539" i="2" s="1"/>
  <c r="U4492" i="2" l="1"/>
  <c r="T4491" i="2" s="1"/>
  <c r="S4492" i="2"/>
  <c r="U3539" i="2"/>
  <c r="S3539" i="2"/>
  <c r="U4491" i="2" l="1"/>
  <c r="S4491" i="2"/>
  <c r="T4490" i="2"/>
  <c r="T3538" i="2"/>
  <c r="U4490" i="2" l="1"/>
  <c r="S4490" i="2"/>
  <c r="T4489" i="2" s="1"/>
  <c r="S3538" i="2"/>
  <c r="U3538" i="2"/>
  <c r="S4489" i="2" l="1"/>
  <c r="U4489" i="2"/>
  <c r="T4488" i="2" s="1"/>
  <c r="T3537" i="2"/>
  <c r="U3537" i="2" s="1"/>
  <c r="S3537" i="2" l="1"/>
  <c r="T3536" i="2" s="1"/>
  <c r="U4488" i="2"/>
  <c r="S4488" i="2"/>
  <c r="S3536" i="2" l="1"/>
  <c r="U3536" i="2"/>
  <c r="T3535" i="2" s="1"/>
  <c r="T4487" i="2"/>
  <c r="S4487" i="2" s="1"/>
  <c r="U4487" i="2"/>
  <c r="S3535" i="2" l="1"/>
  <c r="U3535" i="2"/>
  <c r="T3534" i="2" s="1"/>
  <c r="T4486" i="2"/>
  <c r="S4486" i="2" s="1"/>
  <c r="T4485" i="2" s="1"/>
  <c r="U4486" i="2"/>
  <c r="S4485" i="2" l="1"/>
  <c r="U4485" i="2"/>
  <c r="T4484" i="2" s="1"/>
  <c r="U3534" i="2"/>
  <c r="S3534" i="2"/>
  <c r="U4484" i="2" l="1"/>
  <c r="S4484" i="2"/>
  <c r="T4483" i="2" s="1"/>
  <c r="T3533" i="2"/>
  <c r="S3533" i="2" s="1"/>
  <c r="U3533" i="2" l="1"/>
  <c r="T3532" i="2" s="1"/>
  <c r="U4483" i="2"/>
  <c r="T4482" i="2" s="1"/>
  <c r="S4483" i="2"/>
  <c r="U3532" i="2" l="1"/>
  <c r="S3532" i="2"/>
  <c r="U4482" i="2"/>
  <c r="T4481" i="2" s="1"/>
  <c r="S4482" i="2"/>
  <c r="T3531" i="2" l="1"/>
  <c r="U4481" i="2"/>
  <c r="T4480" i="2" s="1"/>
  <c r="S4481" i="2"/>
  <c r="U3531" i="2" l="1"/>
  <c r="S3531" i="2"/>
  <c r="S4480" i="2"/>
  <c r="U4480" i="2"/>
  <c r="T4479" i="2" s="1"/>
  <c r="T3530" i="2" l="1"/>
  <c r="S4479" i="2"/>
  <c r="U4479" i="2"/>
  <c r="T4478" i="2" s="1"/>
  <c r="U3530" i="2" l="1"/>
  <c r="T3529" i="2" s="1"/>
  <c r="S3530" i="2"/>
  <c r="S4478" i="2"/>
  <c r="U4478" i="2"/>
  <c r="T4477" i="2" s="1"/>
  <c r="U3529" i="2"/>
  <c r="S3529" i="2"/>
  <c r="U4477" i="2" l="1"/>
  <c r="S4477" i="2"/>
  <c r="T3528" i="2"/>
  <c r="T4476" i="2" l="1"/>
  <c r="U3528" i="2"/>
  <c r="S3528" i="2"/>
  <c r="T3527" i="2" l="1"/>
  <c r="U4476" i="2"/>
  <c r="S4476" i="2"/>
  <c r="T4475" i="2"/>
  <c r="S3527" i="2"/>
  <c r="U3527" i="2"/>
  <c r="T3526" i="2" s="1"/>
  <c r="U4475" i="2" l="1"/>
  <c r="S4475" i="2"/>
  <c r="S3526" i="2"/>
  <c r="U3526" i="2"/>
  <c r="T3525" i="2" s="1"/>
  <c r="T4474" i="2" l="1"/>
  <c r="U4474" i="2"/>
  <c r="T4473" i="2" s="1"/>
  <c r="S4474" i="2"/>
  <c r="U3525" i="2"/>
  <c r="S3525" i="2"/>
  <c r="U4473" i="2" l="1"/>
  <c r="S4473" i="2"/>
  <c r="T4472" i="2"/>
  <c r="T3524" i="2"/>
  <c r="S4472" i="2" l="1"/>
  <c r="U4472" i="2"/>
  <c r="T4471" i="2"/>
  <c r="U3524" i="2"/>
  <c r="T3523" i="2" s="1"/>
  <c r="S3524" i="2"/>
  <c r="U4471" i="2" l="1"/>
  <c r="S4471" i="2"/>
  <c r="U3523" i="2"/>
  <c r="S3523" i="2"/>
  <c r="T3522" i="2" l="1"/>
  <c r="T4470" i="2"/>
  <c r="U3522" i="2"/>
  <c r="S3522" i="2"/>
  <c r="U4470" i="2" l="1"/>
  <c r="S4470" i="2"/>
  <c r="T4469" i="2"/>
  <c r="T3521" i="2"/>
  <c r="U4469" i="2" l="1"/>
  <c r="S4469" i="2"/>
  <c r="T4468" i="2"/>
  <c r="S3521" i="2"/>
  <c r="U3521" i="2"/>
  <c r="S4468" i="2" l="1"/>
  <c r="U4468" i="2"/>
  <c r="T4467" i="2" s="1"/>
  <c r="T3520" i="2"/>
  <c r="S3520" i="2" s="1"/>
  <c r="U3520" i="2"/>
  <c r="U4467" i="2" l="1"/>
  <c r="S4467" i="2"/>
  <c r="T3519" i="2"/>
  <c r="T4466" i="2" l="1"/>
  <c r="S3519" i="2"/>
  <c r="U3519" i="2"/>
  <c r="T3518" i="2" s="1"/>
  <c r="U4466" i="2" l="1"/>
  <c r="S4466" i="2"/>
  <c r="U3518" i="2"/>
  <c r="T3517" i="2" s="1"/>
  <c r="S3518" i="2"/>
  <c r="T4465" i="2" l="1"/>
  <c r="U3517" i="2"/>
  <c r="S3517" i="2"/>
  <c r="U4465" i="2" l="1"/>
  <c r="S4465" i="2"/>
  <c r="T3516" i="2"/>
  <c r="T4464" i="2" l="1"/>
  <c r="U3516" i="2"/>
  <c r="T3515" i="2" s="1"/>
  <c r="S3516" i="2"/>
  <c r="U4464" i="2" l="1"/>
  <c r="T4463" i="2" s="1"/>
  <c r="S4464" i="2"/>
  <c r="S3515" i="2"/>
  <c r="U3515" i="2"/>
  <c r="T3514" i="2" s="1"/>
  <c r="U4463" i="2" l="1"/>
  <c r="S4463" i="2"/>
  <c r="S3514" i="2"/>
  <c r="U3514" i="2"/>
  <c r="T3513" i="2" s="1"/>
  <c r="T4462" i="2" l="1"/>
  <c r="U3513" i="2"/>
  <c r="T3512" i="2" s="1"/>
  <c r="S3513" i="2"/>
  <c r="S4462" i="2" l="1"/>
  <c r="U4462" i="2"/>
  <c r="T4461" i="2" s="1"/>
  <c r="S3512" i="2"/>
  <c r="U3512" i="2"/>
  <c r="T3511" i="2" s="1"/>
  <c r="U4461" i="2" l="1"/>
  <c r="S4461" i="2"/>
  <c r="U3511" i="2"/>
  <c r="T3510" i="2" s="1"/>
  <c r="S3511" i="2"/>
  <c r="T4460" i="2" l="1"/>
  <c r="S3510" i="2"/>
  <c r="U3510" i="2"/>
  <c r="T3509" i="2" s="1"/>
  <c r="U4460" i="2" l="1"/>
  <c r="S4460" i="2"/>
  <c r="T4459" i="2"/>
  <c r="S3509" i="2"/>
  <c r="U3509" i="2"/>
  <c r="U4459" i="2" l="1"/>
  <c r="T4458" i="2" s="1"/>
  <c r="S4459" i="2"/>
  <c r="T3508" i="2"/>
  <c r="U3508" i="2"/>
  <c r="S3508" i="2"/>
  <c r="S4458" i="2" l="1"/>
  <c r="U4458" i="2"/>
  <c r="T4457" i="2" s="1"/>
  <c r="T3507" i="2"/>
  <c r="U3507" i="2" s="1"/>
  <c r="T3506" i="2" s="1"/>
  <c r="S3507" i="2"/>
  <c r="S4457" i="2" l="1"/>
  <c r="U4457" i="2"/>
  <c r="U3506" i="2"/>
  <c r="S3506" i="2"/>
  <c r="T4456" i="2" l="1"/>
  <c r="T3505" i="2"/>
  <c r="U4456" i="2" l="1"/>
  <c r="T4455" i="2" s="1"/>
  <c r="S4456" i="2"/>
  <c r="S3505" i="2"/>
  <c r="U3505" i="2"/>
  <c r="T3504" i="2" s="1"/>
  <c r="U4455" i="2" l="1"/>
  <c r="S4455" i="2"/>
  <c r="S3504" i="2"/>
  <c r="U3504" i="2"/>
  <c r="T3503" i="2" s="1"/>
  <c r="T4454" i="2" l="1"/>
  <c r="S4454" i="2"/>
  <c r="U4454" i="2"/>
  <c r="T4453" i="2" s="1"/>
  <c r="S3503" i="2"/>
  <c r="U3503" i="2"/>
  <c r="T3502" i="2" l="1"/>
  <c r="S4453" i="2"/>
  <c r="U4453" i="2"/>
  <c r="T4452" i="2" s="1"/>
  <c r="U3502" i="2"/>
  <c r="T3501" i="2" s="1"/>
  <c r="S3502" i="2"/>
  <c r="U4452" i="2" l="1"/>
  <c r="S4452" i="2"/>
  <c r="U3501" i="2"/>
  <c r="S3501" i="2"/>
  <c r="T4451" i="2" l="1"/>
  <c r="S4451" i="2"/>
  <c r="U4451" i="2"/>
  <c r="T4450" i="2" s="1"/>
  <c r="T3500" i="2"/>
  <c r="U3500" i="2" s="1"/>
  <c r="U4450" i="2" l="1"/>
  <c r="S4450" i="2"/>
  <c r="S3500" i="2"/>
  <c r="T3499" i="2"/>
  <c r="T4449" i="2" l="1"/>
  <c r="U4449" i="2"/>
  <c r="S4449" i="2"/>
  <c r="S3499" i="2"/>
  <c r="U3499" i="2"/>
  <c r="T3498" i="2" l="1"/>
  <c r="T4448" i="2"/>
  <c r="S3498" i="2"/>
  <c r="U3498" i="2"/>
  <c r="U4448" i="2" l="1"/>
  <c r="S4448" i="2"/>
  <c r="T4447" i="2" l="1"/>
  <c r="S4447" i="2"/>
  <c r="U4447" i="2"/>
  <c r="T4446" i="2" s="1"/>
  <c r="U4446" i="2" l="1"/>
  <c r="T4445" i="2" s="1"/>
  <c r="S4446" i="2"/>
  <c r="S4445" i="2" l="1"/>
  <c r="U4445" i="2"/>
  <c r="T4444" i="2" s="1"/>
  <c r="S4444" i="2" l="1"/>
  <c r="U4444" i="2"/>
  <c r="T4443" i="2"/>
  <c r="S4443" i="2" l="1"/>
  <c r="U4443" i="2"/>
  <c r="T4442" i="2" s="1"/>
  <c r="U4442" i="2" l="1"/>
  <c r="T4441" i="2" s="1"/>
  <c r="S4442" i="2"/>
  <c r="S4441" i="2" l="1"/>
  <c r="U4441" i="2"/>
  <c r="T4440" i="2" s="1"/>
  <c r="U4440" i="2" l="1"/>
  <c r="S4440" i="2"/>
  <c r="T4439" i="2" l="1"/>
  <c r="U4439" i="2" l="1"/>
  <c r="S4439" i="2"/>
  <c r="T4438" i="2"/>
  <c r="S4438" i="2" l="1"/>
  <c r="U4438" i="2"/>
  <c r="T4437" i="2"/>
  <c r="U4437" i="2" l="1"/>
  <c r="T4436" i="2" s="1"/>
  <c r="S4437" i="2"/>
  <c r="S4436" i="2" l="1"/>
  <c r="U4436" i="2"/>
  <c r="T4435" i="2" s="1"/>
  <c r="U4435" i="2" l="1"/>
  <c r="S4435" i="2"/>
  <c r="T4434" i="2" l="1"/>
  <c r="S4434" i="2"/>
  <c r="U4434" i="2"/>
  <c r="T4433" i="2" s="1"/>
  <c r="U4433" i="2" l="1"/>
  <c r="S4433" i="2"/>
  <c r="T4432" i="2" l="1"/>
  <c r="S4432" i="2" l="1"/>
  <c r="U4432" i="2"/>
  <c r="T4431" i="2" s="1"/>
  <c r="U4431" i="2" l="1"/>
  <c r="S4431" i="2"/>
  <c r="T4430" i="2" s="1"/>
  <c r="S4430" i="2" l="1"/>
  <c r="U4430" i="2"/>
  <c r="T4429" i="2" s="1"/>
  <c r="U4429" i="2" l="1"/>
  <c r="S4429" i="2"/>
  <c r="T4428" i="2"/>
  <c r="S4428" i="2" l="1"/>
  <c r="U4428" i="2"/>
  <c r="T4427" i="2" s="1"/>
  <c r="S4427" i="2" l="1"/>
  <c r="U4427" i="2"/>
  <c r="T4426" i="2" s="1"/>
  <c r="U4426" i="2" l="1"/>
  <c r="S4426" i="2"/>
  <c r="T4425" i="2"/>
  <c r="U4425" i="2" l="1"/>
  <c r="S4425" i="2"/>
  <c r="T4424" i="2" l="1"/>
  <c r="U4424" i="2" l="1"/>
  <c r="T4423" i="2" s="1"/>
  <c r="S4424" i="2"/>
  <c r="U4423" i="2" l="1"/>
  <c r="S4423" i="2"/>
  <c r="T4422" i="2" l="1"/>
  <c r="S4422" i="2" l="1"/>
  <c r="U4422" i="2"/>
  <c r="T4421" i="2" s="1"/>
  <c r="U4421" i="2" l="1"/>
  <c r="S4421" i="2"/>
  <c r="T4420" i="2" l="1"/>
  <c r="S4420" i="2"/>
  <c r="U4420" i="2"/>
  <c r="T4419" i="2" s="1"/>
  <c r="S4419" i="2" l="1"/>
  <c r="U4419" i="2"/>
  <c r="T4418" i="2" s="1"/>
  <c r="S4418" i="2" l="1"/>
  <c r="U4418" i="2"/>
  <c r="T4417" i="2" s="1"/>
  <c r="U4417" i="2" l="1"/>
  <c r="T4416" i="2" s="1"/>
  <c r="S4417" i="2"/>
  <c r="U4416" i="2" l="1"/>
  <c r="S4416" i="2"/>
  <c r="T4415" i="2" l="1"/>
  <c r="U4415" i="2"/>
  <c r="T4414" i="2" s="1"/>
  <c r="S4415" i="2"/>
  <c r="S4414" i="2" l="1"/>
  <c r="U4414" i="2"/>
  <c r="T4413" i="2" s="1"/>
  <c r="U4413" i="2" l="1"/>
  <c r="T4412" i="2" s="1"/>
  <c r="S4413" i="2"/>
  <c r="U4412" i="2" l="1"/>
  <c r="S4412" i="2"/>
  <c r="T4411" i="2" l="1"/>
  <c r="U4411" i="2"/>
  <c r="S4411" i="2"/>
  <c r="T4410" i="2" l="1"/>
  <c r="S4410" i="2" l="1"/>
  <c r="U4410" i="2"/>
  <c r="T4409" i="2" s="1"/>
  <c r="S4409" i="2" l="1"/>
  <c r="U4409" i="2"/>
  <c r="T4408" i="2" s="1"/>
  <c r="U4408" i="2" l="1"/>
  <c r="S4408" i="2"/>
  <c r="T4407" i="2" l="1"/>
  <c r="S4407" i="2"/>
  <c r="U4407" i="2"/>
  <c r="T4406" i="2" s="1"/>
  <c r="U4406" i="2" l="1"/>
  <c r="S4406" i="2"/>
  <c r="T4405" i="2" s="1"/>
  <c r="S4405" i="2" l="1"/>
  <c r="U4405" i="2"/>
  <c r="T4404" i="2" s="1"/>
  <c r="S4404" i="2" l="1"/>
  <c r="U4404" i="2"/>
  <c r="T4403" i="2" s="1"/>
  <c r="S4403" i="2" l="1"/>
  <c r="U4403" i="2"/>
  <c r="T4402" i="2" s="1"/>
  <c r="U4402" i="2" l="1"/>
  <c r="T4401" i="2" s="1"/>
  <c r="S4402" i="2"/>
  <c r="S4401" i="2" l="1"/>
  <c r="U4401" i="2"/>
  <c r="T4400" i="2" s="1"/>
  <c r="S4400" i="2" l="1"/>
  <c r="U4400" i="2"/>
  <c r="T4399" i="2" s="1"/>
  <c r="U4399" i="2" l="1"/>
  <c r="T4398" i="2" s="1"/>
  <c r="S4399" i="2"/>
  <c r="U4398" i="2" l="1"/>
  <c r="T4397" i="2" s="1"/>
  <c r="S4398" i="2"/>
  <c r="S4397" i="2" l="1"/>
  <c r="U4397" i="2"/>
  <c r="T4396" i="2" s="1"/>
  <c r="S4396" i="2" l="1"/>
  <c r="U4396" i="2"/>
  <c r="T4395" i="2" s="1"/>
  <c r="U4395" i="2" l="1"/>
  <c r="S4395" i="2"/>
  <c r="T4394" i="2"/>
  <c r="S4394" i="2" l="1"/>
  <c r="U4394" i="2"/>
  <c r="T4393" i="2" s="1"/>
  <c r="U4393" i="2" l="1"/>
  <c r="S4393" i="2"/>
  <c r="T4392" i="2" l="1"/>
  <c r="S4392" i="2"/>
  <c r="U4392" i="2"/>
  <c r="T4391" i="2" s="1"/>
  <c r="S4391" i="2" l="1"/>
  <c r="U4391" i="2"/>
  <c r="T4390" i="2" s="1"/>
  <c r="S4390" i="2" l="1"/>
  <c r="U4390" i="2"/>
  <c r="T4389" i="2" s="1"/>
  <c r="S4389" i="2" l="1"/>
  <c r="U4389" i="2"/>
  <c r="T4388" i="2" s="1"/>
  <c r="S4388" i="2" l="1"/>
  <c r="U4388" i="2"/>
  <c r="T4387" i="2" s="1"/>
  <c r="S4387" i="2" l="1"/>
  <c r="U4387" i="2"/>
  <c r="T4386" i="2" s="1"/>
  <c r="U4386" i="2" l="1"/>
  <c r="T4385" i="2" s="1"/>
  <c r="S4386" i="2"/>
  <c r="U4385" i="2" l="1"/>
  <c r="S4385" i="2"/>
  <c r="T4384" i="2" l="1"/>
  <c r="S4384" i="2" l="1"/>
  <c r="U4384" i="2"/>
  <c r="T4383" i="2" s="1"/>
  <c r="S4383" i="2" l="1"/>
  <c r="U4383" i="2"/>
  <c r="T4382" i="2" s="1"/>
  <c r="S4382" i="2" l="1"/>
  <c r="U4382" i="2"/>
  <c r="T4381" i="2" s="1"/>
  <c r="S4381" i="2" l="1"/>
  <c r="U4381" i="2"/>
  <c r="T4380" i="2" s="1"/>
  <c r="S4380" i="2" l="1"/>
  <c r="U4380" i="2"/>
  <c r="T4379" i="2" s="1"/>
  <c r="U4379" i="2" l="1"/>
  <c r="S4379" i="2"/>
  <c r="T4378" i="2" s="1"/>
  <c r="U4378" i="2" l="1"/>
  <c r="S4378" i="2"/>
  <c r="T4377" i="2"/>
  <c r="S4377" i="2" l="1"/>
  <c r="U4377" i="2"/>
  <c r="T4376" i="2" s="1"/>
  <c r="U4376" i="2" l="1"/>
  <c r="S4376" i="2"/>
  <c r="T4375" i="2" s="1"/>
  <c r="S4375" i="2" l="1"/>
  <c r="U4375" i="2"/>
  <c r="T4374" i="2" s="1"/>
  <c r="U4374" i="2" l="1"/>
  <c r="S4374" i="2"/>
  <c r="T4373" i="2" s="1"/>
  <c r="U4373" i="2" l="1"/>
  <c r="S4373" i="2"/>
  <c r="T4372" i="2" l="1"/>
  <c r="S4372" i="2" l="1"/>
  <c r="U4372" i="2"/>
  <c r="T4371" i="2" s="1"/>
  <c r="U4371" i="2" l="1"/>
  <c r="S4371" i="2"/>
  <c r="T4370" i="2"/>
  <c r="S4370" i="2" l="1"/>
  <c r="U4370" i="2"/>
  <c r="T4369" i="2"/>
  <c r="U4369" i="2" l="1"/>
  <c r="S4369" i="2"/>
  <c r="T4368" i="2"/>
  <c r="U4368" i="2" l="1"/>
  <c r="S4368" i="2"/>
  <c r="T4367" i="2" l="1"/>
  <c r="U4367" i="2"/>
  <c r="T4366" i="2" s="1"/>
  <c r="S4367" i="2"/>
  <c r="S4366" i="2" l="1"/>
  <c r="U4366" i="2"/>
  <c r="T4365" i="2" s="1"/>
  <c r="U4365" i="2" l="1"/>
  <c r="S4365" i="2"/>
  <c r="T4364" i="2" s="1"/>
  <c r="U4364" i="2" l="1"/>
  <c r="S4364" i="2"/>
  <c r="T4363" i="2"/>
  <c r="U4363" i="2" l="1"/>
  <c r="S4363" i="2"/>
  <c r="T4362" i="2" l="1"/>
  <c r="S4362" i="2" l="1"/>
  <c r="U4362" i="2"/>
  <c r="T4361" i="2" s="1"/>
  <c r="U4361" i="2" l="1"/>
  <c r="S4361" i="2"/>
  <c r="T4360" i="2" l="1"/>
  <c r="S4360" i="2"/>
  <c r="U4360" i="2"/>
  <c r="T4359" i="2" s="1"/>
  <c r="U4359" i="2" l="1"/>
  <c r="S4359" i="2"/>
  <c r="T4358" i="2" l="1"/>
  <c r="U4358" i="2" l="1"/>
  <c r="T4357" i="2" s="1"/>
  <c r="S4358" i="2"/>
  <c r="S4357" i="2" l="1"/>
  <c r="U4357" i="2"/>
  <c r="T4356" i="2" s="1"/>
  <c r="S4356" i="2" l="1"/>
  <c r="U4356" i="2"/>
  <c r="T4355" i="2" s="1"/>
  <c r="S4355" i="2" l="1"/>
  <c r="U4355" i="2"/>
  <c r="T4354" i="2"/>
  <c r="U4354" i="2" l="1"/>
  <c r="S4354" i="2"/>
  <c r="T4353" i="2" l="1"/>
  <c r="S4353" i="2" l="1"/>
  <c r="U4353" i="2"/>
  <c r="T4352" i="2" s="1"/>
  <c r="U4352" i="2" l="1"/>
  <c r="S4352" i="2"/>
  <c r="T4351" i="2" s="1"/>
  <c r="S4351" i="2" l="1"/>
  <c r="U4351" i="2"/>
  <c r="T4350" i="2" s="1"/>
  <c r="U4350" i="2" l="1"/>
  <c r="S4350" i="2"/>
  <c r="T4349" i="2" l="1"/>
  <c r="S4349" i="2" l="1"/>
  <c r="U4349" i="2"/>
  <c r="T4348" i="2" s="1"/>
  <c r="S4348" i="2" l="1"/>
  <c r="U4348" i="2"/>
  <c r="T4347" i="2" s="1"/>
  <c r="S4347" i="2" l="1"/>
  <c r="U4347" i="2"/>
  <c r="T4346" i="2" s="1"/>
  <c r="U4346" i="2" l="1"/>
  <c r="S4346" i="2"/>
  <c r="T4345" i="2" l="1"/>
  <c r="S4345" i="2"/>
  <c r="U4345" i="2"/>
  <c r="T4344" i="2" s="1"/>
  <c r="S4344" i="2" l="1"/>
  <c r="U4344" i="2"/>
  <c r="T4343" i="2" s="1"/>
  <c r="S4343" i="2" l="1"/>
  <c r="U4343" i="2"/>
  <c r="T4342" i="2" s="1"/>
  <c r="S4342" i="2" l="1"/>
  <c r="U4342" i="2"/>
  <c r="T4341" i="2" s="1"/>
  <c r="U4341" i="2" l="1"/>
  <c r="S4341" i="2"/>
  <c r="T4340" i="2" l="1"/>
  <c r="U4340" i="2"/>
  <c r="T4339" i="2" s="1"/>
  <c r="S4340" i="2"/>
  <c r="S4339" i="2" l="1"/>
  <c r="U4339" i="2"/>
  <c r="T4338" i="2" s="1"/>
  <c r="U4338" i="2" l="1"/>
  <c r="T4337" i="2" s="1"/>
  <c r="S4338" i="2"/>
  <c r="S4337" i="2" l="1"/>
  <c r="U4337" i="2"/>
  <c r="T4336" i="2" s="1"/>
  <c r="S4336" i="2" l="1"/>
  <c r="U4336" i="2"/>
  <c r="T4335" i="2" s="1"/>
  <c r="S4335" i="2" l="1"/>
  <c r="U4335" i="2"/>
  <c r="T4334" i="2" s="1"/>
  <c r="U4334" i="2" l="1"/>
  <c r="S4334" i="2"/>
  <c r="T4333" i="2" l="1"/>
  <c r="S4333" i="2" l="1"/>
  <c r="U4333" i="2"/>
  <c r="T4332" i="2" s="1"/>
  <c r="S4332" i="2" l="1"/>
  <c r="U4332" i="2"/>
  <c r="T4331" i="2" s="1"/>
  <c r="S4331" i="2" l="1"/>
  <c r="U4331" i="2"/>
  <c r="T4330" i="2" s="1"/>
  <c r="S4330" i="2" l="1"/>
  <c r="U4330" i="2"/>
  <c r="T4329" i="2" s="1"/>
  <c r="S4329" i="2" l="1"/>
  <c r="U4329" i="2"/>
  <c r="T4328" i="2" s="1"/>
  <c r="S4328" i="2" l="1"/>
  <c r="U4328" i="2"/>
  <c r="T4327" i="2" s="1"/>
  <c r="S4327" i="2" l="1"/>
  <c r="U4327" i="2"/>
  <c r="T4326" i="2" s="1"/>
  <c r="U4326" i="2" l="1"/>
  <c r="S4326" i="2"/>
  <c r="T4325" i="2"/>
  <c r="S4325" i="2" l="1"/>
  <c r="U4325" i="2"/>
  <c r="T4324" i="2" s="1"/>
  <c r="U4324" i="2" l="1"/>
  <c r="T4323" i="2" s="1"/>
  <c r="S4324" i="2"/>
  <c r="U4323" i="2" l="1"/>
  <c r="S4323" i="2"/>
  <c r="T4322" i="2" l="1"/>
  <c r="U4322" i="2"/>
  <c r="T4321" i="2" s="1"/>
  <c r="S4322" i="2"/>
  <c r="S4321" i="2" l="1"/>
  <c r="U4321" i="2"/>
  <c r="T4320" i="2" s="1"/>
  <c r="U4320" i="2" l="1"/>
  <c r="S4320" i="2"/>
  <c r="T4319" i="2" l="1"/>
  <c r="U4319" i="2" l="1"/>
  <c r="S4319" i="2"/>
  <c r="T4318" i="2" l="1"/>
  <c r="U4318" i="2" l="1"/>
  <c r="S4318" i="2"/>
  <c r="T4317" i="2" l="1"/>
  <c r="S4317" i="2" l="1"/>
  <c r="U4317" i="2"/>
  <c r="T4316" i="2" s="1"/>
  <c r="U4316" i="2" l="1"/>
  <c r="S4316" i="2"/>
  <c r="T4315" i="2" l="1"/>
  <c r="U4315" i="2" l="1"/>
  <c r="S4315" i="2"/>
  <c r="T4314" i="2" l="1"/>
  <c r="S4314" i="2"/>
  <c r="U4314" i="2"/>
  <c r="T4313" i="2" s="1"/>
  <c r="U4313" i="2" l="1"/>
  <c r="S4313" i="2"/>
  <c r="T4312" i="2" l="1"/>
  <c r="U4312" i="2" l="1"/>
  <c r="S4312" i="2"/>
  <c r="T4311" i="2" l="1"/>
  <c r="U4311" i="2" l="1"/>
  <c r="S4311" i="2"/>
  <c r="T4310" i="2" l="1"/>
  <c r="U4310" i="2"/>
  <c r="T4309" i="2" s="1"/>
  <c r="S4310" i="2"/>
  <c r="S4309" i="2" l="1"/>
  <c r="U4309" i="2"/>
  <c r="T4308" i="2" s="1"/>
  <c r="S4308" i="2" l="1"/>
  <c r="U4308" i="2"/>
  <c r="T4307" i="2" s="1"/>
  <c r="S4307" i="2" l="1"/>
  <c r="U4307" i="2"/>
  <c r="T4306" i="2" s="1"/>
  <c r="U4306" i="2" l="1"/>
  <c r="S4306" i="2"/>
  <c r="T4305" i="2" l="1"/>
  <c r="S4305" i="2"/>
  <c r="U4305" i="2"/>
  <c r="T4304" i="2" s="1"/>
  <c r="U4304" i="2" l="1"/>
  <c r="T4303" i="2" s="1"/>
  <c r="S4304" i="2"/>
  <c r="S4303" i="2" l="1"/>
  <c r="U4303" i="2"/>
  <c r="T4302" i="2" s="1"/>
  <c r="U4302" i="2" l="1"/>
  <c r="T4301" i="2" s="1"/>
  <c r="S4302" i="2"/>
  <c r="S4301" i="2" l="1"/>
  <c r="U4301" i="2"/>
  <c r="T4300" i="2" s="1"/>
  <c r="U4300" i="2" l="1"/>
  <c r="S4300" i="2"/>
  <c r="T4299" i="2" l="1"/>
  <c r="S4299" i="2"/>
  <c r="U4299" i="2"/>
  <c r="T4298" i="2" s="1"/>
  <c r="U4298" i="2" l="1"/>
  <c r="S4298" i="2"/>
  <c r="T4297" i="2" l="1"/>
  <c r="S4297" i="2"/>
  <c r="U4297" i="2"/>
  <c r="T4296" i="2" s="1"/>
  <c r="S4296" i="2" l="1"/>
  <c r="U4296" i="2"/>
  <c r="T4295" i="2" s="1"/>
  <c r="S4295" i="2" l="1"/>
  <c r="U4295" i="2"/>
  <c r="T4294" i="2" s="1"/>
  <c r="S4294" i="2" l="1"/>
  <c r="U4294" i="2"/>
  <c r="T4293" i="2" s="1"/>
  <c r="U4293" i="2" l="1"/>
  <c r="S4293" i="2"/>
  <c r="T4292" i="2" l="1"/>
  <c r="U4292" i="2"/>
  <c r="T4291" i="2" s="1"/>
  <c r="S4292" i="2"/>
  <c r="U4291" i="2" l="1"/>
  <c r="S4291" i="2"/>
  <c r="T4290" i="2" l="1"/>
  <c r="U4290" i="2"/>
  <c r="T4289" i="2" s="1"/>
  <c r="S4290" i="2"/>
  <c r="U4289" i="2" l="1"/>
  <c r="T4288" i="2" s="1"/>
  <c r="S4289" i="2"/>
  <c r="S4288" i="2" l="1"/>
  <c r="U4288" i="2"/>
  <c r="T4287" i="2" s="1"/>
  <c r="S4287" i="2" l="1"/>
  <c r="U4287" i="2"/>
  <c r="T4286" i="2" s="1"/>
  <c r="S4286" i="2" l="1"/>
  <c r="U4286" i="2"/>
  <c r="T4285" i="2" s="1"/>
  <c r="U4285" i="2" l="1"/>
  <c r="S4285" i="2"/>
  <c r="T4284" i="2" l="1"/>
  <c r="U4284" i="2" l="1"/>
  <c r="S4284" i="2"/>
  <c r="T4283" i="2" l="1"/>
  <c r="U4283" i="2" l="1"/>
  <c r="S4283" i="2"/>
  <c r="T4282" i="2" l="1"/>
  <c r="U4282" i="2"/>
  <c r="T4281" i="2" s="1"/>
  <c r="S4282" i="2"/>
  <c r="S4281" i="2" l="1"/>
  <c r="U4281" i="2"/>
  <c r="T4280" i="2" s="1"/>
  <c r="U4280" i="2" l="1"/>
  <c r="S4280" i="2"/>
  <c r="T4279" i="2"/>
  <c r="S4279" i="2" l="1"/>
  <c r="U4279" i="2"/>
  <c r="T4278" i="2" s="1"/>
  <c r="S4278" i="2" l="1"/>
  <c r="U4278" i="2"/>
  <c r="T4277" i="2" s="1"/>
  <c r="S4277" i="2" l="1"/>
  <c r="U4277" i="2"/>
  <c r="T4276" i="2" s="1"/>
  <c r="S4276" i="2" l="1"/>
  <c r="U4276" i="2"/>
  <c r="T4275" i="2" s="1"/>
  <c r="S4275" i="2" l="1"/>
  <c r="U4275" i="2"/>
  <c r="T4274" i="2" s="1"/>
  <c r="S4274" i="2" l="1"/>
  <c r="U4274" i="2"/>
  <c r="T4273" i="2" s="1"/>
  <c r="U4273" i="2" l="1"/>
  <c r="S4273" i="2"/>
  <c r="T4272" i="2" l="1"/>
  <c r="U4272" i="2" l="1"/>
  <c r="S4272" i="2"/>
  <c r="T4271" i="2" l="1"/>
  <c r="S4271" i="2" l="1"/>
  <c r="U4271" i="2"/>
  <c r="T4270" i="2" s="1"/>
  <c r="S4270" i="2" l="1"/>
  <c r="U4270" i="2"/>
  <c r="T4269" i="2" s="1"/>
  <c r="U4269" i="2" l="1"/>
  <c r="S4269" i="2"/>
  <c r="T4268" i="2"/>
  <c r="U4268" i="2" l="1"/>
  <c r="S4268" i="2"/>
  <c r="T4267" i="2" l="1"/>
  <c r="U4267" i="2"/>
  <c r="T4266" i="2" s="1"/>
  <c r="S4267" i="2"/>
  <c r="U4266" i="2" l="1"/>
  <c r="T4265" i="2" s="1"/>
  <c r="S4266" i="2"/>
  <c r="U4265" i="2" l="1"/>
  <c r="S4265" i="2"/>
  <c r="T4264" i="2" l="1"/>
  <c r="S4264" i="2"/>
  <c r="U4264" i="2"/>
  <c r="T4263" i="2" s="1"/>
  <c r="S4263" i="2" l="1"/>
  <c r="U4263" i="2"/>
  <c r="T4262" i="2" s="1"/>
  <c r="S4262" i="2" l="1"/>
  <c r="U4262" i="2"/>
  <c r="T4261" i="2" s="1"/>
  <c r="S4261" i="2" l="1"/>
  <c r="U4261" i="2"/>
  <c r="T4260" i="2" s="1"/>
  <c r="U4260" i="2" l="1"/>
  <c r="S4260" i="2"/>
  <c r="T4259" i="2"/>
  <c r="S4259" i="2" l="1"/>
  <c r="U4259" i="2"/>
  <c r="T4258" i="2" s="1"/>
  <c r="S4258" i="2" l="1"/>
  <c r="U4258" i="2"/>
  <c r="T4257" i="2" s="1"/>
  <c r="U4257" i="2" l="1"/>
  <c r="S4257" i="2"/>
  <c r="T4256" i="2" l="1"/>
  <c r="U4256" i="2"/>
  <c r="T4255" i="2" s="1"/>
  <c r="S4256" i="2"/>
  <c r="U4255" i="2" l="1"/>
  <c r="S4255" i="2"/>
  <c r="T4254" i="2" l="1"/>
  <c r="S4254" i="2"/>
  <c r="U4254" i="2"/>
  <c r="T4253" i="2" s="1"/>
  <c r="S4253" i="2" l="1"/>
  <c r="U4253" i="2"/>
  <c r="T4252" i="2" s="1"/>
  <c r="S4252" i="2" l="1"/>
  <c r="U4252" i="2"/>
  <c r="T4251" i="2" s="1"/>
  <c r="U4251" i="2" l="1"/>
  <c r="S4251" i="2"/>
  <c r="T4250" i="2" l="1"/>
  <c r="U4250" i="2"/>
  <c r="T4249" i="2" s="1"/>
  <c r="S4250" i="2"/>
  <c r="U4249" i="2" l="1"/>
  <c r="T4248" i="2" s="1"/>
  <c r="S4249" i="2"/>
  <c r="U4248" i="2"/>
  <c r="S4248" i="2"/>
  <c r="T4247" i="2" l="1"/>
  <c r="U4247" i="2" l="1"/>
  <c r="S4247" i="2"/>
  <c r="T4246" i="2" l="1"/>
  <c r="U4246" i="2"/>
  <c r="S4246" i="2"/>
  <c r="T4245" i="2" l="1"/>
  <c r="U4245" i="2"/>
  <c r="S4245" i="2"/>
  <c r="T4244" i="2" l="1"/>
  <c r="S4244" i="2" l="1"/>
  <c r="U4244" i="2"/>
  <c r="T4243" i="2" s="1"/>
  <c r="U4243" i="2" l="1"/>
  <c r="S4243" i="2"/>
  <c r="T4242" i="2" l="1"/>
  <c r="U4242" i="2"/>
  <c r="S4242" i="2"/>
  <c r="T4241" i="2" l="1"/>
  <c r="U4241" i="2" l="1"/>
  <c r="S4241" i="2"/>
  <c r="T4240" i="2" l="1"/>
  <c r="U4240" i="2" l="1"/>
  <c r="T4239" i="2" s="1"/>
  <c r="S4240" i="2"/>
  <c r="S4239" i="2" l="1"/>
  <c r="U4239" i="2"/>
  <c r="T4238" i="2" s="1"/>
  <c r="U4238" i="2" l="1"/>
  <c r="S4238" i="2"/>
  <c r="T4237" i="2" l="1"/>
  <c r="U4237" i="2" l="1"/>
  <c r="S4237" i="2"/>
  <c r="U2371" i="2"/>
  <c r="T2370" i="2" s="1"/>
  <c r="U2765" i="2"/>
  <c r="T2764" i="2" s="1"/>
  <c r="T4236" i="2" l="1"/>
  <c r="S2764" i="2"/>
  <c r="U2764" i="2"/>
  <c r="T2763" i="2" s="1"/>
  <c r="S2370" i="2"/>
  <c r="U2370" i="2"/>
  <c r="S4236" i="2"/>
  <c r="U4236" i="2"/>
  <c r="T4235" i="2" s="1"/>
  <c r="T2369" i="2" l="1"/>
  <c r="U2369" i="2"/>
  <c r="S2369" i="2"/>
  <c r="U2763" i="2"/>
  <c r="T2762" i="2" s="1"/>
  <c r="S2763" i="2"/>
  <c r="U4235" i="2"/>
  <c r="T4234" i="2" s="1"/>
  <c r="S4235" i="2"/>
  <c r="T2368" i="2" l="1"/>
  <c r="U2762" i="2"/>
  <c r="T2761" i="2" s="1"/>
  <c r="S2762" i="2"/>
  <c r="U2368" i="2"/>
  <c r="T2367" i="2" s="1"/>
  <c r="S2368" i="2"/>
  <c r="S4234" i="2"/>
  <c r="U4234" i="2"/>
  <c r="T4233" i="2" s="1"/>
  <c r="U2367" i="2" l="1"/>
  <c r="S2367" i="2"/>
  <c r="U2761" i="2"/>
  <c r="T2760" i="2" s="1"/>
  <c r="S2761" i="2"/>
  <c r="U4233" i="2"/>
  <c r="T4232" i="2" s="1"/>
  <c r="S4233" i="2"/>
  <c r="T2366" i="2" l="1"/>
  <c r="S2760" i="2"/>
  <c r="U2760" i="2"/>
  <c r="T2759" i="2" s="1"/>
  <c r="U4232" i="2"/>
  <c r="T4231" i="2" s="1"/>
  <c r="S4232" i="2"/>
  <c r="S2366" i="2"/>
  <c r="U2366" i="2"/>
  <c r="T2365" i="2" s="1"/>
  <c r="U2365" i="2" l="1"/>
  <c r="S2365" i="2"/>
  <c r="U2759" i="2"/>
  <c r="S2759" i="2"/>
  <c r="U4231" i="2"/>
  <c r="T4230" i="2" s="1"/>
  <c r="S4231" i="2"/>
  <c r="T2364" i="2" l="1"/>
  <c r="T2758" i="2"/>
  <c r="U2758" i="2" s="1"/>
  <c r="U2364" i="2"/>
  <c r="S2364" i="2"/>
  <c r="U4230" i="2"/>
  <c r="S4230" i="2"/>
  <c r="T2363" i="2" l="1"/>
  <c r="T4229" i="2"/>
  <c r="S2758" i="2"/>
  <c r="T2757" i="2"/>
  <c r="U2757" i="2" s="1"/>
  <c r="U2363" i="2"/>
  <c r="S2363" i="2"/>
  <c r="U4229" i="2"/>
  <c r="S4229" i="2"/>
  <c r="T4228" i="2" l="1"/>
  <c r="U4228" i="2" s="1"/>
  <c r="S2757" i="2"/>
  <c r="T2756" i="2" s="1"/>
  <c r="T2362" i="2"/>
  <c r="U2362" i="2" s="1"/>
  <c r="S4228" i="2"/>
  <c r="T4227" i="2" l="1"/>
  <c r="S2756" i="2"/>
  <c r="U2756" i="2"/>
  <c r="T2755" i="2" s="1"/>
  <c r="U2755" i="2" s="1"/>
  <c r="S2362" i="2"/>
  <c r="T2361" i="2" s="1"/>
  <c r="U4227" i="2"/>
  <c r="S4227" i="2"/>
  <c r="U2361" i="2" l="1"/>
  <c r="S2361" i="2"/>
  <c r="S2755" i="2"/>
  <c r="T2754" i="2" s="1"/>
  <c r="T4226" i="2"/>
  <c r="U4226" i="2" s="1"/>
  <c r="S4226" i="2" l="1"/>
  <c r="U2754" i="2"/>
  <c r="S2754" i="2"/>
  <c r="T2753" i="2" s="1"/>
  <c r="U2753" i="2" s="1"/>
  <c r="T4225" i="2"/>
  <c r="S4225" i="2" s="1"/>
  <c r="T2360" i="2"/>
  <c r="S2753" i="2"/>
  <c r="S2360" i="2" l="1"/>
  <c r="U2360" i="2"/>
  <c r="T2359" i="2" s="1"/>
  <c r="U4225" i="2"/>
  <c r="T4224" i="2" s="1"/>
  <c r="U4224" i="2" s="1"/>
  <c r="T2752" i="2"/>
  <c r="S2752" i="2" s="1"/>
  <c r="U2359" i="2" l="1"/>
  <c r="S2359" i="2"/>
  <c r="S4224" i="2"/>
  <c r="T4223" i="2" s="1"/>
  <c r="U2752" i="2"/>
  <c r="T2751" i="2" s="1"/>
  <c r="U2751" i="2" s="1"/>
  <c r="S2751" i="2" l="1"/>
  <c r="U4223" i="2"/>
  <c r="T4222" i="2" s="1"/>
  <c r="U4222" i="2" s="1"/>
  <c r="S4223" i="2"/>
  <c r="T2358" i="2"/>
  <c r="T2750" i="2"/>
  <c r="U2750" i="2" s="1"/>
  <c r="S4222" i="2" l="1"/>
  <c r="T4221" i="2" s="1"/>
  <c r="S2358" i="2"/>
  <c r="U2358" i="2"/>
  <c r="T2357" i="2" s="1"/>
  <c r="S2750" i="2"/>
  <c r="T2749" i="2" s="1"/>
  <c r="U4221" i="2" l="1"/>
  <c r="T4220" i="2" s="1"/>
  <c r="S4221" i="2"/>
  <c r="S2749" i="2"/>
  <c r="U2749" i="2"/>
  <c r="T2748" i="2" s="1"/>
  <c r="S2748" i="2" s="1"/>
  <c r="U2357" i="2"/>
  <c r="T2356" i="2" s="1"/>
  <c r="S2357" i="2"/>
  <c r="S4220" i="2"/>
  <c r="U4220" i="2"/>
  <c r="T4219" i="2" s="1"/>
  <c r="U2356" i="2" l="1"/>
  <c r="S2356" i="2"/>
  <c r="U2748" i="2"/>
  <c r="T2747" i="2" s="1"/>
  <c r="U2747" i="2" s="1"/>
  <c r="S4219" i="2"/>
  <c r="U4219" i="2"/>
  <c r="S2747" i="2" l="1"/>
  <c r="T2746" i="2" s="1"/>
  <c r="T4218" i="2"/>
  <c r="U4218" i="2" s="1"/>
  <c r="T4217" i="2" s="1"/>
  <c r="T2355" i="2"/>
  <c r="S4218" i="2"/>
  <c r="U2746" i="2" l="1"/>
  <c r="S2746" i="2"/>
  <c r="U2355" i="2"/>
  <c r="T2354" i="2" s="1"/>
  <c r="S2355" i="2"/>
  <c r="S4217" i="2"/>
  <c r="U4217" i="2"/>
  <c r="S2354" i="2" l="1"/>
  <c r="U2354" i="2"/>
  <c r="T2353" i="2" s="1"/>
  <c r="T2745" i="2"/>
  <c r="T4216" i="2"/>
  <c r="S4216" i="2" s="1"/>
  <c r="U2745" i="2" l="1"/>
  <c r="S2745" i="2"/>
  <c r="U4216" i="2"/>
  <c r="T4215" i="2" s="1"/>
  <c r="U4215" i="2" s="1"/>
  <c r="S2353" i="2"/>
  <c r="U2353" i="2"/>
  <c r="T2352" i="2" l="1"/>
  <c r="U2352" i="2"/>
  <c r="S2352" i="2"/>
  <c r="S4215" i="2"/>
  <c r="T4214" i="2" s="1"/>
  <c r="T2744" i="2"/>
  <c r="T2351" i="2" l="1"/>
  <c r="S2351" i="2" s="1"/>
  <c r="S2744" i="2"/>
  <c r="U2744" i="2"/>
  <c r="T2743" i="2" s="1"/>
  <c r="U2351" i="2"/>
  <c r="U4214" i="2"/>
  <c r="T4213" i="2" s="1"/>
  <c r="S4214" i="2"/>
  <c r="T2350" i="2" l="1"/>
  <c r="S2350" i="2"/>
  <c r="U2350" i="2"/>
  <c r="T2349" i="2" s="1"/>
  <c r="S2743" i="2"/>
  <c r="U2743" i="2"/>
  <c r="T2742" i="2" s="1"/>
  <c r="U4213" i="2"/>
  <c r="S4213" i="2"/>
  <c r="T4212" i="2" l="1"/>
  <c r="U2742" i="2"/>
  <c r="S2742" i="2"/>
  <c r="S2349" i="2"/>
  <c r="U2349" i="2"/>
  <c r="U4212" i="2"/>
  <c r="S4212" i="2"/>
  <c r="T2348" i="2" l="1"/>
  <c r="S2348" i="2"/>
  <c r="U2348" i="2"/>
  <c r="T2347" i="2" s="1"/>
  <c r="T4211" i="2"/>
  <c r="S4211" i="2" s="1"/>
  <c r="T2741" i="2"/>
  <c r="U4211" i="2" l="1"/>
  <c r="U2741" i="2"/>
  <c r="S2741" i="2"/>
  <c r="U2347" i="2"/>
  <c r="T2346" i="2" s="1"/>
  <c r="S2347" i="2"/>
  <c r="U2346" i="2" l="1"/>
  <c r="S2346" i="2"/>
  <c r="T2740" i="2"/>
  <c r="T2345" i="2" l="1"/>
  <c r="U2345" i="2" s="1"/>
  <c r="S2345" i="2"/>
  <c r="S2740" i="2"/>
  <c r="U2740" i="2"/>
  <c r="T2739" i="2" s="1"/>
  <c r="T2344" i="2" l="1"/>
  <c r="S2344" i="2" s="1"/>
  <c r="U2344" i="2"/>
  <c r="S2739" i="2"/>
  <c r="U2739" i="2"/>
  <c r="T2738" i="2" s="1"/>
  <c r="T2343" i="2" l="1"/>
  <c r="U2343" i="2" s="1"/>
  <c r="S2738" i="2"/>
  <c r="U2738" i="2"/>
  <c r="T2737" i="2" s="1"/>
  <c r="S2343" i="2"/>
  <c r="T2342" i="2" l="1"/>
  <c r="U2342" i="2" s="1"/>
  <c r="S2342" i="2"/>
  <c r="U2737" i="2"/>
  <c r="T2736" i="2" s="1"/>
  <c r="S2737" i="2"/>
  <c r="T2341" i="2" l="1"/>
  <c r="S2736" i="2"/>
  <c r="U2736" i="2"/>
  <c r="T2735" i="2" s="1"/>
  <c r="U2341" i="2" l="1"/>
  <c r="T2340" i="2" s="1"/>
  <c r="S2340" i="2" s="1"/>
  <c r="S2341" i="2"/>
  <c r="U2735" i="2"/>
  <c r="S2735" i="2"/>
  <c r="U2340" i="2" l="1"/>
  <c r="T2339" i="2" s="1"/>
  <c r="U2339" i="2" s="1"/>
  <c r="T2734" i="2"/>
  <c r="S2339" i="2" l="1"/>
  <c r="T2338" i="2" s="1"/>
  <c r="U2734" i="2"/>
  <c r="T2733" i="2" s="1"/>
  <c r="S2734" i="2"/>
  <c r="U2338" i="2"/>
  <c r="S2338" i="2"/>
  <c r="U2733" i="2" l="1"/>
  <c r="S2733" i="2"/>
  <c r="T2337" i="2"/>
  <c r="U2337" i="2" s="1"/>
  <c r="T2732" i="2" l="1"/>
  <c r="S2732" i="2"/>
  <c r="U2732" i="2"/>
  <c r="T2731" i="2" s="1"/>
  <c r="S2337" i="2"/>
  <c r="T2336" i="2" s="1"/>
  <c r="S2731" i="2" l="1"/>
  <c r="U2731" i="2"/>
  <c r="T2730" i="2" s="1"/>
  <c r="U2336" i="2"/>
  <c r="S2336" i="2"/>
  <c r="S2730" i="2" l="1"/>
  <c r="U2730" i="2"/>
  <c r="T2729" i="2" s="1"/>
  <c r="T2335" i="2"/>
  <c r="U2335" i="2" s="1"/>
  <c r="U2729" i="2" l="1"/>
  <c r="S2729" i="2"/>
  <c r="S2335" i="2"/>
  <c r="T2334" i="2" s="1"/>
  <c r="U2334" i="2" s="1"/>
  <c r="T2728" i="2" l="1"/>
  <c r="S2334" i="2"/>
  <c r="T2333" i="2"/>
  <c r="S2333" i="2" s="1"/>
  <c r="S2728" i="2" l="1"/>
  <c r="U2728" i="2"/>
  <c r="T2727" i="2" s="1"/>
  <c r="U2333" i="2"/>
  <c r="T2332" i="2" s="1"/>
  <c r="S2332" i="2" s="1"/>
  <c r="S2727" i="2" l="1"/>
  <c r="U2727" i="2"/>
  <c r="T2726" i="2" s="1"/>
  <c r="U2332" i="2"/>
  <c r="T2331" i="2" s="1"/>
  <c r="S2331" i="2" s="1"/>
  <c r="S2726" i="2" l="1"/>
  <c r="U2726" i="2"/>
  <c r="T2725" i="2" s="1"/>
  <c r="U2331" i="2"/>
  <c r="T2330" i="2" s="1"/>
  <c r="U2330" i="2" s="1"/>
  <c r="S2725" i="2" l="1"/>
  <c r="U2725" i="2"/>
  <c r="S2330" i="2"/>
  <c r="T2329" i="2" s="1"/>
  <c r="S2329" i="2" s="1"/>
  <c r="T2724" i="2" l="1"/>
  <c r="U2329" i="2"/>
  <c r="T2328" i="2" s="1"/>
  <c r="S2328" i="2" s="1"/>
  <c r="U2724" i="2" l="1"/>
  <c r="S2724" i="2"/>
  <c r="U2328" i="2"/>
  <c r="T2327" i="2" s="1"/>
  <c r="S2327" i="2" s="1"/>
  <c r="T2723" i="2" l="1"/>
  <c r="S2723" i="2"/>
  <c r="U2723" i="2"/>
  <c r="T2722" i="2" s="1"/>
  <c r="U2327" i="2"/>
  <c r="T2326" i="2" s="1"/>
  <c r="U2722" i="2" l="1"/>
  <c r="T2721" i="2" s="1"/>
  <c r="S2722" i="2"/>
  <c r="U2326" i="2"/>
  <c r="S2326" i="2"/>
  <c r="S2721" i="2" l="1"/>
  <c r="U2721" i="2"/>
  <c r="T2720" i="2" s="1"/>
  <c r="T2325" i="2"/>
  <c r="S2325" i="2" s="1"/>
  <c r="U2720" i="2" l="1"/>
  <c r="S2720" i="2"/>
  <c r="U2325" i="2"/>
  <c r="T2324" i="2" s="1"/>
  <c r="T2719" i="2" l="1"/>
  <c r="U2324" i="2"/>
  <c r="S2324" i="2"/>
  <c r="U2719" i="2" l="1"/>
  <c r="S2719" i="2"/>
  <c r="T2323" i="2"/>
  <c r="S2323" i="2" s="1"/>
  <c r="T2718" i="2" l="1"/>
  <c r="U2323" i="2"/>
  <c r="T2322" i="2" s="1"/>
  <c r="U2322" i="2" s="1"/>
  <c r="S2718" i="2" l="1"/>
  <c r="U2718" i="2"/>
  <c r="T2717" i="2" s="1"/>
  <c r="S2322" i="2"/>
  <c r="T2321" i="2"/>
  <c r="U2321" i="2" s="1"/>
  <c r="U2717" i="2" l="1"/>
  <c r="S2717" i="2"/>
  <c r="T2716" i="2"/>
  <c r="S2321" i="2"/>
  <c r="T2320" i="2" s="1"/>
  <c r="U2320" i="2" s="1"/>
  <c r="S2716" i="2" l="1"/>
  <c r="U2716" i="2"/>
  <c r="T2715" i="2" s="1"/>
  <c r="S2320" i="2"/>
  <c r="T2319" i="2" s="1"/>
  <c r="U2715" i="2" l="1"/>
  <c r="S2715" i="2"/>
  <c r="U2319" i="2"/>
  <c r="S2319" i="2"/>
  <c r="T2714" i="2" l="1"/>
  <c r="T2318" i="2"/>
  <c r="S2318" i="2" s="1"/>
  <c r="U2714" i="2" l="1"/>
  <c r="T2713" i="2" s="1"/>
  <c r="S2714" i="2"/>
  <c r="U2318" i="2"/>
  <c r="T2317" i="2" s="1"/>
  <c r="S2317" i="2" s="1"/>
  <c r="S2713" i="2" l="1"/>
  <c r="U2713" i="2"/>
  <c r="T2712" i="2" s="1"/>
  <c r="U2317" i="2"/>
  <c r="T2316" i="2" s="1"/>
  <c r="S2316" i="2" s="1"/>
  <c r="U2712" i="2" l="1"/>
  <c r="S2712" i="2"/>
  <c r="T2711" i="2"/>
  <c r="U2316" i="2"/>
  <c r="T2315" i="2" s="1"/>
  <c r="S2315" i="2" s="1"/>
  <c r="U2711" i="2" l="1"/>
  <c r="S2711" i="2"/>
  <c r="U2315" i="2"/>
  <c r="T2314" i="2" s="1"/>
  <c r="U2314" i="2" s="1"/>
  <c r="T2710" i="2" l="1"/>
  <c r="S2710" i="2"/>
  <c r="U2710" i="2"/>
  <c r="T2709" i="2" s="1"/>
  <c r="S2314" i="2"/>
  <c r="T2313" i="2" s="1"/>
  <c r="U2313" i="2" s="1"/>
  <c r="U2709" i="2" l="1"/>
  <c r="S2709" i="2"/>
  <c r="S2313" i="2"/>
  <c r="T2312" i="2" s="1"/>
  <c r="S2312" i="2" s="1"/>
  <c r="T2708" i="2" l="1"/>
  <c r="U2312" i="2"/>
  <c r="T2311" i="2" s="1"/>
  <c r="U2311" i="2" s="1"/>
  <c r="U2708" i="2" l="1"/>
  <c r="T2707" i="2" s="1"/>
  <c r="S2708" i="2"/>
  <c r="S2311" i="2"/>
  <c r="T2310" i="2" s="1"/>
  <c r="U2310" i="2" s="1"/>
  <c r="U2707" i="2" l="1"/>
  <c r="S2707" i="2"/>
  <c r="S2310" i="2"/>
  <c r="T2309" i="2" s="1"/>
  <c r="T2706" i="2" l="1"/>
  <c r="S2309" i="2"/>
  <c r="U2309" i="2"/>
  <c r="T2308" i="2" s="1"/>
  <c r="S2706" i="2" l="1"/>
  <c r="U2706" i="2"/>
  <c r="T2705" i="2" s="1"/>
  <c r="S2308" i="2"/>
  <c r="U2308" i="2"/>
  <c r="T2307" i="2" s="1"/>
  <c r="U2705" i="2" l="1"/>
  <c r="S2705" i="2"/>
  <c r="U2307" i="2"/>
  <c r="S2307" i="2"/>
  <c r="T2704" i="2" l="1"/>
  <c r="T2306" i="2"/>
  <c r="U2306" i="2" s="1"/>
  <c r="S2704" i="2" l="1"/>
  <c r="U2704" i="2"/>
  <c r="T2703" i="2" s="1"/>
  <c r="S2306" i="2"/>
  <c r="T2305" i="2" s="1"/>
  <c r="U2305" i="2" s="1"/>
  <c r="U2703" i="2" l="1"/>
  <c r="T2702" i="2" s="1"/>
  <c r="S2703" i="2"/>
  <c r="S2305" i="2"/>
  <c r="T2304" i="2" s="1"/>
  <c r="S2304" i="2" s="1"/>
  <c r="S2702" i="2" l="1"/>
  <c r="U2702" i="2"/>
  <c r="T2701" i="2" s="1"/>
  <c r="U2304" i="2"/>
  <c r="T2303" i="2" s="1"/>
  <c r="S2303" i="2" s="1"/>
  <c r="U2701" i="2" l="1"/>
  <c r="S2701" i="2"/>
  <c r="U2303" i="2"/>
  <c r="T2302" i="2" s="1"/>
  <c r="T2700" i="2" l="1"/>
  <c r="S2302" i="2"/>
  <c r="U2302" i="2"/>
  <c r="T2301" i="2" s="1"/>
  <c r="U2700" i="2" l="1"/>
  <c r="S2700" i="2"/>
  <c r="U2301" i="2"/>
  <c r="S2301" i="2"/>
  <c r="T2699" i="2" l="1"/>
  <c r="T2300" i="2"/>
  <c r="U2699" i="2" l="1"/>
  <c r="S2699" i="2"/>
  <c r="U2300" i="2"/>
  <c r="S2300" i="2"/>
  <c r="T2698" i="2" l="1"/>
  <c r="S2698" i="2"/>
  <c r="U2698" i="2"/>
  <c r="T2697" i="2" s="1"/>
  <c r="T2299" i="2"/>
  <c r="S2299" i="2" s="1"/>
  <c r="U2697" i="2" l="1"/>
  <c r="S2697" i="2"/>
  <c r="U2299" i="2"/>
  <c r="T2298" i="2" s="1"/>
  <c r="T2696" i="2" l="1"/>
  <c r="S2298" i="2"/>
  <c r="U2298" i="2"/>
  <c r="T2297" i="2" s="1"/>
  <c r="U2297" i="2" s="1"/>
  <c r="U2696" i="2" l="1"/>
  <c r="T2695" i="2" s="1"/>
  <c r="S2696" i="2"/>
  <c r="S2297" i="2"/>
  <c r="T2296" i="2" s="1"/>
  <c r="S2695" i="2" l="1"/>
  <c r="U2695" i="2"/>
  <c r="T2694" i="2" s="1"/>
  <c r="S2296" i="2"/>
  <c r="U2296" i="2"/>
  <c r="T2295" i="2" s="1"/>
  <c r="U2295" i="2" s="1"/>
  <c r="S2694" i="2" l="1"/>
  <c r="U2694" i="2"/>
  <c r="T2693" i="2" s="1"/>
  <c r="S2295" i="2"/>
  <c r="T2294" i="2" s="1"/>
  <c r="U2294" i="2" s="1"/>
  <c r="U2693" i="2" l="1"/>
  <c r="S2693" i="2"/>
  <c r="S2294" i="2"/>
  <c r="T2293" i="2" s="1"/>
  <c r="S2293" i="2" s="1"/>
  <c r="T2692" i="2" l="1"/>
  <c r="U2293" i="2"/>
  <c r="T2292" i="2" s="1"/>
  <c r="S2292" i="2" s="1"/>
  <c r="S2692" i="2" l="1"/>
  <c r="U2692" i="2"/>
  <c r="T2691" i="2" s="1"/>
  <c r="U2292" i="2"/>
  <c r="T2291" i="2" s="1"/>
  <c r="U2291" i="2" s="1"/>
  <c r="U2691" i="2" l="1"/>
  <c r="T2690" i="2" s="1"/>
  <c r="S2691" i="2"/>
  <c r="S2291" i="2"/>
  <c r="T2290" i="2" s="1"/>
  <c r="U2290" i="2" s="1"/>
  <c r="U2690" i="2" l="1"/>
  <c r="S2690" i="2"/>
  <c r="S2290" i="2"/>
  <c r="T2289" i="2" s="1"/>
  <c r="U2289" i="2" s="1"/>
  <c r="T2689" i="2" l="1"/>
  <c r="S2689" i="2"/>
  <c r="U2689" i="2"/>
  <c r="T2688" i="2" s="1"/>
  <c r="S2289" i="2"/>
  <c r="T2288" i="2" s="1"/>
  <c r="S2688" i="2" l="1"/>
  <c r="U2688" i="2"/>
  <c r="T2687" i="2" s="1"/>
  <c r="U2288" i="2"/>
  <c r="S2288" i="2"/>
  <c r="S2687" i="2" l="1"/>
  <c r="U2687" i="2"/>
  <c r="T2686" i="2" s="1"/>
  <c r="T2287" i="2"/>
  <c r="U2287" i="2" s="1"/>
  <c r="S2686" i="2" l="1"/>
  <c r="U2686" i="2"/>
  <c r="T2685" i="2" s="1"/>
  <c r="S2287" i="2"/>
  <c r="T2286" i="2" s="1"/>
  <c r="U2685" i="2" l="1"/>
  <c r="S2685" i="2"/>
  <c r="U2286" i="2"/>
  <c r="S2286" i="2"/>
  <c r="T2684" i="2" l="1"/>
  <c r="U2684" i="2"/>
  <c r="S2684" i="2"/>
  <c r="T2285" i="2"/>
  <c r="S2285" i="2" s="1"/>
  <c r="T2683" i="2" l="1"/>
  <c r="U2683" i="2"/>
  <c r="S2683" i="2"/>
  <c r="U2285" i="2"/>
  <c r="T2284" i="2" s="1"/>
  <c r="S2284" i="2" s="1"/>
  <c r="T2682" i="2" l="1"/>
  <c r="U2284" i="2"/>
  <c r="T2283" i="2" s="1"/>
  <c r="U2283" i="2" s="1"/>
  <c r="S2682" i="2" l="1"/>
  <c r="U2682" i="2"/>
  <c r="T2681" i="2" s="1"/>
  <c r="S2283" i="2"/>
  <c r="S2681" i="2" l="1"/>
  <c r="U2681" i="2"/>
  <c r="T2680" i="2" s="1"/>
  <c r="U2680" i="2" l="1"/>
  <c r="T2679" i="2" s="1"/>
  <c r="S2680" i="2"/>
  <c r="S2679" i="2" l="1"/>
  <c r="U2679" i="2"/>
  <c r="T2678" i="2" s="1"/>
  <c r="U2678" i="2" l="1"/>
  <c r="T2677" i="2" s="1"/>
  <c r="S2678" i="2"/>
  <c r="S2677" i="2" l="1"/>
  <c r="U2677" i="2"/>
  <c r="T2676" i="2" s="1"/>
  <c r="U2676" i="2" l="1"/>
  <c r="T2675" i="2" s="1"/>
  <c r="S2676" i="2"/>
  <c r="U2675" i="2" l="1"/>
  <c r="S2675" i="2"/>
  <c r="T2674" i="2" l="1"/>
  <c r="S2674" i="2" l="1"/>
  <c r="U2674" i="2"/>
  <c r="T2673" i="2" s="1"/>
  <c r="S2673" i="2" l="1"/>
  <c r="U2673" i="2"/>
  <c r="T2672" i="2" s="1"/>
  <c r="U2672" i="2" l="1"/>
  <c r="S2672" i="2"/>
  <c r="T2671" i="2" l="1"/>
  <c r="U2671" i="2" l="1"/>
  <c r="T2670" i="2" s="1"/>
  <c r="S2671" i="2"/>
  <c r="U2670" i="2" l="1"/>
  <c r="S2670" i="2"/>
  <c r="T2669" i="2" l="1"/>
  <c r="U2669" i="2" l="1"/>
  <c r="T2668" i="2" s="1"/>
  <c r="S2669" i="2"/>
  <c r="U2668" i="2" l="1"/>
  <c r="S2668" i="2"/>
  <c r="T2667" i="2" l="1"/>
  <c r="U2667" i="2" l="1"/>
  <c r="T2666" i="2" s="1"/>
  <c r="S2667" i="2"/>
  <c r="U2666" i="2" l="1"/>
  <c r="S2666" i="2"/>
  <c r="T2665" i="2" l="1"/>
  <c r="S2665" i="2" l="1"/>
  <c r="U2665" i="2"/>
  <c r="T2664" i="2" s="1"/>
  <c r="U2664" i="2" l="1"/>
  <c r="T2663" i="2" s="1"/>
  <c r="S2664" i="2"/>
  <c r="S2663" i="2" l="1"/>
  <c r="U2663" i="2"/>
  <c r="T2662" i="2" s="1"/>
  <c r="S2662" i="2" l="1"/>
  <c r="U2662" i="2"/>
  <c r="T2661" i="2" s="1"/>
  <c r="S2661" i="2" l="1"/>
  <c r="U2661" i="2"/>
  <c r="T2660" i="2" s="1"/>
  <c r="S2660" i="2" l="1"/>
  <c r="U2660" i="2"/>
  <c r="T2659" i="2" s="1"/>
  <c r="U2659" i="2" l="1"/>
  <c r="S2659" i="2"/>
  <c r="T2658" i="2" l="1"/>
  <c r="S2658" i="2"/>
  <c r="U2658" i="2"/>
  <c r="T2657" i="2" s="1"/>
  <c r="S2657" i="2" l="1"/>
  <c r="U2657" i="2"/>
  <c r="T2656" i="2" s="1"/>
  <c r="S2656" i="2" l="1"/>
  <c r="U2656" i="2"/>
  <c r="T2655" i="2" s="1"/>
  <c r="U2655" i="2" l="1"/>
  <c r="S2655" i="2"/>
  <c r="T2654" i="2" s="1"/>
  <c r="S2654" i="2" l="1"/>
  <c r="U2654" i="2"/>
  <c r="T2653" i="2" s="1"/>
  <c r="S2653" i="2" l="1"/>
  <c r="U2653" i="2"/>
  <c r="T2652" i="2" s="1"/>
  <c r="S2652" i="2" l="1"/>
  <c r="U2652" i="2"/>
  <c r="T2651" i="2" s="1"/>
  <c r="U2651" i="2" l="1"/>
  <c r="S2651" i="2"/>
  <c r="T2650" i="2"/>
  <c r="S2650" i="2" l="1"/>
  <c r="U2650" i="2"/>
  <c r="T2649" i="2" s="1"/>
  <c r="S2649" i="2" l="1"/>
  <c r="U2649" i="2"/>
  <c r="T2648" i="2" s="1"/>
  <c r="U2648" i="2" l="1"/>
  <c r="S2648" i="2"/>
  <c r="T2647" i="2" l="1"/>
  <c r="U2647" i="2"/>
  <c r="S2647" i="2"/>
  <c r="T2646" i="2" l="1"/>
  <c r="U2646" i="2"/>
  <c r="S2646" i="2"/>
  <c r="T2645" i="2" l="1"/>
  <c r="U2645" i="2" l="1"/>
  <c r="S2645" i="2"/>
  <c r="T2644" i="2" l="1"/>
  <c r="D54" i="1"/>
  <c r="S54" i="1"/>
  <c r="T54" i="1" s="1"/>
  <c r="S2644" i="2" l="1"/>
  <c r="U2644" i="2"/>
  <c r="T2643" i="2"/>
  <c r="S2643" i="2" l="1"/>
  <c r="U2643" i="2"/>
  <c r="T2642" i="2" s="1"/>
  <c r="S2642" i="2" l="1"/>
  <c r="U2642" i="2"/>
  <c r="T2641" i="2" s="1"/>
  <c r="U2641" i="2" l="1"/>
  <c r="S2641" i="2"/>
  <c r="T2640" i="2"/>
  <c r="U2640" i="2" l="1"/>
  <c r="S2640" i="2"/>
  <c r="T2639" i="2" l="1"/>
  <c r="U2639" i="2" l="1"/>
  <c r="S2639" i="2"/>
  <c r="T2638" i="2" l="1"/>
  <c r="S2638" i="2" l="1"/>
  <c r="U2638" i="2"/>
  <c r="T2637" i="2" s="1"/>
  <c r="S2637" i="2" l="1"/>
  <c r="U2637" i="2"/>
  <c r="T2636" i="2" s="1"/>
  <c r="U2636" i="2" l="1"/>
  <c r="S2636" i="2"/>
  <c r="T2635" i="2" s="1"/>
  <c r="S2635" i="2" l="1"/>
  <c r="U2635" i="2"/>
  <c r="T2634" i="2" s="1"/>
  <c r="S2634" i="2" l="1"/>
  <c r="U2634" i="2"/>
  <c r="T2633" i="2" s="1"/>
  <c r="U2633" i="2" l="1"/>
  <c r="S2633" i="2"/>
  <c r="T2632" i="2" l="1"/>
  <c r="S2632" i="2" l="1"/>
  <c r="U2632" i="2"/>
  <c r="T2631" i="2" l="1"/>
  <c r="U2631" i="2" l="1"/>
  <c r="S2631" i="2"/>
  <c r="T2630" i="2" s="1"/>
  <c r="S2630" i="2" l="1"/>
  <c r="U2630" i="2"/>
  <c r="T2629" i="2" s="1"/>
  <c r="S2629" i="2" l="1"/>
  <c r="U2629" i="2"/>
  <c r="T2628" i="2" s="1"/>
  <c r="U2628" i="2" l="1"/>
  <c r="S2628" i="2"/>
  <c r="T2627" i="2" s="1"/>
  <c r="U2627" i="2" l="1"/>
  <c r="S2627" i="2"/>
  <c r="T2626" i="2" l="1"/>
  <c r="S2626" i="2" l="1"/>
  <c r="U2626" i="2"/>
  <c r="T2625" i="2" s="1"/>
  <c r="U2625" i="2" l="1"/>
  <c r="S2625" i="2"/>
  <c r="T2624" i="2"/>
  <c r="U2624" i="2" l="1"/>
  <c r="S2624" i="2"/>
  <c r="T2623" i="2" l="1"/>
  <c r="S2623" i="2"/>
  <c r="U2623" i="2"/>
  <c r="T2622" i="2" l="1"/>
  <c r="S2622" i="2" l="1"/>
  <c r="U2622" i="2"/>
  <c r="T2621" i="2" s="1"/>
  <c r="S2621" i="2" l="1"/>
  <c r="U2621" i="2"/>
  <c r="T2620" i="2" s="1"/>
  <c r="S2620" i="2" l="1"/>
  <c r="U2620" i="2"/>
  <c r="T2619" i="2" l="1"/>
  <c r="S2619" i="2" l="1"/>
  <c r="S5137" i="2" s="1"/>
  <c r="U2619" i="2"/>
</calcChain>
</file>

<file path=xl/sharedStrings.xml><?xml version="1.0" encoding="utf-8"?>
<sst xmlns="http://schemas.openxmlformats.org/spreadsheetml/2006/main" count="5261" uniqueCount="132">
  <si>
    <t>gear</t>
  </si>
  <si>
    <t>gear ratio</t>
  </si>
  <si>
    <t xml:space="preserve"> rear divided by front</t>
  </si>
  <si>
    <t>power (kw)</t>
  </si>
  <si>
    <t>torque(nm)</t>
  </si>
  <si>
    <t>weight (kg)</t>
  </si>
  <si>
    <t>max rpm</t>
  </si>
  <si>
    <t>tyre circumference</t>
  </si>
  <si>
    <t>primary reduction gear</t>
  </si>
  <si>
    <t>secondary reduction gear</t>
  </si>
  <si>
    <t>real top speed m/s</t>
  </si>
  <si>
    <t>drag coefficent (CD)</t>
  </si>
  <si>
    <t>density of air (kg/m^3)</t>
  </si>
  <si>
    <t>velocity (m/s)</t>
  </si>
  <si>
    <t>gravity  (m/s^2)</t>
  </si>
  <si>
    <t>frontal area (m^2)</t>
  </si>
  <si>
    <t>total mass (kg)</t>
  </si>
  <si>
    <t>areo drag force(n)</t>
  </si>
  <si>
    <t>power (w)</t>
  </si>
  <si>
    <t>rolling resistence</t>
  </si>
  <si>
    <t>therotical top speed mph</t>
  </si>
  <si>
    <t>catergory</t>
  </si>
  <si>
    <t>primary</t>
  </si>
  <si>
    <t>final</t>
  </si>
  <si>
    <t>diam</t>
  </si>
  <si>
    <t>RPM</t>
  </si>
  <si>
    <t>rpm</t>
  </si>
  <si>
    <t>hp</t>
  </si>
  <si>
    <t>hp (watts)</t>
  </si>
  <si>
    <t>Gear</t>
  </si>
  <si>
    <t>Velocity</t>
  </si>
  <si>
    <t>Driver</t>
  </si>
  <si>
    <t>Driven</t>
  </si>
  <si>
    <t xml:space="preserve"> formula m/s</t>
  </si>
  <si>
    <t xml:space="preserve"> formula mph</t>
  </si>
  <si>
    <t>chain size</t>
  </si>
  <si>
    <t>front sproket</t>
  </si>
  <si>
    <t>rear sproket</t>
  </si>
  <si>
    <t>chain</t>
  </si>
  <si>
    <t>torque</t>
  </si>
  <si>
    <t>superbike</t>
  </si>
  <si>
    <t>driving force</t>
  </si>
  <si>
    <t>net driving force</t>
  </si>
  <si>
    <t>a</t>
  </si>
  <si>
    <t>Aceleration</t>
  </si>
  <si>
    <t>length (m)</t>
  </si>
  <si>
    <t>angle (radians)</t>
  </si>
  <si>
    <t>radius (m)</t>
  </si>
  <si>
    <t>lean angle</t>
  </si>
  <si>
    <t>velocity</t>
  </si>
  <si>
    <t>time</t>
  </si>
  <si>
    <t>straight 1</t>
  </si>
  <si>
    <t xml:space="preserve"> </t>
  </si>
  <si>
    <t>corner 1</t>
  </si>
  <si>
    <t>straight 2</t>
  </si>
  <si>
    <t>corner 2</t>
  </si>
  <si>
    <t>straight 3</t>
  </si>
  <si>
    <t>corner 3</t>
  </si>
  <si>
    <t>straight 4</t>
  </si>
  <si>
    <t>corner 4</t>
  </si>
  <si>
    <t>straight 5</t>
  </si>
  <si>
    <t>corner 5</t>
  </si>
  <si>
    <t>straight 6</t>
  </si>
  <si>
    <t>corner 6</t>
  </si>
  <si>
    <t>straight 7</t>
  </si>
  <si>
    <t>corner 7</t>
  </si>
  <si>
    <t>straight 8</t>
  </si>
  <si>
    <t>corner 8</t>
  </si>
  <si>
    <t>straight 9</t>
  </si>
  <si>
    <t>corner 9</t>
  </si>
  <si>
    <t>straight 10</t>
  </si>
  <si>
    <t>corner 10</t>
  </si>
  <si>
    <t>straight 11</t>
  </si>
  <si>
    <t>corner 11</t>
  </si>
  <si>
    <t>straight 12</t>
  </si>
  <si>
    <t>M*</t>
  </si>
  <si>
    <t>primary drive ratio</t>
  </si>
  <si>
    <t>front weight</t>
  </si>
  <si>
    <t>rear weight</t>
  </si>
  <si>
    <t>wheel radius</t>
  </si>
  <si>
    <t>interia front</t>
  </si>
  <si>
    <t>inertia rear</t>
  </si>
  <si>
    <t>inertia s</t>
  </si>
  <si>
    <t>inertia p</t>
  </si>
  <si>
    <t>inertia m</t>
  </si>
  <si>
    <t>tsr</t>
  </si>
  <si>
    <t>tps</t>
  </si>
  <si>
    <t>tmp</t>
  </si>
  <si>
    <t>wla</t>
  </si>
  <si>
    <t>tla</t>
  </si>
  <si>
    <t>wheelbase</t>
  </si>
  <si>
    <t>b</t>
  </si>
  <si>
    <t>cog</t>
  </si>
  <si>
    <t>v</t>
  </si>
  <si>
    <t>braking force</t>
  </si>
  <si>
    <t>df</t>
  </si>
  <si>
    <t>net df</t>
  </si>
  <si>
    <t>brake force</t>
  </si>
  <si>
    <t>straight2</t>
  </si>
  <si>
    <t>straight3</t>
  </si>
  <si>
    <t>straight5</t>
  </si>
  <si>
    <t>straight6</t>
  </si>
  <si>
    <t>corner2</t>
  </si>
  <si>
    <t>corner3</t>
  </si>
  <si>
    <t>corner4</t>
  </si>
  <si>
    <t>corner5</t>
  </si>
  <si>
    <t>corner6</t>
  </si>
  <si>
    <t>corner7</t>
  </si>
  <si>
    <t>corner8</t>
  </si>
  <si>
    <t>straight8</t>
  </si>
  <si>
    <t>straight9</t>
  </si>
  <si>
    <t>corner9</t>
  </si>
  <si>
    <t>straight10</t>
  </si>
  <si>
    <t>corner10</t>
  </si>
  <si>
    <t>straight11</t>
  </si>
  <si>
    <t>corner11</t>
  </si>
  <si>
    <t>staright 12</t>
  </si>
  <si>
    <t>T total</t>
  </si>
  <si>
    <t>areo drag force</t>
  </si>
  <si>
    <t>power (watts)</t>
  </si>
  <si>
    <t>If</t>
  </si>
  <si>
    <t>if</t>
  </si>
  <si>
    <t>ir</t>
  </si>
  <si>
    <t>M*3</t>
  </si>
  <si>
    <t>M*2</t>
  </si>
  <si>
    <t>M*1</t>
  </si>
  <si>
    <t>M*4</t>
  </si>
  <si>
    <t>M*5</t>
  </si>
  <si>
    <t>M*6</t>
  </si>
  <si>
    <t>\</t>
  </si>
  <si>
    <t>velocity m/s</t>
  </si>
  <si>
    <t xml:space="preserve"> formula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</si>
</sst>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1" fillId="3" borderId="1" xfId="0" applyFont="1" applyFill="1" applyBorder="1"/>
    <xf numFmtId="0" fontId="0" fillId="3" borderId="1" xfId="0" applyNumberForma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7" borderId="1" xfId="0" applyFill="1" applyBorder="1"/>
    <xf numFmtId="0" fontId="0" fillId="10" borderId="1" xfId="0" applyFill="1" applyBorder="1"/>
    <xf numFmtId="0" fontId="0" fillId="10" borderId="3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0" borderId="1" xfId="0" applyBorder="1"/>
    <xf numFmtId="0" fontId="0" fillId="6" borderId="4" xfId="0" applyFill="1" applyBorder="1"/>
    <xf numFmtId="0" fontId="0" fillId="4" borderId="3" xfId="0" applyFill="1" applyBorder="1"/>
    <xf numFmtId="0" fontId="0" fillId="7" borderId="0" xfId="0" applyFill="1" applyBorder="1"/>
    <xf numFmtId="0" fontId="0" fillId="3" borderId="3" xfId="0" applyFill="1" applyBorder="1"/>
    <xf numFmtId="0" fontId="0" fillId="2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hp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'bike sim'!$N$5:$N$36</c:f>
              <c:numCache>
                <c:formatCode>General</c:formatCode>
                <c:ptCount val="32"/>
                <c:pt idx="0">
                  <c:v>5000</c:v>
                </c:pt>
                <c:pt idx="1">
                  <c:v>5250</c:v>
                </c:pt>
                <c:pt idx="2">
                  <c:v>5500</c:v>
                </c:pt>
                <c:pt idx="3">
                  <c:v>5750</c:v>
                </c:pt>
                <c:pt idx="4">
                  <c:v>6000</c:v>
                </c:pt>
                <c:pt idx="5">
                  <c:v>6250</c:v>
                </c:pt>
                <c:pt idx="6">
                  <c:v>6500</c:v>
                </c:pt>
                <c:pt idx="7">
                  <c:v>6750</c:v>
                </c:pt>
                <c:pt idx="8">
                  <c:v>7000</c:v>
                </c:pt>
                <c:pt idx="9">
                  <c:v>7250</c:v>
                </c:pt>
                <c:pt idx="10">
                  <c:v>7500</c:v>
                </c:pt>
                <c:pt idx="11">
                  <c:v>7750</c:v>
                </c:pt>
                <c:pt idx="12">
                  <c:v>8000</c:v>
                </c:pt>
                <c:pt idx="13">
                  <c:v>8250</c:v>
                </c:pt>
                <c:pt idx="14">
                  <c:v>8500</c:v>
                </c:pt>
                <c:pt idx="15">
                  <c:v>8750</c:v>
                </c:pt>
                <c:pt idx="16">
                  <c:v>9000</c:v>
                </c:pt>
                <c:pt idx="17">
                  <c:v>9250</c:v>
                </c:pt>
                <c:pt idx="18">
                  <c:v>9500</c:v>
                </c:pt>
                <c:pt idx="19">
                  <c:v>9750</c:v>
                </c:pt>
                <c:pt idx="20">
                  <c:v>10000</c:v>
                </c:pt>
                <c:pt idx="21">
                  <c:v>10250</c:v>
                </c:pt>
                <c:pt idx="22">
                  <c:v>10500</c:v>
                </c:pt>
                <c:pt idx="23">
                  <c:v>10750</c:v>
                </c:pt>
                <c:pt idx="24">
                  <c:v>11000</c:v>
                </c:pt>
                <c:pt idx="25">
                  <c:v>11250</c:v>
                </c:pt>
                <c:pt idx="26">
                  <c:v>11500</c:v>
                </c:pt>
                <c:pt idx="27">
                  <c:v>11750</c:v>
                </c:pt>
                <c:pt idx="28">
                  <c:v>12000</c:v>
                </c:pt>
                <c:pt idx="29">
                  <c:v>12250</c:v>
                </c:pt>
                <c:pt idx="30">
                  <c:v>12500</c:v>
                </c:pt>
                <c:pt idx="31">
                  <c:v>12750</c:v>
                </c:pt>
              </c:numCache>
            </c:numRef>
          </c:xVal>
          <c:yVal>
            <c:numRef>
              <c:f>'bike sim'!$O$5:$O$36</c:f>
              <c:numCache>
                <c:formatCode>General</c:formatCode>
                <c:ptCount val="32"/>
                <c:pt idx="0">
                  <c:v>70</c:v>
                </c:pt>
                <c:pt idx="1">
                  <c:v>76</c:v>
                </c:pt>
                <c:pt idx="2">
                  <c:v>80</c:v>
                </c:pt>
                <c:pt idx="3">
                  <c:v>83</c:v>
                </c:pt>
                <c:pt idx="4">
                  <c:v>87</c:v>
                </c:pt>
                <c:pt idx="5">
                  <c:v>93</c:v>
                </c:pt>
                <c:pt idx="6">
                  <c:v>96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  <c:pt idx="10">
                  <c:v>115</c:v>
                </c:pt>
                <c:pt idx="11">
                  <c:v>125</c:v>
                </c:pt>
                <c:pt idx="12">
                  <c:v>133</c:v>
                </c:pt>
                <c:pt idx="13">
                  <c:v>140</c:v>
                </c:pt>
                <c:pt idx="14">
                  <c:v>145</c:v>
                </c:pt>
                <c:pt idx="15">
                  <c:v>147</c:v>
                </c:pt>
                <c:pt idx="16">
                  <c:v>147</c:v>
                </c:pt>
                <c:pt idx="17">
                  <c:v>153</c:v>
                </c:pt>
                <c:pt idx="18">
                  <c:v>156</c:v>
                </c:pt>
                <c:pt idx="19">
                  <c:v>162</c:v>
                </c:pt>
                <c:pt idx="20">
                  <c:v>169</c:v>
                </c:pt>
                <c:pt idx="21">
                  <c:v>170</c:v>
                </c:pt>
                <c:pt idx="22">
                  <c:v>175</c:v>
                </c:pt>
                <c:pt idx="23">
                  <c:v>180</c:v>
                </c:pt>
                <c:pt idx="24">
                  <c:v>185</c:v>
                </c:pt>
                <c:pt idx="25">
                  <c:v>187</c:v>
                </c:pt>
                <c:pt idx="26">
                  <c:v>190</c:v>
                </c:pt>
                <c:pt idx="27">
                  <c:v>190</c:v>
                </c:pt>
                <c:pt idx="28">
                  <c:v>190</c:v>
                </c:pt>
                <c:pt idx="29">
                  <c:v>195</c:v>
                </c:pt>
                <c:pt idx="30">
                  <c:v>195</c:v>
                </c:pt>
                <c:pt idx="31">
                  <c:v>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A1-4833-A3C7-91ED5B169153}"/>
            </c:ext>
          </c:extLst>
        </c:ser>
        <c:ser>
          <c:idx val="1"/>
          <c:order val="1"/>
          <c:tx>
            <c:v>ft-lbs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'bike sim'!$N$5:$N$36</c:f>
              <c:numCache>
                <c:formatCode>General</c:formatCode>
                <c:ptCount val="32"/>
                <c:pt idx="0">
                  <c:v>5000</c:v>
                </c:pt>
                <c:pt idx="1">
                  <c:v>5250</c:v>
                </c:pt>
                <c:pt idx="2">
                  <c:v>5500</c:v>
                </c:pt>
                <c:pt idx="3">
                  <c:v>5750</c:v>
                </c:pt>
                <c:pt idx="4">
                  <c:v>6000</c:v>
                </c:pt>
                <c:pt idx="5">
                  <c:v>6250</c:v>
                </c:pt>
                <c:pt idx="6">
                  <c:v>6500</c:v>
                </c:pt>
                <c:pt idx="7">
                  <c:v>6750</c:v>
                </c:pt>
                <c:pt idx="8">
                  <c:v>7000</c:v>
                </c:pt>
                <c:pt idx="9">
                  <c:v>7250</c:v>
                </c:pt>
                <c:pt idx="10">
                  <c:v>7500</c:v>
                </c:pt>
                <c:pt idx="11">
                  <c:v>7750</c:v>
                </c:pt>
                <c:pt idx="12">
                  <c:v>8000</c:v>
                </c:pt>
                <c:pt idx="13">
                  <c:v>8250</c:v>
                </c:pt>
                <c:pt idx="14">
                  <c:v>8500</c:v>
                </c:pt>
                <c:pt idx="15">
                  <c:v>8750</c:v>
                </c:pt>
                <c:pt idx="16">
                  <c:v>9000</c:v>
                </c:pt>
                <c:pt idx="17">
                  <c:v>9250</c:v>
                </c:pt>
                <c:pt idx="18">
                  <c:v>9500</c:v>
                </c:pt>
                <c:pt idx="19">
                  <c:v>9750</c:v>
                </c:pt>
                <c:pt idx="20">
                  <c:v>10000</c:v>
                </c:pt>
                <c:pt idx="21">
                  <c:v>10250</c:v>
                </c:pt>
                <c:pt idx="22">
                  <c:v>10500</c:v>
                </c:pt>
                <c:pt idx="23">
                  <c:v>10750</c:v>
                </c:pt>
                <c:pt idx="24">
                  <c:v>11000</c:v>
                </c:pt>
                <c:pt idx="25">
                  <c:v>11250</c:v>
                </c:pt>
                <c:pt idx="26">
                  <c:v>11500</c:v>
                </c:pt>
                <c:pt idx="27">
                  <c:v>11750</c:v>
                </c:pt>
                <c:pt idx="28">
                  <c:v>12000</c:v>
                </c:pt>
                <c:pt idx="29">
                  <c:v>12250</c:v>
                </c:pt>
                <c:pt idx="30">
                  <c:v>12500</c:v>
                </c:pt>
                <c:pt idx="31">
                  <c:v>12750</c:v>
                </c:pt>
              </c:numCache>
            </c:numRef>
          </c:xVal>
          <c:yVal>
            <c:numRef>
              <c:f>'bike sim'!$Q$5:$Q$36</c:f>
              <c:numCache>
                <c:formatCode>General</c:formatCode>
                <c:ptCount val="32"/>
                <c:pt idx="0">
                  <c:v>73.528000000000006</c:v>
                </c:pt>
                <c:pt idx="1">
                  <c:v>76.028952380952376</c:v>
                </c:pt>
                <c:pt idx="2">
                  <c:v>76.392727272727271</c:v>
                </c:pt>
                <c:pt idx="3">
                  <c:v>75.811478260869563</c:v>
                </c:pt>
                <c:pt idx="4">
                  <c:v>76.154000000000011</c:v>
                </c:pt>
                <c:pt idx="5">
                  <c:v>78.149760000000001</c:v>
                </c:pt>
                <c:pt idx="6">
                  <c:v>77.567999999999998</c:v>
                </c:pt>
                <c:pt idx="7">
                  <c:v>77.80740740740741</c:v>
                </c:pt>
                <c:pt idx="8">
                  <c:v>78.78</c:v>
                </c:pt>
                <c:pt idx="9">
                  <c:v>79.685517241379316</c:v>
                </c:pt>
                <c:pt idx="10">
                  <c:v>80.530666666666662</c:v>
                </c:pt>
                <c:pt idx="11">
                  <c:v>84.709677419354833</c:v>
                </c:pt>
                <c:pt idx="12">
                  <c:v>87.31450000000001</c:v>
                </c:pt>
                <c:pt idx="13">
                  <c:v>89.124848484848499</c:v>
                </c:pt>
                <c:pt idx="14">
                  <c:v>89.592941176470589</c:v>
                </c:pt>
                <c:pt idx="15">
                  <c:v>88.233599999999996</c:v>
                </c:pt>
                <c:pt idx="16">
                  <c:v>85.782666666666657</c:v>
                </c:pt>
                <c:pt idx="17">
                  <c:v>86.870918918918903</c:v>
                </c:pt>
                <c:pt idx="18">
                  <c:v>86.243368421052637</c:v>
                </c:pt>
                <c:pt idx="19">
                  <c:v>87.263999999999996</c:v>
                </c:pt>
                <c:pt idx="20">
                  <c:v>88.758799999999994</c:v>
                </c:pt>
                <c:pt idx="21">
                  <c:v>87.106341463414637</c:v>
                </c:pt>
                <c:pt idx="22">
                  <c:v>87.533333333333331</c:v>
                </c:pt>
                <c:pt idx="23">
                  <c:v>87.940465116279071</c:v>
                </c:pt>
                <c:pt idx="24">
                  <c:v>88.329090909090908</c:v>
                </c:pt>
                <c:pt idx="25">
                  <c:v>87.299911111111115</c:v>
                </c:pt>
                <c:pt idx="26">
                  <c:v>86.772173913043474</c:v>
                </c:pt>
                <c:pt idx="27">
                  <c:v>84.925957446808511</c:v>
                </c:pt>
                <c:pt idx="28">
                  <c:v>83.15666666666668</c:v>
                </c:pt>
                <c:pt idx="29">
                  <c:v>83.603265306122452</c:v>
                </c:pt>
                <c:pt idx="30">
                  <c:v>81.93119999999999</c:v>
                </c:pt>
                <c:pt idx="31">
                  <c:v>82.384313725490202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9A1-4833-A3C7-91ED5B169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8523216"/>
        <c:axId val="568524200"/>
      </c:scatterChart>
      <c:valAx>
        <c:axId val="568523216"/>
        <c:scaling>
          <c:orientation val="minMax"/>
          <c:min val="4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524200"/>
        <c:crosses val="autoZero"/>
        <c:crossBetween val="midCat"/>
      </c:valAx>
      <c:valAx>
        <c:axId val="568524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523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'bike sim'!$P$54:$P$94</c:f>
              <c:numCache>
                <c:formatCode>General</c:formatCode>
                <c:ptCount val="41"/>
                <c:pt idx="0">
                  <c:v>14.925373134328357</c:v>
                </c:pt>
                <c:pt idx="1">
                  <c:v>15.671641791044777</c:v>
                </c:pt>
                <c:pt idx="2">
                  <c:v>16.417910447761194</c:v>
                </c:pt>
                <c:pt idx="3">
                  <c:v>17.164179104477611</c:v>
                </c:pt>
                <c:pt idx="4">
                  <c:v>17.910447761194032</c:v>
                </c:pt>
                <c:pt idx="5">
                  <c:v>18.656716417910449</c:v>
                </c:pt>
                <c:pt idx="6">
                  <c:v>19.402985074626866</c:v>
                </c:pt>
                <c:pt idx="7">
                  <c:v>20.149253731343286</c:v>
                </c:pt>
                <c:pt idx="8">
                  <c:v>20.895522388059703</c:v>
                </c:pt>
                <c:pt idx="9">
                  <c:v>21.64179104477612</c:v>
                </c:pt>
                <c:pt idx="10">
                  <c:v>22.388059701492541</c:v>
                </c:pt>
                <c:pt idx="11">
                  <c:v>23.134328358208954</c:v>
                </c:pt>
                <c:pt idx="12">
                  <c:v>23.880597014925375</c:v>
                </c:pt>
                <c:pt idx="13">
                  <c:v>24.626865671641792</c:v>
                </c:pt>
                <c:pt idx="14">
                  <c:v>25.373134328358208</c:v>
                </c:pt>
                <c:pt idx="15">
                  <c:v>26.119402985074625</c:v>
                </c:pt>
                <c:pt idx="16">
                  <c:v>26.865671641791046</c:v>
                </c:pt>
                <c:pt idx="17">
                  <c:v>27.611940298507463</c:v>
                </c:pt>
                <c:pt idx="18">
                  <c:v>28.35820895522388</c:v>
                </c:pt>
                <c:pt idx="19">
                  <c:v>29.1044776119403</c:v>
                </c:pt>
                <c:pt idx="20">
                  <c:v>29.850746268656714</c:v>
                </c:pt>
                <c:pt idx="21">
                  <c:v>30.597014925373134</c:v>
                </c:pt>
                <c:pt idx="22">
                  <c:v>31.343283582089555</c:v>
                </c:pt>
                <c:pt idx="23">
                  <c:v>32.089552238805972</c:v>
                </c:pt>
                <c:pt idx="24">
                  <c:v>32.835820895522389</c:v>
                </c:pt>
                <c:pt idx="25">
                  <c:v>33.582089552238806</c:v>
                </c:pt>
                <c:pt idx="26">
                  <c:v>34.328358208955223</c:v>
                </c:pt>
                <c:pt idx="27">
                  <c:v>35.07462686567164</c:v>
                </c:pt>
                <c:pt idx="28">
                  <c:v>35.820895522388064</c:v>
                </c:pt>
                <c:pt idx="29">
                  <c:v>36.567164179104473</c:v>
                </c:pt>
                <c:pt idx="30">
                  <c:v>37.313432835820898</c:v>
                </c:pt>
                <c:pt idx="31">
                  <c:v>38.059701492537314</c:v>
                </c:pt>
                <c:pt idx="32">
                  <c:v>38.805970149253731</c:v>
                </c:pt>
                <c:pt idx="33">
                  <c:v>39.552238805970148</c:v>
                </c:pt>
                <c:pt idx="34">
                  <c:v>40.298507462686572</c:v>
                </c:pt>
                <c:pt idx="35">
                  <c:v>41.044776119402982</c:v>
                </c:pt>
                <c:pt idx="36">
                  <c:v>41.791044776119406</c:v>
                </c:pt>
                <c:pt idx="37">
                  <c:v>42.537313432835823</c:v>
                </c:pt>
                <c:pt idx="38">
                  <c:v>43.28358208955224</c:v>
                </c:pt>
                <c:pt idx="39">
                  <c:v>44.029850746268657</c:v>
                </c:pt>
                <c:pt idx="40">
                  <c:v>44.776119402985081</c:v>
                </c:pt>
              </c:numCache>
            </c:numRef>
          </c:xVal>
          <c:yVal>
            <c:numRef>
              <c:f>'bike sim'!$S$54:$S$94</c:f>
              <c:numCache>
                <c:formatCode>General</c:formatCode>
                <c:ptCount val="41"/>
                <c:pt idx="0">
                  <c:v>10557.859893728581</c:v>
                </c:pt>
                <c:pt idx="1">
                  <c:v>10045.335356251568</c:v>
                </c:pt>
                <c:pt idx="2">
                  <c:v>9578.7172290536528</c:v>
                </c:pt>
                <c:pt idx="3">
                  <c:v>9151.9864398855607</c:v>
                </c:pt>
                <c:pt idx="4">
                  <c:v>8760.1270952062387</c:v>
                </c:pt>
                <c:pt idx="5">
                  <c:v>8398.9258444411971</c:v>
                </c:pt>
                <c:pt idx="6">
                  <c:v>8064.8175447966369</c:v>
                </c:pt>
                <c:pt idx="7">
                  <c:v>7754.7652227815461</c:v>
                </c:pt>
                <c:pt idx="8">
                  <c:v>7466.1657582607722</c:v>
                </c:pt>
                <c:pt idx="9">
                  <c:v>7196.7750821522841</c:v>
                </c:pt>
                <c:pt idx="10">
                  <c:v>6944.6483345849902</c:v>
                </c:pt>
                <c:pt idx="11">
                  <c:v>6708.0916053485853</c:v>
                </c:pt>
                <c:pt idx="12">
                  <c:v>6485.6227230090499</c:v>
                </c:pt>
                <c:pt idx="13">
                  <c:v>6275.939173275885</c:v>
                </c:pt>
                <c:pt idx="14">
                  <c:v>6077.8916788339438</c:v>
                </c:pt>
                <c:pt idx="15">
                  <c:v>5890.4623083469514</c:v>
                </c:pt>
                <c:pt idx="16">
                  <c:v>5712.7462339604426</c:v>
                </c:pt>
                <c:pt idx="17">
                  <c:v>5543.9364470474629</c:v>
                </c:pt>
                <c:pt idx="18">
                  <c:v>5383.3108872575776</c:v>
                </c:pt>
                <c:pt idx="19">
                  <c:v>5230.2215517121922</c:v>
                </c:pt>
                <c:pt idx="20">
                  <c:v>5084.0852378205727</c:v>
                </c:pt>
                <c:pt idx="21">
                  <c:v>4944.3756408057134</c:v>
                </c:pt>
                <c:pt idx="22">
                  <c:v>4810.6165801550851</c:v>
                </c:pt>
                <c:pt idx="23">
                  <c:v>4682.376171217792</c:v>
                </c:pt>
                <c:pt idx="24">
                  <c:v>4559.2617915839273</c:v>
                </c:pt>
                <c:pt idx="25">
                  <c:v>4440.9157186133525</c:v>
                </c:pt>
                <c:pt idx="26">
                  <c:v>4327.0113359824636</c:v>
                </c:pt>
                <c:pt idx="27">
                  <c:v>4217.2498245015822</c:v>
                </c:pt>
                <c:pt idx="28">
                  <c:v>4111.3572665801657</c:v>
                </c:pt>
                <c:pt idx="29">
                  <c:v>4009.0821052473129</c:v>
                </c:pt>
                <c:pt idx="30">
                  <c:v>3910.1929080897894</c:v>
                </c:pt>
                <c:pt idx="31">
                  <c:v>3814.4763942561876</c:v>
                </c:pt>
                <c:pt idx="32">
                  <c:v>3721.7356891144354</c:v>
                </c:pt>
                <c:pt idx="33">
                  <c:v>3631.7887764952616</c:v>
                </c:pt>
                <c:pt idx="34">
                  <c:v>3544.467122908597</c:v>
                </c:pt>
                <c:pt idx="35">
                  <c:v>3459.6144518454735</c:v>
                </c:pt>
                <c:pt idx="36">
                  <c:v>3377.0856494046989</c:v>
                </c:pt>
                <c:pt idx="37">
                  <c:v>3296.7457851167505</c:v>
                </c:pt>
                <c:pt idx="38">
                  <c:v>3218.4692340617253</c:v>
                </c:pt>
                <c:pt idx="39">
                  <c:v>3142.138888263441</c:v>
                </c:pt>
                <c:pt idx="40">
                  <c:v>3067.6454469441296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834-410C-B45A-457F8BDFE155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'bike sim'!$P$95:$P$135</c:f>
              <c:numCache>
                <c:formatCode>General</c:formatCode>
                <c:ptCount val="41"/>
                <c:pt idx="0">
                  <c:v>18.332579526609376</c:v>
                </c:pt>
                <c:pt idx="1">
                  <c:v>19.249208502939847</c:v>
                </c:pt>
                <c:pt idx="2">
                  <c:v>20.165837479270316</c:v>
                </c:pt>
                <c:pt idx="3">
                  <c:v>21.08246645560078</c:v>
                </c:pt>
                <c:pt idx="4">
                  <c:v>21.999095431931252</c:v>
                </c:pt>
                <c:pt idx="5">
                  <c:v>22.91572440826172</c:v>
                </c:pt>
                <c:pt idx="6">
                  <c:v>23.832353384592189</c:v>
                </c:pt>
                <c:pt idx="7">
                  <c:v>24.74898236092266</c:v>
                </c:pt>
                <c:pt idx="8">
                  <c:v>25.665611337253129</c:v>
                </c:pt>
                <c:pt idx="9">
                  <c:v>26.582240313583593</c:v>
                </c:pt>
                <c:pt idx="10">
                  <c:v>27.498869289914065</c:v>
                </c:pt>
                <c:pt idx="11">
                  <c:v>28.41549826624453</c:v>
                </c:pt>
                <c:pt idx="12">
                  <c:v>29.332127242575005</c:v>
                </c:pt>
                <c:pt idx="13">
                  <c:v>30.248756218905474</c:v>
                </c:pt>
                <c:pt idx="14">
                  <c:v>31.165385195235938</c:v>
                </c:pt>
                <c:pt idx="15">
                  <c:v>32.082014171566406</c:v>
                </c:pt>
                <c:pt idx="16">
                  <c:v>32.998643147896878</c:v>
                </c:pt>
                <c:pt idx="17">
                  <c:v>33.915272124227343</c:v>
                </c:pt>
                <c:pt idx="18">
                  <c:v>34.831901100557815</c:v>
                </c:pt>
                <c:pt idx="19">
                  <c:v>35.748530076888287</c:v>
                </c:pt>
                <c:pt idx="20">
                  <c:v>36.665159053218751</c:v>
                </c:pt>
                <c:pt idx="21">
                  <c:v>37.581788029549223</c:v>
                </c:pt>
                <c:pt idx="22">
                  <c:v>38.498417005879695</c:v>
                </c:pt>
                <c:pt idx="23">
                  <c:v>39.41504598221016</c:v>
                </c:pt>
                <c:pt idx="24">
                  <c:v>40.331674958540631</c:v>
                </c:pt>
                <c:pt idx="25">
                  <c:v>41.248303934871096</c:v>
                </c:pt>
                <c:pt idx="26">
                  <c:v>42.164932911201561</c:v>
                </c:pt>
                <c:pt idx="27">
                  <c:v>43.081561887532033</c:v>
                </c:pt>
                <c:pt idx="28">
                  <c:v>43.998190863862504</c:v>
                </c:pt>
                <c:pt idx="29">
                  <c:v>44.914819840192969</c:v>
                </c:pt>
                <c:pt idx="30">
                  <c:v>45.831448816523441</c:v>
                </c:pt>
                <c:pt idx="31">
                  <c:v>46.748077792853913</c:v>
                </c:pt>
                <c:pt idx="32">
                  <c:v>47.664706769184377</c:v>
                </c:pt>
                <c:pt idx="33">
                  <c:v>48.581335745514849</c:v>
                </c:pt>
                <c:pt idx="34">
                  <c:v>49.497964721845321</c:v>
                </c:pt>
                <c:pt idx="35">
                  <c:v>50.414593698175786</c:v>
                </c:pt>
                <c:pt idx="36">
                  <c:v>51.331222674506257</c:v>
                </c:pt>
                <c:pt idx="37">
                  <c:v>52.247851650836722</c:v>
                </c:pt>
                <c:pt idx="38">
                  <c:v>53.164480627167187</c:v>
                </c:pt>
                <c:pt idx="39">
                  <c:v>54.081109603497659</c:v>
                </c:pt>
                <c:pt idx="40">
                  <c:v>54.99773857982813</c:v>
                </c:pt>
              </c:numCache>
            </c:numRef>
          </c:xVal>
          <c:yVal>
            <c:numRef>
              <c:f>'bike sim'!$S$95:$S$135</c:f>
              <c:numCache>
                <c:formatCode>General</c:formatCode>
                <c:ptCount val="41"/>
                <c:pt idx="0">
                  <c:v>8552.2869643485574</c:v>
                </c:pt>
                <c:pt idx="1">
                  <c:v>8131.6034034875829</c:v>
                </c:pt>
                <c:pt idx="2">
                  <c:v>7748.1277485440314</c:v>
                </c:pt>
                <c:pt idx="3">
                  <c:v>7396.9596035254908</c:v>
                </c:pt>
                <c:pt idx="4">
                  <c:v>7074.0153051049438</c:v>
                </c:pt>
                <c:pt idx="5">
                  <c:v>6775.8645760877034</c:v>
                </c:pt>
                <c:pt idx="6">
                  <c:v>6499.6048742321091</c:v>
                </c:pt>
                <c:pt idx="7">
                  <c:v>6242.7636635545196</c:v>
                </c:pt>
                <c:pt idx="8">
                  <c:v>6003.2216274975372</c:v>
                </c:pt>
                <c:pt idx="9">
                  <c:v>5779.1517690289165</c:v>
                </c:pt>
                <c:pt idx="10">
                  <c:v>5568.9706907207083</c:v>
                </c:pt>
                <c:pt idx="11">
                  <c:v>5371.2993044905143</c:v>
                </c:pt>
                <c:pt idx="12">
                  <c:v>5184.9309082662257</c:v>
                </c:pt>
                <c:pt idx="13">
                  <c:v>5008.8050668935748</c:v>
                </c:pt>
                <c:pt idx="14">
                  <c:v>4841.9861022952618</c:v>
                </c:pt>
                <c:pt idx="15">
                  <c:v>4683.6452710313897</c:v>
                </c:pt>
                <c:pt idx="16">
                  <c:v>4533.0459122664997</c:v>
                </c:pt>
                <c:pt idx="17">
                  <c:v>4389.5310041743714</c:v>
                </c:pt>
                <c:pt idx="18">
                  <c:v>4252.5126851210134</c:v>
                </c:pt>
                <c:pt idx="19">
                  <c:v>4121.4633869733607</c:v>
                </c:pt>
                <c:pt idx="20">
                  <c:v>3995.9082984116549</c:v>
                </c:pt>
                <c:pt idx="21">
                  <c:v>3875.4189311717214</c:v>
                </c:pt>
                <c:pt idx="22">
                  <c:v>3759.6076053954985</c:v>
                </c:pt>
                <c:pt idx="23">
                  <c:v>3648.1227044675361</c:v>
                </c:pt>
                <c:pt idx="24">
                  <c:v>3540.6445769192405</c:v>
                </c:pt>
                <c:pt idx="25">
                  <c:v>3436.8819847458967</c:v>
                </c:pt>
                <c:pt idx="26">
                  <c:v>3336.569014986675</c:v>
                </c:pt>
                <c:pt idx="27">
                  <c:v>3239.4623855710292</c:v>
                </c:pt>
                <c:pt idx="28">
                  <c:v>3145.3390879342933</c:v>
                </c:pt>
                <c:pt idx="29">
                  <c:v>3053.9943182925904</c:v>
                </c:pt>
                <c:pt idx="30">
                  <c:v>2965.2396571647519</c:v>
                </c:pt>
                <c:pt idx="31">
                  <c:v>2878.9014630681336</c:v>
                </c:pt>
                <c:pt idx="32">
                  <c:v>2794.81945155722</c:v>
                </c:pt>
                <c:pt idx="33">
                  <c:v>2712.8454351257737</c:v>
                </c:pt>
                <c:pt idx="34">
                  <c:v>2632.8422031198775</c:v>
                </c:pt>
                <c:pt idx="35">
                  <c:v>2554.6825238422603</c:v>
                </c:pt>
                <c:pt idx="36">
                  <c:v>2478.2482535740255</c:v>
                </c:pt>
                <c:pt idx="37">
                  <c:v>2403.4295393835714</c:v>
                </c:pt>
                <c:pt idx="38">
                  <c:v>2330.1241044035414</c:v>
                </c:pt>
                <c:pt idx="39">
                  <c:v>2258.2366057914851</c:v>
                </c:pt>
                <c:pt idx="40">
                  <c:v>2187.67805689445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86-40E7-B28F-D93727CD4624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'bike sim'!$P$136:$P$176</c:f>
              <c:numCache>
                <c:formatCode>General</c:formatCode>
                <c:ptCount val="41"/>
                <c:pt idx="0">
                  <c:v>21.460266236385639</c:v>
                </c:pt>
                <c:pt idx="1">
                  <c:v>22.533279548204924</c:v>
                </c:pt>
                <c:pt idx="2">
                  <c:v>23.606292860024205</c:v>
                </c:pt>
                <c:pt idx="3">
                  <c:v>24.679306171843486</c:v>
                </c:pt>
                <c:pt idx="4">
                  <c:v>25.75231948366277</c:v>
                </c:pt>
                <c:pt idx="5">
                  <c:v>26.825332795482051</c:v>
                </c:pt>
                <c:pt idx="6">
                  <c:v>27.898346107301332</c:v>
                </c:pt>
                <c:pt idx="7">
                  <c:v>28.971359419120617</c:v>
                </c:pt>
                <c:pt idx="8">
                  <c:v>30.044372730939898</c:v>
                </c:pt>
                <c:pt idx="9">
                  <c:v>31.117386042759179</c:v>
                </c:pt>
                <c:pt idx="10">
                  <c:v>32.19039935457846</c:v>
                </c:pt>
                <c:pt idx="11">
                  <c:v>33.263412666397741</c:v>
                </c:pt>
                <c:pt idx="12">
                  <c:v>34.336425978217029</c:v>
                </c:pt>
                <c:pt idx="13">
                  <c:v>35.40943929003631</c:v>
                </c:pt>
                <c:pt idx="14">
                  <c:v>36.482452601855584</c:v>
                </c:pt>
                <c:pt idx="15">
                  <c:v>37.555465913674873</c:v>
                </c:pt>
                <c:pt idx="16">
                  <c:v>38.628479225494154</c:v>
                </c:pt>
                <c:pt idx="17">
                  <c:v>39.701492537313435</c:v>
                </c:pt>
                <c:pt idx="18">
                  <c:v>40.774505849132716</c:v>
                </c:pt>
                <c:pt idx="19">
                  <c:v>41.847519160952004</c:v>
                </c:pt>
                <c:pt idx="20">
                  <c:v>42.920532472771278</c:v>
                </c:pt>
                <c:pt idx="21">
                  <c:v>43.993545784590559</c:v>
                </c:pt>
                <c:pt idx="22">
                  <c:v>45.066559096409847</c:v>
                </c:pt>
                <c:pt idx="23">
                  <c:v>46.139572408229121</c:v>
                </c:pt>
                <c:pt idx="24">
                  <c:v>47.212585720048409</c:v>
                </c:pt>
                <c:pt idx="25">
                  <c:v>48.28559903186769</c:v>
                </c:pt>
                <c:pt idx="26">
                  <c:v>49.358612343686971</c:v>
                </c:pt>
                <c:pt idx="27">
                  <c:v>50.431625655506252</c:v>
                </c:pt>
                <c:pt idx="28">
                  <c:v>51.50463896732554</c:v>
                </c:pt>
                <c:pt idx="29">
                  <c:v>52.577652279144814</c:v>
                </c:pt>
                <c:pt idx="30">
                  <c:v>53.650665590964103</c:v>
                </c:pt>
                <c:pt idx="31">
                  <c:v>54.723678902783384</c:v>
                </c:pt>
                <c:pt idx="32">
                  <c:v>55.796692214602665</c:v>
                </c:pt>
                <c:pt idx="33">
                  <c:v>56.869705526421946</c:v>
                </c:pt>
                <c:pt idx="34">
                  <c:v>57.942718838241234</c:v>
                </c:pt>
                <c:pt idx="35">
                  <c:v>59.015732150060508</c:v>
                </c:pt>
                <c:pt idx="36">
                  <c:v>60.088745461879796</c:v>
                </c:pt>
                <c:pt idx="37">
                  <c:v>61.161758773699077</c:v>
                </c:pt>
                <c:pt idx="38">
                  <c:v>62.234772085518358</c:v>
                </c:pt>
                <c:pt idx="39">
                  <c:v>63.307785397337639</c:v>
                </c:pt>
                <c:pt idx="40">
                  <c:v>64.38079870915692</c:v>
                </c:pt>
              </c:numCache>
            </c:numRef>
          </c:xVal>
          <c:yVal>
            <c:numRef>
              <c:f>'bike sim'!$S$136:$S$176</c:f>
              <c:numCache>
                <c:formatCode>General</c:formatCode>
                <c:ptCount val="41"/>
                <c:pt idx="0">
                  <c:v>7260.6439578525988</c:v>
                </c:pt>
                <c:pt idx="1">
                  <c:v>6897.4445639814539</c:v>
                </c:pt>
                <c:pt idx="2">
                  <c:v>6565.8435676248873</c:v>
                </c:pt>
                <c:pt idx="3">
                  <c:v>6261.6547719178061</c:v>
                </c:pt>
                <c:pt idx="4">
                  <c:v>5981.3896794726297</c:v>
                </c:pt>
                <c:pt idx="5">
                  <c:v>5722.1179524837962</c:v>
                </c:pt>
                <c:pt idx="6">
                  <c:v>5481.3600743465959</c:v>
                </c:pt>
                <c:pt idx="7">
                  <c:v>5257.0038642496074</c:v>
                </c:pt>
                <c:pt idx="8">
                  <c:v>5047.2388814973319</c:v>
                </c:pt>
                <c:pt idx="9">
                  <c:v>4850.5044013522675</c:v>
                </c:pt>
                <c:pt idx="10">
                  <c:v>4665.4477957085783</c:v>
                </c:pt>
                <c:pt idx="11">
                  <c:v>4490.8909691192484</c:v>
                </c:pt>
                <c:pt idx="12">
                  <c:v>4325.8030880681354</c:v>
                </c:pt>
                <c:pt idx="13">
                  <c:v>4169.2782685562088</c:v>
                </c:pt>
                <c:pt idx="14">
                  <c:v>4020.5172011725595</c:v>
                </c:pt>
                <c:pt idx="15">
                  <c:v>3878.8119261532329</c:v>
                </c:pt>
                <c:pt idx="16">
                  <c:v>3743.5331459302788</c:v>
                </c:pt>
                <c:pt idx="17">
                  <c:v>3614.1195951052487</c:v>
                </c:pt>
                <c:pt idx="18">
                  <c:v>3490.069088847953</c:v>
                </c:pt>
                <c:pt idx="19">
                  <c:v>3370.9309484646328</c:v>
                </c:pt>
                <c:pt idx="20">
                  <c:v>3256.2995631309068</c:v>
                </c:pt>
                <c:pt idx="21">
                  <c:v>3145.8088938101332</c:v>
                </c:pt>
                <c:pt idx="22">
                  <c:v>3039.1277623263068</c:v>
                </c:pt>
                <c:pt idx="23">
                  <c:v>2935.955797775609</c:v>
                </c:pt>
                <c:pt idx="24">
                  <c:v>2836.0199357000188</c:v>
                </c:pt>
                <c:pt idx="25">
                  <c:v>2739.0713840377894</c:v>
                </c:pt>
                <c:pt idx="26">
                  <c:v>2644.8829848194964</c:v>
                </c:pt>
                <c:pt idx="27">
                  <c:v>2553.2469126688579</c:v>
                </c:pt>
                <c:pt idx="28">
                  <c:v>2463.9726609909494</c:v>
                </c:pt>
                <c:pt idx="29">
                  <c:v>2376.8852747496176</c:v>
                </c:pt>
                <c:pt idx="30">
                  <c:v>2291.8237953115972</c:v>
                </c:pt>
                <c:pt idx="31">
                  <c:v>2208.639888250158</c:v>
                </c:pt>
                <c:pt idx="32">
                  <c:v>2127.1966294790845</c:v>
                </c:pt>
                <c:pt idx="33">
                  <c:v>2047.3674288054613</c:v>
                </c:pt>
                <c:pt idx="34">
                  <c:v>1969.0350730877008</c:v>
                </c:pt>
                <c:pt idx="35">
                  <c:v>1892.0908737763309</c:v>
                </c:pt>
                <c:pt idx="36">
                  <c:v>1816.4339057896964</c:v>
                </c:pt>
                <c:pt idx="37">
                  <c:v>1741.9703265080168</c:v>
                </c:pt>
                <c:pt idx="38">
                  <c:v>1668.6127652163209</c:v>
                </c:pt>
                <c:pt idx="39">
                  <c:v>1596.2797746379415</c:v>
                </c:pt>
                <c:pt idx="40">
                  <c:v>1524.895337314656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886-40E7-B28F-D93727CD4624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'bike sim'!$P$177:$P$217</c:f>
              <c:numCache>
                <c:formatCode>General</c:formatCode>
                <c:ptCount val="41"/>
                <c:pt idx="0">
                  <c:v>24.847192608386635</c:v>
                </c:pt>
                <c:pt idx="1">
                  <c:v>26.089552238805968</c:v>
                </c:pt>
                <c:pt idx="2">
                  <c:v>27.331911869225301</c:v>
                </c:pt>
                <c:pt idx="3">
                  <c:v>28.574271499644631</c:v>
                </c:pt>
                <c:pt idx="4">
                  <c:v>29.816631130063964</c:v>
                </c:pt>
                <c:pt idx="5">
                  <c:v>31.058990760483297</c:v>
                </c:pt>
                <c:pt idx="6">
                  <c:v>32.301350390902627</c:v>
                </c:pt>
                <c:pt idx="7">
                  <c:v>33.543710021321964</c:v>
                </c:pt>
                <c:pt idx="8">
                  <c:v>34.786069651741293</c:v>
                </c:pt>
                <c:pt idx="9">
                  <c:v>36.028429282160623</c:v>
                </c:pt>
                <c:pt idx="10">
                  <c:v>37.27078891257996</c:v>
                </c:pt>
                <c:pt idx="11">
                  <c:v>38.513148542999282</c:v>
                </c:pt>
                <c:pt idx="12">
                  <c:v>39.755508173418619</c:v>
                </c:pt>
                <c:pt idx="13">
                  <c:v>40.997867803837956</c:v>
                </c:pt>
                <c:pt idx="14">
                  <c:v>42.240227434257278</c:v>
                </c:pt>
                <c:pt idx="15">
                  <c:v>43.482587064676615</c:v>
                </c:pt>
                <c:pt idx="16">
                  <c:v>44.724946695095944</c:v>
                </c:pt>
                <c:pt idx="17">
                  <c:v>45.967306325515274</c:v>
                </c:pt>
                <c:pt idx="18">
                  <c:v>47.209665955934611</c:v>
                </c:pt>
                <c:pt idx="19">
                  <c:v>48.45202558635394</c:v>
                </c:pt>
                <c:pt idx="20">
                  <c:v>49.69438521677327</c:v>
                </c:pt>
                <c:pt idx="21">
                  <c:v>50.936744847192607</c:v>
                </c:pt>
                <c:pt idx="22">
                  <c:v>52.179104477611936</c:v>
                </c:pt>
                <c:pt idx="23">
                  <c:v>53.421464108031266</c:v>
                </c:pt>
                <c:pt idx="24">
                  <c:v>54.663823738450603</c:v>
                </c:pt>
                <c:pt idx="25">
                  <c:v>55.906183368869932</c:v>
                </c:pt>
                <c:pt idx="26">
                  <c:v>57.148542999289262</c:v>
                </c:pt>
                <c:pt idx="27">
                  <c:v>58.390902629708599</c:v>
                </c:pt>
                <c:pt idx="28">
                  <c:v>59.633262260127928</c:v>
                </c:pt>
                <c:pt idx="29">
                  <c:v>60.875621890547258</c:v>
                </c:pt>
                <c:pt idx="30">
                  <c:v>62.117981520966595</c:v>
                </c:pt>
                <c:pt idx="31">
                  <c:v>63.360341151385924</c:v>
                </c:pt>
                <c:pt idx="32">
                  <c:v>64.602700781805254</c:v>
                </c:pt>
                <c:pt idx="33">
                  <c:v>65.845060412224584</c:v>
                </c:pt>
                <c:pt idx="34">
                  <c:v>67.087420042643927</c:v>
                </c:pt>
                <c:pt idx="35">
                  <c:v>68.329779673063243</c:v>
                </c:pt>
                <c:pt idx="36">
                  <c:v>69.572139303482587</c:v>
                </c:pt>
                <c:pt idx="37">
                  <c:v>70.814498933901916</c:v>
                </c:pt>
                <c:pt idx="38">
                  <c:v>72.056858564321246</c:v>
                </c:pt>
                <c:pt idx="39">
                  <c:v>73.299218194740575</c:v>
                </c:pt>
                <c:pt idx="40">
                  <c:v>74.541577825159919</c:v>
                </c:pt>
              </c:numCache>
            </c:numRef>
          </c:xVal>
          <c:yVal>
            <c:numRef>
              <c:f>'bike sim'!$S$177:$S$217</c:f>
              <c:numCache>
                <c:formatCode>General</c:formatCode>
                <c:ptCount val="41"/>
                <c:pt idx="0">
                  <c:v>6216.3055000718605</c:v>
                </c:pt>
                <c:pt idx="1">
                  <c:v>5897.767302994901</c:v>
                </c:pt>
                <c:pt idx="2">
                  <c:v>5606.2838996087894</c:v>
                </c:pt>
                <c:pt idx="3">
                  <c:v>5338.2397144777524</c:v>
                </c:pt>
                <c:pt idx="4">
                  <c:v>5090.6217680719783</c:v>
                </c:pt>
                <c:pt idx="5">
                  <c:v>4860.8991575864256</c:v>
                </c:pt>
                <c:pt idx="6">
                  <c:v>4646.9303498783675</c:v>
                </c:pt>
                <c:pt idx="7">
                  <c:v>4446.8910759743685</c:v>
                </c:pt>
                <c:pt idx="8">
                  <c:v>4259.2176767543424</c:v>
                </c:pt>
                <c:pt idx="9">
                  <c:v>4082.5621702182152</c:v>
                </c:pt>
                <c:pt idx="10">
                  <c:v>3915.7563052992523</c:v>
                </c:pt>
                <c:pt idx="11">
                  <c:v>3757.7825730038535</c:v>
                </c:pt>
                <c:pt idx="12">
                  <c:v>3607.7506529626107</c:v>
                </c:pt>
                <c:pt idx="13">
                  <c:v>3464.8781424266544</c:v>
                </c:pt>
                <c:pt idx="14">
                  <c:v>3328.4746860293367</c:v>
                </c:pt>
                <c:pt idx="15">
                  <c:v>3197.9288261601923</c:v>
                </c:pt>
                <c:pt idx="16">
                  <c:v>3072.6970449432574</c:v>
                </c:pt>
                <c:pt idx="17">
                  <c:v>2952.2945831918596</c:v>
                </c:pt>
                <c:pt idx="18">
                  <c:v>2836.2877090021329</c:v>
                </c:pt>
                <c:pt idx="19">
                  <c:v>2724.2871757936869</c:v>
                </c:pt>
                <c:pt idx="20">
                  <c:v>2615.9426616441692</c:v>
                </c:pt>
                <c:pt idx="21">
                  <c:v>2510.9380223797493</c:v>
                </c:pt>
                <c:pt idx="22">
                  <c:v>2408.9872227955339</c:v>
                </c:pt>
                <c:pt idx="23">
                  <c:v>2309.8308356126654</c:v>
                </c:pt>
                <c:pt idx="24">
                  <c:v>2213.2330178503639</c:v>
                </c:pt>
                <c:pt idx="25">
                  <c:v>2118.9788903483645</c:v>
                </c:pt>
                <c:pt idx="26">
                  <c:v>2026.8722590907726</c:v>
                </c:pt>
                <c:pt idx="27">
                  <c:v>1936.7336274247473</c:v>
                </c:pt>
                <c:pt idx="28">
                  <c:v>1848.3984567518532</c:v>
                </c:pt>
                <c:pt idx="29">
                  <c:v>1761.7156401959753</c:v>
                </c:pt>
                <c:pt idx="30">
                  <c:v>1676.5461594310864</c:v>
                </c:pt>
                <c:pt idx="31">
                  <c:v>1592.7618995292817</c:v>
                </c:pt>
                <c:pt idx="32">
                  <c:v>1510.244600557108</c:v>
                </c:pt>
                <c:pt idx="33">
                  <c:v>1428.8849278591106</c:v>
                </c:pt>
                <c:pt idx="34">
                  <c:v>1348.5816456431999</c:v>
                </c:pt>
                <c:pt idx="35">
                  <c:v>1269.2408807203506</c:v>
                </c:pt>
                <c:pt idx="36">
                  <c:v>1190.7754651293201</c:v>
                </c:pt>
                <c:pt idx="37">
                  <c:v>1113.104347958782</c:v>
                </c:pt>
                <c:pt idx="38">
                  <c:v>1036.1520680154304</c:v>
                </c:pt>
                <c:pt idx="39">
                  <c:v>959.84828011906461</c:v>
                </c:pt>
                <c:pt idx="40">
                  <c:v>884.12732876816381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886-40E7-B28F-D93727CD4624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'bike sim'!$P$218:$P$258</c:f>
              <c:numCache>
                <c:formatCode>General</c:formatCode>
                <c:ptCount val="41"/>
                <c:pt idx="0">
                  <c:v>27.728026533996687</c:v>
                </c:pt>
                <c:pt idx="1">
                  <c:v>29.114427860696523</c:v>
                </c:pt>
                <c:pt idx="2">
                  <c:v>30.500829187396356</c:v>
                </c:pt>
                <c:pt idx="3">
                  <c:v>31.887230514096188</c:v>
                </c:pt>
                <c:pt idx="4">
                  <c:v>33.273631840796028</c:v>
                </c:pt>
                <c:pt idx="5">
                  <c:v>34.660033167495861</c:v>
                </c:pt>
                <c:pt idx="6">
                  <c:v>36.046434494195694</c:v>
                </c:pt>
                <c:pt idx="7">
                  <c:v>37.432835820895527</c:v>
                </c:pt>
                <c:pt idx="8">
                  <c:v>38.819237147595359</c:v>
                </c:pt>
                <c:pt idx="9">
                  <c:v>40.205638474295192</c:v>
                </c:pt>
                <c:pt idx="10">
                  <c:v>41.592039800995032</c:v>
                </c:pt>
                <c:pt idx="11">
                  <c:v>42.978441127694857</c:v>
                </c:pt>
                <c:pt idx="12">
                  <c:v>44.364842454394704</c:v>
                </c:pt>
                <c:pt idx="13">
                  <c:v>45.751243781094537</c:v>
                </c:pt>
                <c:pt idx="14">
                  <c:v>47.137645107794363</c:v>
                </c:pt>
                <c:pt idx="15">
                  <c:v>48.524046434494203</c:v>
                </c:pt>
                <c:pt idx="16">
                  <c:v>49.910447761194042</c:v>
                </c:pt>
                <c:pt idx="17">
                  <c:v>51.296849087893868</c:v>
                </c:pt>
                <c:pt idx="18">
                  <c:v>52.683250414593708</c:v>
                </c:pt>
                <c:pt idx="19">
                  <c:v>54.069651741293541</c:v>
                </c:pt>
                <c:pt idx="20">
                  <c:v>55.456053067993373</c:v>
                </c:pt>
                <c:pt idx="21">
                  <c:v>56.842454394693206</c:v>
                </c:pt>
                <c:pt idx="22">
                  <c:v>58.228855721393046</c:v>
                </c:pt>
                <c:pt idx="23">
                  <c:v>59.615257048092872</c:v>
                </c:pt>
                <c:pt idx="24">
                  <c:v>61.001658374792711</c:v>
                </c:pt>
                <c:pt idx="25">
                  <c:v>62.388059701492551</c:v>
                </c:pt>
                <c:pt idx="26">
                  <c:v>63.774461028192377</c:v>
                </c:pt>
                <c:pt idx="27">
                  <c:v>65.160862354892217</c:v>
                </c:pt>
                <c:pt idx="28">
                  <c:v>66.547263681592057</c:v>
                </c:pt>
                <c:pt idx="29">
                  <c:v>67.933665008291882</c:v>
                </c:pt>
                <c:pt idx="30">
                  <c:v>69.320066334991722</c:v>
                </c:pt>
                <c:pt idx="31">
                  <c:v>70.706467661691562</c:v>
                </c:pt>
                <c:pt idx="32">
                  <c:v>72.092868988391388</c:v>
                </c:pt>
                <c:pt idx="33">
                  <c:v>73.479270315091227</c:v>
                </c:pt>
                <c:pt idx="34">
                  <c:v>74.865671641791053</c:v>
                </c:pt>
                <c:pt idx="35">
                  <c:v>76.252072968490893</c:v>
                </c:pt>
                <c:pt idx="36">
                  <c:v>77.638474295190719</c:v>
                </c:pt>
                <c:pt idx="37">
                  <c:v>79.024875621890558</c:v>
                </c:pt>
                <c:pt idx="38">
                  <c:v>80.411276948590384</c:v>
                </c:pt>
                <c:pt idx="39">
                  <c:v>81.797678275290224</c:v>
                </c:pt>
                <c:pt idx="40">
                  <c:v>83.184079601990064</c:v>
                </c:pt>
              </c:numCache>
            </c:numRef>
          </c:xVal>
          <c:yVal>
            <c:numRef>
              <c:f>'bike sim'!$S$218:$S$258</c:f>
              <c:numCache>
                <c:formatCode>General</c:formatCode>
                <c:ptCount val="41"/>
                <c:pt idx="0">
                  <c:v>5518.4299242528332</c:v>
                </c:pt>
                <c:pt idx="1">
                  <c:v>5228.2285610008466</c:v>
                </c:pt>
                <c:pt idx="2">
                  <c:v>4962.0390040862767</c:v>
                </c:pt>
                <c:pt idx="3">
                  <c:v>4716.6213222744691</c:v>
                </c:pt>
                <c:pt idx="4">
                  <c:v>4489.2755728698776</c:v>
                </c:pt>
                <c:pt idx="5">
                  <c:v>4277.7338040082459</c:v>
                </c:pt>
                <c:pt idx="6">
                  <c:v>4080.0769794967396</c:v>
                </c:pt>
                <c:pt idx="7">
                  <c:v>3894.6703648007224</c:v>
                </c:pt>
                <c:pt idx="8">
                  <c:v>3720.1127588905056</c:v>
                </c:pt>
                <c:pt idx="9">
                  <c:v>3555.1962298439453</c:v>
                </c:pt>
                <c:pt idx="10">
                  <c:v>3398.8739033285142</c:v>
                </c:pt>
                <c:pt idx="11">
                  <c:v>3250.2339855707246</c:v>
                </c:pt>
                <c:pt idx="12">
                  <c:v>3108.4786570187703</c:v>
                </c:pt>
                <c:pt idx="13">
                  <c:v>2972.9068035210676</c:v>
                </c:pt>
                <c:pt idx="14">
                  <c:v>2842.8997949438663</c:v>
                </c:pt>
                <c:pt idx="15">
                  <c:v>2717.9097017401259</c:v>
                </c:pt>
                <c:pt idx="16">
                  <c:v>2597.4494754235925</c:v>
                </c:pt>
                <c:pt idx="17">
                  <c:v>2481.0847213984189</c:v>
                </c:pt>
                <c:pt idx="18">
                  <c:v>2368.4267708156844</c:v>
                </c:pt>
                <c:pt idx="19">
                  <c:v>2259.1268182981571</c:v>
                </c:pt>
                <c:pt idx="20">
                  <c:v>2152.8709390063259</c:v>
                </c:pt>
                <c:pt idx="21">
                  <c:v>2049.3758349142909</c:v>
                </c:pt>
                <c:pt idx="22">
                  <c:v>1948.3851887605233</c:v>
                </c:pt>
                <c:pt idx="23">
                  <c:v>1849.6665267496849</c:v>
                </c:pt>
                <c:pt idx="24">
                  <c:v>1753.0085090678288</c:v>
                </c:pt>
                <c:pt idx="25">
                  <c:v>1658.21858166225</c:v>
                </c:pt>
                <c:pt idx="26">
                  <c:v>1565.1209343109149</c:v>
                </c:pt>
                <c:pt idx="27">
                  <c:v>1473.5547193638733</c:v>
                </c:pt>
                <c:pt idx="28">
                  <c:v>1383.3724931420084</c:v>
                </c:pt>
                <c:pt idx="29">
                  <c:v>1294.4388481849055</c:v>
                </c:pt>
                <c:pt idx="30">
                  <c:v>1206.6292096289812</c:v>
                </c:pt>
                <c:pt idx="31">
                  <c:v>1119.8287731881917</c:v>
                </c:pt>
                <c:pt idx="32">
                  <c:v>1033.9315656754168</c:v>
                </c:pt>
                <c:pt idx="33">
                  <c:v>948.83961187992304</c:v>
                </c:pt>
                <c:pt idx="34">
                  <c:v>864.46219401399617</c:v>
                </c:pt>
                <c:pt idx="35">
                  <c:v>780.71519194720713</c:v>
                </c:pt>
                <c:pt idx="36">
                  <c:v>697.52049412987549</c:v>
                </c:pt>
                <c:pt idx="37">
                  <c:v>614.80547052457518</c:v>
                </c:pt>
                <c:pt idx="38">
                  <c:v>532.50250006198235</c:v>
                </c:pt>
                <c:pt idx="39">
                  <c:v>450.54854615204567</c:v>
                </c:pt>
                <c:pt idx="40">
                  <c:v>368.8847746440531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886-40E7-B28F-D93727CD4624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'bike sim'!$P$259:$P$299</c:f>
              <c:numCache>
                <c:formatCode>General</c:formatCode>
                <c:ptCount val="41"/>
                <c:pt idx="0">
                  <c:v>29.790441730740238</c:v>
                </c:pt>
                <c:pt idx="1">
                  <c:v>31.279963817277253</c:v>
                </c:pt>
                <c:pt idx="2">
                  <c:v>32.769485903814264</c:v>
                </c:pt>
                <c:pt idx="3">
                  <c:v>34.259007990351272</c:v>
                </c:pt>
                <c:pt idx="4">
                  <c:v>35.748530076888287</c:v>
                </c:pt>
                <c:pt idx="5">
                  <c:v>37.238052163425301</c:v>
                </c:pt>
                <c:pt idx="6">
                  <c:v>38.727574249962309</c:v>
                </c:pt>
                <c:pt idx="7">
                  <c:v>40.217096336499324</c:v>
                </c:pt>
                <c:pt idx="8">
                  <c:v>41.706618423036332</c:v>
                </c:pt>
                <c:pt idx="9">
                  <c:v>43.196140509573347</c:v>
                </c:pt>
                <c:pt idx="10">
                  <c:v>44.685662596110362</c:v>
                </c:pt>
                <c:pt idx="11">
                  <c:v>46.175184682647362</c:v>
                </c:pt>
                <c:pt idx="12">
                  <c:v>47.664706769184384</c:v>
                </c:pt>
                <c:pt idx="13">
                  <c:v>49.154228855721399</c:v>
                </c:pt>
                <c:pt idx="14">
                  <c:v>50.6437509422584</c:v>
                </c:pt>
                <c:pt idx="15">
                  <c:v>52.133273028795415</c:v>
                </c:pt>
                <c:pt idx="16">
                  <c:v>53.62279511533243</c:v>
                </c:pt>
                <c:pt idx="17">
                  <c:v>55.112317201869438</c:v>
                </c:pt>
                <c:pt idx="18">
                  <c:v>56.601839288406453</c:v>
                </c:pt>
                <c:pt idx="19">
                  <c:v>58.091361374943467</c:v>
                </c:pt>
                <c:pt idx="20">
                  <c:v>59.580883461480475</c:v>
                </c:pt>
                <c:pt idx="21">
                  <c:v>61.07040554801749</c:v>
                </c:pt>
                <c:pt idx="22">
                  <c:v>62.559927634554505</c:v>
                </c:pt>
                <c:pt idx="23">
                  <c:v>64.049449721091506</c:v>
                </c:pt>
                <c:pt idx="24">
                  <c:v>65.538971807628528</c:v>
                </c:pt>
                <c:pt idx="25">
                  <c:v>67.028493894165535</c:v>
                </c:pt>
                <c:pt idx="26">
                  <c:v>68.518015980702543</c:v>
                </c:pt>
                <c:pt idx="27">
                  <c:v>70.007538067239565</c:v>
                </c:pt>
                <c:pt idx="28">
                  <c:v>71.497060153776573</c:v>
                </c:pt>
                <c:pt idx="29">
                  <c:v>72.986582240313581</c:v>
                </c:pt>
                <c:pt idx="30">
                  <c:v>74.476104326850603</c:v>
                </c:pt>
                <c:pt idx="31">
                  <c:v>75.965626413387611</c:v>
                </c:pt>
                <c:pt idx="32">
                  <c:v>77.455148499924618</c:v>
                </c:pt>
                <c:pt idx="33">
                  <c:v>78.944670586461626</c:v>
                </c:pt>
                <c:pt idx="34">
                  <c:v>80.434192672998648</c:v>
                </c:pt>
                <c:pt idx="35">
                  <c:v>81.923714759535656</c:v>
                </c:pt>
                <c:pt idx="36">
                  <c:v>83.413236846072664</c:v>
                </c:pt>
                <c:pt idx="37">
                  <c:v>84.902758932609686</c:v>
                </c:pt>
                <c:pt idx="38">
                  <c:v>86.392281019146694</c:v>
                </c:pt>
                <c:pt idx="39">
                  <c:v>87.881803105683701</c:v>
                </c:pt>
                <c:pt idx="40">
                  <c:v>89.371325192220723</c:v>
                </c:pt>
              </c:numCache>
            </c:numRef>
          </c:xVal>
          <c:yVal>
            <c:numRef>
              <c:f>'bike sim'!$S$259:$S$299</c:f>
              <c:numCache>
                <c:formatCode>General</c:formatCode>
                <c:ptCount val="41"/>
                <c:pt idx="0">
                  <c:v>5095.6488471746543</c:v>
                </c:pt>
                <c:pt idx="1">
                  <c:v>4821.7457878443938</c:v>
                </c:pt>
                <c:pt idx="2">
                  <c:v>4570.0071761165791</c:v>
                </c:pt>
                <c:pt idx="3">
                  <c:v>4337.4173836881873</c:v>
                </c:pt>
                <c:pt idx="4">
                  <c:v>4121.4633869733607</c:v>
                </c:pt>
                <c:pt idx="5">
                  <c:v>3920.0342461599857</c:v>
                </c:pt>
                <c:pt idx="6">
                  <c:v>3731.3437814070408</c:v>
                </c:pt>
                <c:pt idx="7">
                  <c:v>3553.8704321092073</c:v>
                </c:pt>
                <c:pt idx="8">
                  <c:v>3386.3100034619324</c:v>
                </c:pt>
                <c:pt idx="9">
                  <c:v>3227.5381895992173</c:v>
                </c:pt>
                <c:pt idx="10">
                  <c:v>3076.5805921038668</c:v>
                </c:pt>
                <c:pt idx="11">
                  <c:v>2932.5885413867099</c:v>
                </c:pt>
                <c:pt idx="12">
                  <c:v>2794.8194515572186</c:v>
                </c:pt>
                <c:pt idx="13">
                  <c:v>2662.6207471358439</c:v>
                </c:pt>
                <c:pt idx="14">
                  <c:v>2535.4166262288618</c:v>
                </c:pt>
                <c:pt idx="15">
                  <c:v>2412.6970928732603</c:v>
                </c:pt>
                <c:pt idx="16">
                  <c:v>2294.0088173241411</c:v>
                </c:pt>
                <c:pt idx="17">
                  <c:v>2178.9474784576751</c:v>
                </c:pt>
                <c:pt idx="18">
                  <c:v>2067.1513152683301</c:v>
                </c:pt>
                <c:pt idx="19">
                  <c:v>1958.2956704434509</c:v>
                </c:pt>
                <c:pt idx="20">
                  <c:v>1852.0883524016481</c:v>
                </c:pt>
                <c:pt idx="21">
                  <c:v>1748.2656760572745</c:v>
                </c:pt>
                <c:pt idx="22">
                  <c:v>1646.5890691899854</c:v>
                </c:pt>
                <c:pt idx="23">
                  <c:v>1546.8421523441193</c:v>
                </c:pt>
                <c:pt idx="24">
                  <c:v>1448.8282169236177</c:v>
                </c:pt>
                <c:pt idx="25">
                  <c:v>1352.3680395409638</c:v>
                </c:pt>
                <c:pt idx="26">
                  <c:v>1257.2979814510329</c:v>
                </c:pt>
                <c:pt idx="27">
                  <c:v>1163.4683306104098</c:v>
                </c:pt>
                <c:pt idx="28">
                  <c:v>1070.7418509793022</c:v>
                </c:pt>
                <c:pt idx="29">
                  <c:v>978.9925094599389</c:v>
                </c:pt>
                <c:pt idx="30">
                  <c:v>888.10435560236897</c:v>
                </c:pt>
                <c:pt idx="31">
                  <c:v>797.97053310958268</c:v>
                </c:pt>
                <c:pt idx="32">
                  <c:v>708.49240539972266</c:v>
                </c:pt>
                <c:pt idx="33">
                  <c:v>619.57878016125915</c:v>
                </c:pt>
                <c:pt idx="34">
                  <c:v>531.14522006870311</c:v>
                </c:pt>
                <c:pt idx="35">
                  <c:v>443.11342869296595</c:v>
                </c:pt>
                <c:pt idx="36">
                  <c:v>355.410702207035</c:v>
                </c:pt>
                <c:pt idx="37">
                  <c:v>267.96943880684512</c:v>
                </c:pt>
                <c:pt idx="38">
                  <c:v>180.72669888171799</c:v>
                </c:pt>
                <c:pt idx="39">
                  <c:v>93.623809913222203</c:v>
                </c:pt>
                <c:pt idx="40">
                  <c:v>6.6060108841550118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886-40E7-B28F-D93727CD4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0639936"/>
        <c:axId val="470636328"/>
      </c:scatterChart>
      <c:valAx>
        <c:axId val="47063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636328"/>
        <c:crosses val="autoZero"/>
        <c:crossBetween val="midCat"/>
      </c:valAx>
      <c:valAx>
        <c:axId val="470636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net driving force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639936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first gear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'bike sim'!$P$54:$P$94</c:f>
              <c:numCache>
                <c:formatCode>General</c:formatCode>
                <c:ptCount val="41"/>
                <c:pt idx="0">
                  <c:v>14.925373134328357</c:v>
                </c:pt>
                <c:pt idx="1">
                  <c:v>15.671641791044777</c:v>
                </c:pt>
                <c:pt idx="2">
                  <c:v>16.417910447761194</c:v>
                </c:pt>
                <c:pt idx="3">
                  <c:v>17.164179104477611</c:v>
                </c:pt>
                <c:pt idx="4">
                  <c:v>17.910447761194032</c:v>
                </c:pt>
                <c:pt idx="5">
                  <c:v>18.656716417910449</c:v>
                </c:pt>
                <c:pt idx="6">
                  <c:v>19.402985074626866</c:v>
                </c:pt>
                <c:pt idx="7">
                  <c:v>20.149253731343286</c:v>
                </c:pt>
                <c:pt idx="8">
                  <c:v>20.895522388059703</c:v>
                </c:pt>
                <c:pt idx="9">
                  <c:v>21.64179104477612</c:v>
                </c:pt>
                <c:pt idx="10">
                  <c:v>22.388059701492541</c:v>
                </c:pt>
                <c:pt idx="11">
                  <c:v>23.134328358208954</c:v>
                </c:pt>
                <c:pt idx="12">
                  <c:v>23.880597014925375</c:v>
                </c:pt>
                <c:pt idx="13">
                  <c:v>24.626865671641792</c:v>
                </c:pt>
                <c:pt idx="14">
                  <c:v>25.373134328358208</c:v>
                </c:pt>
                <c:pt idx="15">
                  <c:v>26.119402985074625</c:v>
                </c:pt>
                <c:pt idx="16">
                  <c:v>26.865671641791046</c:v>
                </c:pt>
                <c:pt idx="17">
                  <c:v>27.611940298507463</c:v>
                </c:pt>
                <c:pt idx="18">
                  <c:v>28.35820895522388</c:v>
                </c:pt>
                <c:pt idx="19">
                  <c:v>29.1044776119403</c:v>
                </c:pt>
                <c:pt idx="20">
                  <c:v>29.850746268656714</c:v>
                </c:pt>
                <c:pt idx="21">
                  <c:v>30.597014925373134</c:v>
                </c:pt>
                <c:pt idx="22">
                  <c:v>31.343283582089555</c:v>
                </c:pt>
                <c:pt idx="23">
                  <c:v>32.089552238805972</c:v>
                </c:pt>
                <c:pt idx="24">
                  <c:v>32.835820895522389</c:v>
                </c:pt>
                <c:pt idx="25">
                  <c:v>33.582089552238806</c:v>
                </c:pt>
                <c:pt idx="26">
                  <c:v>34.328358208955223</c:v>
                </c:pt>
                <c:pt idx="27">
                  <c:v>35.07462686567164</c:v>
                </c:pt>
                <c:pt idx="28">
                  <c:v>35.820895522388064</c:v>
                </c:pt>
                <c:pt idx="29">
                  <c:v>36.567164179104473</c:v>
                </c:pt>
                <c:pt idx="30">
                  <c:v>37.313432835820898</c:v>
                </c:pt>
                <c:pt idx="31">
                  <c:v>38.059701492537314</c:v>
                </c:pt>
                <c:pt idx="32">
                  <c:v>38.805970149253731</c:v>
                </c:pt>
                <c:pt idx="33">
                  <c:v>39.552238805970148</c:v>
                </c:pt>
                <c:pt idx="34">
                  <c:v>40.298507462686572</c:v>
                </c:pt>
                <c:pt idx="35">
                  <c:v>41.044776119402982</c:v>
                </c:pt>
                <c:pt idx="36">
                  <c:v>41.791044776119406</c:v>
                </c:pt>
                <c:pt idx="37">
                  <c:v>42.537313432835823</c:v>
                </c:pt>
                <c:pt idx="38">
                  <c:v>43.28358208955224</c:v>
                </c:pt>
                <c:pt idx="39">
                  <c:v>44.029850746268657</c:v>
                </c:pt>
                <c:pt idx="40">
                  <c:v>44.776119402985081</c:v>
                </c:pt>
              </c:numCache>
            </c:numRef>
          </c:xVal>
          <c:yVal>
            <c:numRef>
              <c:f>'bike sim'!$X$54:$X$94</c:f>
              <c:numCache>
                <c:formatCode>General</c:formatCode>
                <c:ptCount val="41"/>
                <c:pt idx="0">
                  <c:v>47.962059726776559</c:v>
                </c:pt>
                <c:pt idx="1">
                  <c:v>52.87817084877117</c:v>
                </c:pt>
                <c:pt idx="2">
                  <c:v>58.03409226939965</c:v>
                </c:pt>
                <c:pt idx="3">
                  <c:v>63.429823988662001</c:v>
                </c:pt>
                <c:pt idx="4">
                  <c:v>69.065366006558264</c:v>
                </c:pt>
                <c:pt idx="5">
                  <c:v>74.94071832308839</c:v>
                </c:pt>
                <c:pt idx="6">
                  <c:v>81.0558809382524</c:v>
                </c:pt>
                <c:pt idx="7">
                  <c:v>87.410853852050323</c:v>
                </c:pt>
                <c:pt idx="8">
                  <c:v>94.005637064482087</c:v>
                </c:pt>
                <c:pt idx="9">
                  <c:v>100.84023057554774</c:v>
                </c:pt>
                <c:pt idx="10">
                  <c:v>107.9146343852473</c:v>
                </c:pt>
                <c:pt idx="11">
                  <c:v>115.2288484935807</c:v>
                </c:pt>
                <c:pt idx="12">
                  <c:v>122.78287290054803</c:v>
                </c:pt>
                <c:pt idx="13">
                  <c:v>130.5767076061492</c:v>
                </c:pt>
                <c:pt idx="14">
                  <c:v>138.6103526103843</c:v>
                </c:pt>
                <c:pt idx="15">
                  <c:v>146.88380791325321</c:v>
                </c:pt>
                <c:pt idx="16">
                  <c:v>155.3970735147561</c:v>
                </c:pt>
                <c:pt idx="17">
                  <c:v>164.15014941489278</c:v>
                </c:pt>
                <c:pt idx="18">
                  <c:v>173.14303561366339</c:v>
                </c:pt>
                <c:pt idx="19">
                  <c:v>182.37573211106792</c:v>
                </c:pt>
                <c:pt idx="20">
                  <c:v>191.84823890710624</c:v>
                </c:pt>
                <c:pt idx="21">
                  <c:v>201.56055600177854</c:v>
                </c:pt>
                <c:pt idx="22">
                  <c:v>211.51268339508468</c:v>
                </c:pt>
                <c:pt idx="23">
                  <c:v>221.70462108702469</c:v>
                </c:pt>
                <c:pt idx="24">
                  <c:v>232.1363690775986</c:v>
                </c:pt>
                <c:pt idx="25">
                  <c:v>242.80792736680638</c:v>
                </c:pt>
                <c:pt idx="26">
                  <c:v>253.719295954648</c:v>
                </c:pt>
                <c:pt idx="27">
                  <c:v>264.87047484112355</c:v>
                </c:pt>
                <c:pt idx="28">
                  <c:v>276.26146402623306</c:v>
                </c:pt>
                <c:pt idx="29">
                  <c:v>287.89226350997626</c:v>
                </c:pt>
                <c:pt idx="30">
                  <c:v>299.76287329235356</c:v>
                </c:pt>
                <c:pt idx="31">
                  <c:v>311.87329337336462</c:v>
                </c:pt>
                <c:pt idx="32">
                  <c:v>324.2235237530096</c:v>
                </c:pt>
                <c:pt idx="33">
                  <c:v>336.8135644312884</c:v>
                </c:pt>
                <c:pt idx="34">
                  <c:v>349.64341540820129</c:v>
                </c:pt>
                <c:pt idx="35">
                  <c:v>362.71307668374772</c:v>
                </c:pt>
                <c:pt idx="36">
                  <c:v>376.02254825792835</c:v>
                </c:pt>
                <c:pt idx="37">
                  <c:v>389.57183013074274</c:v>
                </c:pt>
                <c:pt idx="38">
                  <c:v>403.36092230219094</c:v>
                </c:pt>
                <c:pt idx="39">
                  <c:v>417.38982477227307</c:v>
                </c:pt>
                <c:pt idx="40">
                  <c:v>431.65853754098919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70A-46D2-A623-231F1AC35E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597872"/>
        <c:axId val="641601480"/>
      </c:scatterChart>
      <c:valAx>
        <c:axId val="641597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601480"/>
        <c:crosses val="autoZero"/>
        <c:crossBetween val="midCat"/>
      </c:valAx>
      <c:valAx>
        <c:axId val="641601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597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v>traction limited acceleration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'bike sim'!$U$54:$U$94</c:f>
              <c:numCache>
                <c:formatCode>General</c:formatCode>
                <c:ptCount val="41"/>
                <c:pt idx="0">
                  <c:v>10.272796080249096</c:v>
                </c:pt>
                <c:pt idx="1">
                  <c:v>10.255482962565537</c:v>
                </c:pt>
                <c:pt idx="2">
                  <c:v>10.23732530255595</c:v>
                </c:pt>
                <c:pt idx="3">
                  <c:v>10.218323100220339</c:v>
                </c:pt>
                <c:pt idx="4">
                  <c:v>10.198476355558697</c:v>
                </c:pt>
                <c:pt idx="5">
                  <c:v>10.17778506857103</c:v>
                </c:pt>
                <c:pt idx="6">
                  <c:v>10.156249239257335</c:v>
                </c:pt>
                <c:pt idx="7">
                  <c:v>10.133868867617613</c:v>
                </c:pt>
                <c:pt idx="8">
                  <c:v>10.110643953651863</c:v>
                </c:pt>
                <c:pt idx="9">
                  <c:v>10.086574497360086</c:v>
                </c:pt>
                <c:pt idx="10">
                  <c:v>10.061660498742281</c:v>
                </c:pt>
                <c:pt idx="11">
                  <c:v>10.035901957798451</c:v>
                </c:pt>
                <c:pt idx="12">
                  <c:v>10.009298874528591</c:v>
                </c:pt>
                <c:pt idx="13">
                  <c:v>9.9818512489327063</c:v>
                </c:pt>
                <c:pt idx="14">
                  <c:v>9.953559081010793</c:v>
                </c:pt>
                <c:pt idx="15">
                  <c:v>9.9244223707628532</c:v>
                </c:pt>
                <c:pt idx="16">
                  <c:v>9.8944411181888849</c:v>
                </c:pt>
                <c:pt idx="17">
                  <c:v>9.8636153232888901</c:v>
                </c:pt>
                <c:pt idx="18">
                  <c:v>9.8319449860628687</c:v>
                </c:pt>
                <c:pt idx="19">
                  <c:v>9.7994301065108189</c:v>
                </c:pt>
                <c:pt idx="20">
                  <c:v>9.7660706846327425</c:v>
                </c:pt>
                <c:pt idx="21">
                  <c:v>9.7318667204286378</c:v>
                </c:pt>
                <c:pt idx="22">
                  <c:v>9.6968182138985082</c:v>
                </c:pt>
                <c:pt idx="23">
                  <c:v>9.6609251650423484</c:v>
                </c:pt>
                <c:pt idx="24">
                  <c:v>9.6241875738601639</c:v>
                </c:pt>
                <c:pt idx="25">
                  <c:v>9.5866054403519509</c:v>
                </c:pt>
                <c:pt idx="26">
                  <c:v>9.5481787645177114</c:v>
                </c:pt>
                <c:pt idx="27">
                  <c:v>9.5089075463574435</c:v>
                </c:pt>
                <c:pt idx="28">
                  <c:v>9.468791785871149</c:v>
                </c:pt>
                <c:pt idx="29">
                  <c:v>9.4278314830588261</c:v>
                </c:pt>
                <c:pt idx="30">
                  <c:v>9.3860266379204766</c:v>
                </c:pt>
                <c:pt idx="31">
                  <c:v>9.3433772504561006</c:v>
                </c:pt>
                <c:pt idx="32">
                  <c:v>9.2998833206656979</c:v>
                </c:pt>
                <c:pt idx="33">
                  <c:v>9.2555448485492668</c:v>
                </c:pt>
                <c:pt idx="34">
                  <c:v>9.2103618341068074</c:v>
                </c:pt>
                <c:pt idx="35">
                  <c:v>9.1643342773383232</c:v>
                </c:pt>
                <c:pt idx="36">
                  <c:v>9.1174621782438106</c:v>
                </c:pt>
                <c:pt idx="37">
                  <c:v>9.0697455368232696</c:v>
                </c:pt>
                <c:pt idx="38">
                  <c:v>9.021184353076702</c:v>
                </c:pt>
                <c:pt idx="39">
                  <c:v>8.9717786270041078</c:v>
                </c:pt>
                <c:pt idx="40">
                  <c:v>8.921528358605487</c:v>
                </c:pt>
              </c:numCache>
            </c:numRef>
          </c:xVal>
          <c:yVal>
            <c:numRef>
              <c:f>'bike sim'!$S$54:$S$94</c:f>
              <c:numCache>
                <c:formatCode>General</c:formatCode>
                <c:ptCount val="41"/>
                <c:pt idx="0">
                  <c:v>10557.859893728581</c:v>
                </c:pt>
                <c:pt idx="1">
                  <c:v>10045.335356251568</c:v>
                </c:pt>
                <c:pt idx="2">
                  <c:v>9578.7172290536528</c:v>
                </c:pt>
                <c:pt idx="3">
                  <c:v>9151.9864398855607</c:v>
                </c:pt>
                <c:pt idx="4">
                  <c:v>8760.1270952062387</c:v>
                </c:pt>
                <c:pt idx="5">
                  <c:v>8398.9258444411971</c:v>
                </c:pt>
                <c:pt idx="6">
                  <c:v>8064.8175447966369</c:v>
                </c:pt>
                <c:pt idx="7">
                  <c:v>7754.7652227815461</c:v>
                </c:pt>
                <c:pt idx="8">
                  <c:v>7466.1657582607722</c:v>
                </c:pt>
                <c:pt idx="9">
                  <c:v>7196.7750821522841</c:v>
                </c:pt>
                <c:pt idx="10">
                  <c:v>6944.6483345849902</c:v>
                </c:pt>
                <c:pt idx="11">
                  <c:v>6708.0916053485853</c:v>
                </c:pt>
                <c:pt idx="12">
                  <c:v>6485.6227230090499</c:v>
                </c:pt>
                <c:pt idx="13">
                  <c:v>6275.939173275885</c:v>
                </c:pt>
                <c:pt idx="14">
                  <c:v>6077.8916788339438</c:v>
                </c:pt>
                <c:pt idx="15">
                  <c:v>5890.4623083469514</c:v>
                </c:pt>
                <c:pt idx="16">
                  <c:v>5712.7462339604426</c:v>
                </c:pt>
                <c:pt idx="17">
                  <c:v>5543.9364470474629</c:v>
                </c:pt>
                <c:pt idx="18">
                  <c:v>5383.3108872575776</c:v>
                </c:pt>
                <c:pt idx="19">
                  <c:v>5230.2215517121922</c:v>
                </c:pt>
                <c:pt idx="20">
                  <c:v>5084.0852378205727</c:v>
                </c:pt>
                <c:pt idx="21">
                  <c:v>4944.3756408057134</c:v>
                </c:pt>
                <c:pt idx="22">
                  <c:v>4810.6165801550851</c:v>
                </c:pt>
                <c:pt idx="23">
                  <c:v>4682.376171217792</c:v>
                </c:pt>
                <c:pt idx="24">
                  <c:v>4559.2617915839273</c:v>
                </c:pt>
                <c:pt idx="25">
                  <c:v>4440.9157186133525</c:v>
                </c:pt>
                <c:pt idx="26">
                  <c:v>4327.0113359824636</c:v>
                </c:pt>
                <c:pt idx="27">
                  <c:v>4217.2498245015822</c:v>
                </c:pt>
                <c:pt idx="28">
                  <c:v>4111.3572665801657</c:v>
                </c:pt>
                <c:pt idx="29">
                  <c:v>4009.0821052473129</c:v>
                </c:pt>
                <c:pt idx="30">
                  <c:v>3910.1929080897894</c:v>
                </c:pt>
                <c:pt idx="31">
                  <c:v>3814.4763942561876</c:v>
                </c:pt>
                <c:pt idx="32">
                  <c:v>3721.7356891144354</c:v>
                </c:pt>
                <c:pt idx="33">
                  <c:v>3631.7887764952616</c:v>
                </c:pt>
                <c:pt idx="34">
                  <c:v>3544.467122908597</c:v>
                </c:pt>
                <c:pt idx="35">
                  <c:v>3459.6144518454735</c:v>
                </c:pt>
                <c:pt idx="36">
                  <c:v>3377.0856494046989</c:v>
                </c:pt>
                <c:pt idx="37">
                  <c:v>3296.7457851167505</c:v>
                </c:pt>
                <c:pt idx="38">
                  <c:v>3218.4692340617253</c:v>
                </c:pt>
                <c:pt idx="39">
                  <c:v>3142.138888263441</c:v>
                </c:pt>
                <c:pt idx="40">
                  <c:v>3067.6454469441296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E5-497E-A4D4-D2C193B1DFC5}"/>
            </c:ext>
          </c:extLst>
        </c:ser>
        <c:ser>
          <c:idx val="2"/>
          <c:order val="1"/>
          <c:tx>
            <c:v>wheelie limited acceleration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'bike sim'!$V$54:$V$94</c:f>
              <c:numCache>
                <c:formatCode>General</c:formatCode>
                <c:ptCount val="41"/>
                <c:pt idx="0">
                  <c:v>9.9435717370811467</c:v>
                </c:pt>
                <c:pt idx="1">
                  <c:v>9.9262586193975881</c:v>
                </c:pt>
                <c:pt idx="2">
                  <c:v>9.9081009593880012</c:v>
                </c:pt>
                <c:pt idx="3">
                  <c:v>9.8890987570523894</c:v>
                </c:pt>
                <c:pt idx="4">
                  <c:v>9.8692520123907475</c:v>
                </c:pt>
                <c:pt idx="5">
                  <c:v>9.8485607254030807</c:v>
                </c:pt>
                <c:pt idx="6">
                  <c:v>9.8270248960893856</c:v>
                </c:pt>
                <c:pt idx="7">
                  <c:v>9.8046445244496638</c:v>
                </c:pt>
                <c:pt idx="8">
                  <c:v>9.7814196104839137</c:v>
                </c:pt>
                <c:pt idx="9">
                  <c:v>9.757350154192137</c:v>
                </c:pt>
                <c:pt idx="10">
                  <c:v>9.7324361555743319</c:v>
                </c:pt>
                <c:pt idx="11">
                  <c:v>9.706677614630502</c:v>
                </c:pt>
                <c:pt idx="12">
                  <c:v>9.680074531360642</c:v>
                </c:pt>
                <c:pt idx="13">
                  <c:v>9.6526269057647571</c:v>
                </c:pt>
                <c:pt idx="14">
                  <c:v>9.6243347378428439</c:v>
                </c:pt>
                <c:pt idx="15">
                  <c:v>9.595198027594904</c:v>
                </c:pt>
                <c:pt idx="16">
                  <c:v>9.5652167750209358</c:v>
                </c:pt>
                <c:pt idx="17">
                  <c:v>9.534390980120941</c:v>
                </c:pt>
                <c:pt idx="18">
                  <c:v>9.5027206428949196</c:v>
                </c:pt>
                <c:pt idx="19">
                  <c:v>9.4702057633428698</c:v>
                </c:pt>
                <c:pt idx="20">
                  <c:v>9.4368463414647934</c:v>
                </c:pt>
                <c:pt idx="21">
                  <c:v>9.4026423772606886</c:v>
                </c:pt>
                <c:pt idx="22">
                  <c:v>9.367593870730559</c:v>
                </c:pt>
                <c:pt idx="23">
                  <c:v>9.3317008218743993</c:v>
                </c:pt>
                <c:pt idx="24">
                  <c:v>9.2949632306922148</c:v>
                </c:pt>
                <c:pt idx="25">
                  <c:v>9.2573810971840018</c:v>
                </c:pt>
                <c:pt idx="26">
                  <c:v>9.2189544213497605</c:v>
                </c:pt>
                <c:pt idx="27">
                  <c:v>9.1796832031894944</c:v>
                </c:pt>
                <c:pt idx="28">
                  <c:v>9.1395674427031999</c:v>
                </c:pt>
                <c:pt idx="29">
                  <c:v>9.098607139890877</c:v>
                </c:pt>
                <c:pt idx="30">
                  <c:v>9.0568022947525275</c:v>
                </c:pt>
                <c:pt idx="31">
                  <c:v>9.0141529072881514</c:v>
                </c:pt>
                <c:pt idx="32">
                  <c:v>8.9706589774977488</c:v>
                </c:pt>
                <c:pt idx="33">
                  <c:v>8.9263205053813177</c:v>
                </c:pt>
                <c:pt idx="34">
                  <c:v>8.8811374909388583</c:v>
                </c:pt>
                <c:pt idx="35">
                  <c:v>8.835109934170374</c:v>
                </c:pt>
                <c:pt idx="36">
                  <c:v>8.7882378350758614</c:v>
                </c:pt>
                <c:pt idx="37">
                  <c:v>8.7405211936553204</c:v>
                </c:pt>
                <c:pt idx="38">
                  <c:v>8.6919600099087546</c:v>
                </c:pt>
                <c:pt idx="39">
                  <c:v>8.6425542838361586</c:v>
                </c:pt>
                <c:pt idx="40">
                  <c:v>8.5923040154375379</c:v>
                </c:pt>
              </c:numCache>
            </c:numRef>
          </c:xVal>
          <c:yVal>
            <c:numRef>
              <c:f>'bike sim'!$S$54:$S$94</c:f>
              <c:numCache>
                <c:formatCode>General</c:formatCode>
                <c:ptCount val="41"/>
                <c:pt idx="0">
                  <c:v>10557.859893728581</c:v>
                </c:pt>
                <c:pt idx="1">
                  <c:v>10045.335356251568</c:v>
                </c:pt>
                <c:pt idx="2">
                  <c:v>9578.7172290536528</c:v>
                </c:pt>
                <c:pt idx="3">
                  <c:v>9151.9864398855607</c:v>
                </c:pt>
                <c:pt idx="4">
                  <c:v>8760.1270952062387</c:v>
                </c:pt>
                <c:pt idx="5">
                  <c:v>8398.9258444411971</c:v>
                </c:pt>
                <c:pt idx="6">
                  <c:v>8064.8175447966369</c:v>
                </c:pt>
                <c:pt idx="7">
                  <c:v>7754.7652227815461</c:v>
                </c:pt>
                <c:pt idx="8">
                  <c:v>7466.1657582607722</c:v>
                </c:pt>
                <c:pt idx="9">
                  <c:v>7196.7750821522841</c:v>
                </c:pt>
                <c:pt idx="10">
                  <c:v>6944.6483345849902</c:v>
                </c:pt>
                <c:pt idx="11">
                  <c:v>6708.0916053485853</c:v>
                </c:pt>
                <c:pt idx="12">
                  <c:v>6485.6227230090499</c:v>
                </c:pt>
                <c:pt idx="13">
                  <c:v>6275.939173275885</c:v>
                </c:pt>
                <c:pt idx="14">
                  <c:v>6077.8916788339438</c:v>
                </c:pt>
                <c:pt idx="15">
                  <c:v>5890.4623083469514</c:v>
                </c:pt>
                <c:pt idx="16">
                  <c:v>5712.7462339604426</c:v>
                </c:pt>
                <c:pt idx="17">
                  <c:v>5543.9364470474629</c:v>
                </c:pt>
                <c:pt idx="18">
                  <c:v>5383.3108872575776</c:v>
                </c:pt>
                <c:pt idx="19">
                  <c:v>5230.2215517121922</c:v>
                </c:pt>
                <c:pt idx="20">
                  <c:v>5084.0852378205727</c:v>
                </c:pt>
                <c:pt idx="21">
                  <c:v>4944.3756408057134</c:v>
                </c:pt>
                <c:pt idx="22">
                  <c:v>4810.6165801550851</c:v>
                </c:pt>
                <c:pt idx="23">
                  <c:v>4682.376171217792</c:v>
                </c:pt>
                <c:pt idx="24">
                  <c:v>4559.2617915839273</c:v>
                </c:pt>
                <c:pt idx="25">
                  <c:v>4440.9157186133525</c:v>
                </c:pt>
                <c:pt idx="26">
                  <c:v>4327.0113359824636</c:v>
                </c:pt>
                <c:pt idx="27">
                  <c:v>4217.2498245015822</c:v>
                </c:pt>
                <c:pt idx="28">
                  <c:v>4111.3572665801657</c:v>
                </c:pt>
                <c:pt idx="29">
                  <c:v>4009.0821052473129</c:v>
                </c:pt>
                <c:pt idx="30">
                  <c:v>3910.1929080897894</c:v>
                </c:pt>
                <c:pt idx="31">
                  <c:v>3814.4763942561876</c:v>
                </c:pt>
                <c:pt idx="32">
                  <c:v>3721.7356891144354</c:v>
                </c:pt>
                <c:pt idx="33">
                  <c:v>3631.7887764952616</c:v>
                </c:pt>
                <c:pt idx="34">
                  <c:v>3544.467122908597</c:v>
                </c:pt>
                <c:pt idx="35">
                  <c:v>3459.6144518454735</c:v>
                </c:pt>
                <c:pt idx="36">
                  <c:v>3377.0856494046989</c:v>
                </c:pt>
                <c:pt idx="37">
                  <c:v>3296.7457851167505</c:v>
                </c:pt>
                <c:pt idx="38">
                  <c:v>3218.4692340617253</c:v>
                </c:pt>
                <c:pt idx="39">
                  <c:v>3142.138888263441</c:v>
                </c:pt>
                <c:pt idx="40">
                  <c:v>3067.6454469441296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1E5-497E-A4D4-D2C193B1DF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6307112"/>
        <c:axId val="666308096"/>
      </c:scatterChart>
      <c:valAx>
        <c:axId val="666307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</a:p>
            </c:rich>
          </c:tx>
          <c:layout>
            <c:manualLayout>
              <c:xMode val="edge"/>
              <c:yMode val="edge"/>
              <c:x val="0.38593709016942646"/>
              <c:y val="0.945249097245692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6308096"/>
        <c:crosses val="autoZero"/>
        <c:crossBetween val="midCat"/>
      </c:valAx>
      <c:valAx>
        <c:axId val="66630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net</a:t>
                </a:r>
                <a:r>
                  <a:rPr lang="en-GB" baseline="0"/>
                  <a:t> driving  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6307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167929042292867"/>
          <c:y val="0.21860887643562774"/>
          <c:w val="0.27588260386618296"/>
          <c:h val="0.330236704786744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areo drage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Gear 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'bike sim'!$Q$54:$Q$94</c:f>
              <c:numCache>
                <c:formatCode>General</c:formatCode>
                <c:ptCount val="41"/>
                <c:pt idx="0">
                  <c:v>53.731343283582085</c:v>
                </c:pt>
                <c:pt idx="1">
                  <c:v>56.417910447761201</c:v>
                </c:pt>
                <c:pt idx="2">
                  <c:v>59.104477611940304</c:v>
                </c:pt>
                <c:pt idx="3">
                  <c:v>61.791044776119399</c:v>
                </c:pt>
                <c:pt idx="4">
                  <c:v>64.477611940298516</c:v>
                </c:pt>
                <c:pt idx="5">
                  <c:v>67.164179104477611</c:v>
                </c:pt>
                <c:pt idx="6">
                  <c:v>69.850746268656721</c:v>
                </c:pt>
                <c:pt idx="7">
                  <c:v>72.53731343283583</c:v>
                </c:pt>
                <c:pt idx="8">
                  <c:v>75.22388059701494</c:v>
                </c:pt>
                <c:pt idx="9">
                  <c:v>77.910447761194035</c:v>
                </c:pt>
                <c:pt idx="10">
                  <c:v>80.597014925373145</c:v>
                </c:pt>
                <c:pt idx="11">
                  <c:v>83.28358208955224</c:v>
                </c:pt>
                <c:pt idx="12">
                  <c:v>85.97014925373135</c:v>
                </c:pt>
                <c:pt idx="13">
                  <c:v>88.656716417910445</c:v>
                </c:pt>
                <c:pt idx="14">
                  <c:v>91.343283582089555</c:v>
                </c:pt>
                <c:pt idx="15">
                  <c:v>94.02985074626865</c:v>
                </c:pt>
                <c:pt idx="16">
                  <c:v>96.716417910447774</c:v>
                </c:pt>
                <c:pt idx="17">
                  <c:v>99.402985074626869</c:v>
                </c:pt>
                <c:pt idx="18">
                  <c:v>102.08955223880596</c:v>
                </c:pt>
                <c:pt idx="19">
                  <c:v>104.77611940298509</c:v>
                </c:pt>
                <c:pt idx="20">
                  <c:v>107.46268656716417</c:v>
                </c:pt>
                <c:pt idx="21">
                  <c:v>110.14925373134328</c:v>
                </c:pt>
                <c:pt idx="22">
                  <c:v>112.8358208955224</c:v>
                </c:pt>
                <c:pt idx="23">
                  <c:v>115.5223880597015</c:v>
                </c:pt>
                <c:pt idx="24">
                  <c:v>118.20895522388061</c:v>
                </c:pt>
                <c:pt idx="25">
                  <c:v>120.8955223880597</c:v>
                </c:pt>
                <c:pt idx="26">
                  <c:v>123.5820895522388</c:v>
                </c:pt>
                <c:pt idx="27">
                  <c:v>126.26865671641791</c:v>
                </c:pt>
                <c:pt idx="28">
                  <c:v>128.95522388059703</c:v>
                </c:pt>
                <c:pt idx="29">
                  <c:v>131.64179104477611</c:v>
                </c:pt>
                <c:pt idx="30">
                  <c:v>134.32835820895522</c:v>
                </c:pt>
                <c:pt idx="31">
                  <c:v>137.01492537313433</c:v>
                </c:pt>
                <c:pt idx="32">
                  <c:v>139.70149253731344</c:v>
                </c:pt>
                <c:pt idx="33">
                  <c:v>142.38805970149255</c:v>
                </c:pt>
                <c:pt idx="34">
                  <c:v>145.07462686567166</c:v>
                </c:pt>
                <c:pt idx="35">
                  <c:v>147.76119402985074</c:v>
                </c:pt>
                <c:pt idx="36">
                  <c:v>150.44776119402988</c:v>
                </c:pt>
                <c:pt idx="37">
                  <c:v>153.13432835820896</c:v>
                </c:pt>
                <c:pt idx="38">
                  <c:v>155.82089552238807</c:v>
                </c:pt>
                <c:pt idx="39">
                  <c:v>158.50746268656718</c:v>
                </c:pt>
                <c:pt idx="40">
                  <c:v>161.19402985074629</c:v>
                </c:pt>
              </c:numCache>
            </c:numRef>
          </c:xVal>
          <c:yVal>
            <c:numRef>
              <c:f>'bike sim'!$X$54:$X$94</c:f>
              <c:numCache>
                <c:formatCode>General</c:formatCode>
                <c:ptCount val="41"/>
                <c:pt idx="0">
                  <c:v>47.962059726776559</c:v>
                </c:pt>
                <c:pt idx="1">
                  <c:v>52.87817084877117</c:v>
                </c:pt>
                <c:pt idx="2">
                  <c:v>58.03409226939965</c:v>
                </c:pt>
                <c:pt idx="3">
                  <c:v>63.429823988662001</c:v>
                </c:pt>
                <c:pt idx="4">
                  <c:v>69.065366006558264</c:v>
                </c:pt>
                <c:pt idx="5">
                  <c:v>74.94071832308839</c:v>
                </c:pt>
                <c:pt idx="6">
                  <c:v>81.0558809382524</c:v>
                </c:pt>
                <c:pt idx="7">
                  <c:v>87.410853852050323</c:v>
                </c:pt>
                <c:pt idx="8">
                  <c:v>94.005637064482087</c:v>
                </c:pt>
                <c:pt idx="9">
                  <c:v>100.84023057554774</c:v>
                </c:pt>
                <c:pt idx="10">
                  <c:v>107.9146343852473</c:v>
                </c:pt>
                <c:pt idx="11">
                  <c:v>115.2288484935807</c:v>
                </c:pt>
                <c:pt idx="12">
                  <c:v>122.78287290054803</c:v>
                </c:pt>
                <c:pt idx="13">
                  <c:v>130.5767076061492</c:v>
                </c:pt>
                <c:pt idx="14">
                  <c:v>138.6103526103843</c:v>
                </c:pt>
                <c:pt idx="15">
                  <c:v>146.88380791325321</c:v>
                </c:pt>
                <c:pt idx="16">
                  <c:v>155.3970735147561</c:v>
                </c:pt>
                <c:pt idx="17">
                  <c:v>164.15014941489278</c:v>
                </c:pt>
                <c:pt idx="18">
                  <c:v>173.14303561366339</c:v>
                </c:pt>
                <c:pt idx="19">
                  <c:v>182.37573211106792</c:v>
                </c:pt>
                <c:pt idx="20">
                  <c:v>191.84823890710624</c:v>
                </c:pt>
                <c:pt idx="21">
                  <c:v>201.56055600177854</c:v>
                </c:pt>
                <c:pt idx="22">
                  <c:v>211.51268339508468</c:v>
                </c:pt>
                <c:pt idx="23">
                  <c:v>221.70462108702469</c:v>
                </c:pt>
                <c:pt idx="24">
                  <c:v>232.1363690775986</c:v>
                </c:pt>
                <c:pt idx="25">
                  <c:v>242.80792736680638</c:v>
                </c:pt>
                <c:pt idx="26">
                  <c:v>253.719295954648</c:v>
                </c:pt>
                <c:pt idx="27">
                  <c:v>264.87047484112355</c:v>
                </c:pt>
                <c:pt idx="28">
                  <c:v>276.26146402623306</c:v>
                </c:pt>
                <c:pt idx="29">
                  <c:v>287.89226350997626</c:v>
                </c:pt>
                <c:pt idx="30">
                  <c:v>299.76287329235356</c:v>
                </c:pt>
                <c:pt idx="31">
                  <c:v>311.87329337336462</c:v>
                </c:pt>
                <c:pt idx="32">
                  <c:v>324.2235237530096</c:v>
                </c:pt>
                <c:pt idx="33">
                  <c:v>336.8135644312884</c:v>
                </c:pt>
                <c:pt idx="34">
                  <c:v>349.64341540820129</c:v>
                </c:pt>
                <c:pt idx="35">
                  <c:v>362.71307668374772</c:v>
                </c:pt>
                <c:pt idx="36">
                  <c:v>376.02254825792835</c:v>
                </c:pt>
                <c:pt idx="37">
                  <c:v>389.57183013074274</c:v>
                </c:pt>
                <c:pt idx="38">
                  <c:v>403.36092230219094</c:v>
                </c:pt>
                <c:pt idx="39">
                  <c:v>417.38982477227307</c:v>
                </c:pt>
                <c:pt idx="40">
                  <c:v>431.65853754098919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51-4EDF-BFD6-E9181BEEBB9B}"/>
            </c:ext>
          </c:extLst>
        </c:ser>
        <c:ser>
          <c:idx val="1"/>
          <c:order val="1"/>
          <c:tx>
            <c:v>Gear 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'bike sim'!$Q$95:$Q$135</c:f>
              <c:numCache>
                <c:formatCode>General</c:formatCode>
                <c:ptCount val="41"/>
                <c:pt idx="0">
                  <c:v>65.997286295793756</c:v>
                </c:pt>
                <c:pt idx="1">
                  <c:v>69.297150610583458</c:v>
                </c:pt>
                <c:pt idx="2">
                  <c:v>72.597014925373145</c:v>
                </c:pt>
                <c:pt idx="3">
                  <c:v>75.896879240162818</c:v>
                </c:pt>
                <c:pt idx="4">
                  <c:v>79.196743554952505</c:v>
                </c:pt>
                <c:pt idx="5">
                  <c:v>82.496607869742192</c:v>
                </c:pt>
                <c:pt idx="6">
                  <c:v>85.796472184531879</c:v>
                </c:pt>
                <c:pt idx="7">
                  <c:v>89.096336499321581</c:v>
                </c:pt>
                <c:pt idx="8">
                  <c:v>92.396200814111268</c:v>
                </c:pt>
                <c:pt idx="9">
                  <c:v>95.696065128900941</c:v>
                </c:pt>
                <c:pt idx="10">
                  <c:v>98.995929443690642</c:v>
                </c:pt>
                <c:pt idx="11">
                  <c:v>102.29579375848031</c:v>
                </c:pt>
                <c:pt idx="12">
                  <c:v>105.59565807327002</c:v>
                </c:pt>
                <c:pt idx="13">
                  <c:v>108.8955223880597</c:v>
                </c:pt>
                <c:pt idx="14">
                  <c:v>112.19538670284938</c:v>
                </c:pt>
                <c:pt idx="15">
                  <c:v>115.49525101763906</c:v>
                </c:pt>
                <c:pt idx="16">
                  <c:v>118.79511533242876</c:v>
                </c:pt>
                <c:pt idx="17">
                  <c:v>122.09497964721844</c:v>
                </c:pt>
                <c:pt idx="18">
                  <c:v>125.39484396200814</c:v>
                </c:pt>
                <c:pt idx="19">
                  <c:v>128.69470827679783</c:v>
                </c:pt>
                <c:pt idx="20">
                  <c:v>131.99457259158751</c:v>
                </c:pt>
                <c:pt idx="21">
                  <c:v>135.2944369063772</c:v>
                </c:pt>
                <c:pt idx="22">
                  <c:v>138.59430122116692</c:v>
                </c:pt>
                <c:pt idx="23">
                  <c:v>141.89416553595657</c:v>
                </c:pt>
                <c:pt idx="24">
                  <c:v>145.19402985074629</c:v>
                </c:pt>
                <c:pt idx="25">
                  <c:v>148.49389416553595</c:v>
                </c:pt>
                <c:pt idx="26">
                  <c:v>151.79375848032564</c:v>
                </c:pt>
                <c:pt idx="27">
                  <c:v>155.09362279511532</c:v>
                </c:pt>
                <c:pt idx="28">
                  <c:v>158.39348710990501</c:v>
                </c:pt>
                <c:pt idx="29">
                  <c:v>161.6933514246947</c:v>
                </c:pt>
                <c:pt idx="30">
                  <c:v>164.99321573948438</c:v>
                </c:pt>
                <c:pt idx="31">
                  <c:v>168.2930800542741</c:v>
                </c:pt>
                <c:pt idx="32">
                  <c:v>171.59294436906376</c:v>
                </c:pt>
                <c:pt idx="33">
                  <c:v>174.89280868385347</c:v>
                </c:pt>
                <c:pt idx="34">
                  <c:v>178.19267299864316</c:v>
                </c:pt>
                <c:pt idx="35">
                  <c:v>181.49253731343282</c:v>
                </c:pt>
                <c:pt idx="36">
                  <c:v>184.79240162822254</c:v>
                </c:pt>
                <c:pt idx="37">
                  <c:v>188.09226594301219</c:v>
                </c:pt>
                <c:pt idx="38">
                  <c:v>191.39213025780188</c:v>
                </c:pt>
                <c:pt idx="39">
                  <c:v>194.69199457259157</c:v>
                </c:pt>
                <c:pt idx="40">
                  <c:v>197.99185888738128</c:v>
                </c:pt>
              </c:numCache>
            </c:numRef>
          </c:xVal>
          <c:yVal>
            <c:numRef>
              <c:f>'bike sim'!$X$95:$X$135</c:f>
              <c:numCache>
                <c:formatCode>General</c:formatCode>
                <c:ptCount val="41"/>
                <c:pt idx="0">
                  <c:v>72.359338217892585</c:v>
                </c:pt>
                <c:pt idx="1">
                  <c:v>79.776170385226592</c:v>
                </c:pt>
                <c:pt idx="2">
                  <c:v>87.554799243650038</c:v>
                </c:pt>
                <c:pt idx="3">
                  <c:v>95.695224793162922</c:v>
                </c:pt>
                <c:pt idx="4">
                  <c:v>104.19744703376533</c:v>
                </c:pt>
                <c:pt idx="5">
                  <c:v>113.06146596545717</c:v>
                </c:pt>
                <c:pt idx="6">
                  <c:v>122.28728158823846</c:v>
                </c:pt>
                <c:pt idx="7">
                  <c:v>131.87489390210928</c:v>
                </c:pt>
                <c:pt idx="8">
                  <c:v>141.82430290706949</c:v>
                </c:pt>
                <c:pt idx="9">
                  <c:v>152.13550860311912</c:v>
                </c:pt>
                <c:pt idx="10">
                  <c:v>162.80851099025833</c:v>
                </c:pt>
                <c:pt idx="11">
                  <c:v>173.84331006848689</c:v>
                </c:pt>
                <c:pt idx="12">
                  <c:v>185.23990583780505</c:v>
                </c:pt>
                <c:pt idx="13">
                  <c:v>196.9982982982126</c:v>
                </c:pt>
                <c:pt idx="14">
                  <c:v>209.11848744970953</c:v>
                </c:pt>
                <c:pt idx="15">
                  <c:v>221.60047329229602</c:v>
                </c:pt>
                <c:pt idx="16">
                  <c:v>234.44425582597199</c:v>
                </c:pt>
                <c:pt idx="17">
                  <c:v>247.64983505073732</c:v>
                </c:pt>
                <c:pt idx="18">
                  <c:v>261.21721096659223</c:v>
                </c:pt>
                <c:pt idx="19">
                  <c:v>275.14638357353664</c:v>
                </c:pt>
                <c:pt idx="20">
                  <c:v>289.43735287157034</c:v>
                </c:pt>
                <c:pt idx="21">
                  <c:v>304.09011886069362</c:v>
                </c:pt>
                <c:pt idx="22">
                  <c:v>319.10468154090637</c:v>
                </c:pt>
                <c:pt idx="23">
                  <c:v>334.48104091220847</c:v>
                </c:pt>
                <c:pt idx="24">
                  <c:v>350.21919697460015</c:v>
                </c:pt>
                <c:pt idx="25">
                  <c:v>366.31914972808124</c:v>
                </c:pt>
                <c:pt idx="26">
                  <c:v>382.78089917265169</c:v>
                </c:pt>
                <c:pt idx="27">
                  <c:v>399.60444530831177</c:v>
                </c:pt>
                <c:pt idx="28">
                  <c:v>416.78978813506131</c:v>
                </c:pt>
                <c:pt idx="29">
                  <c:v>434.33692765290021</c:v>
                </c:pt>
                <c:pt idx="30">
                  <c:v>452.2458638618287</c:v>
                </c:pt>
                <c:pt idx="31">
                  <c:v>470.51659676184659</c:v>
                </c:pt>
                <c:pt idx="32">
                  <c:v>489.14912635295383</c:v>
                </c:pt>
                <c:pt idx="33">
                  <c:v>508.14345263515071</c:v>
                </c:pt>
                <c:pt idx="34">
                  <c:v>527.49957560843711</c:v>
                </c:pt>
                <c:pt idx="35">
                  <c:v>547.2174952728127</c:v>
                </c:pt>
                <c:pt idx="36">
                  <c:v>567.29721162827798</c:v>
                </c:pt>
                <c:pt idx="37">
                  <c:v>587.7387246748325</c:v>
                </c:pt>
                <c:pt idx="38">
                  <c:v>608.54203441247648</c:v>
                </c:pt>
                <c:pt idx="39">
                  <c:v>629.70714084121016</c:v>
                </c:pt>
                <c:pt idx="40">
                  <c:v>651.23404396103331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151-4EDF-BFD6-E9181BEEBB9B}"/>
            </c:ext>
          </c:extLst>
        </c:ser>
        <c:ser>
          <c:idx val="2"/>
          <c:order val="2"/>
          <c:tx>
            <c:v>Gear 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'bike sim'!$P$136:$P$176</c:f>
              <c:numCache>
                <c:formatCode>General</c:formatCode>
                <c:ptCount val="41"/>
                <c:pt idx="0">
                  <c:v>21.460266236385639</c:v>
                </c:pt>
                <c:pt idx="1">
                  <c:v>22.533279548204924</c:v>
                </c:pt>
                <c:pt idx="2">
                  <c:v>23.606292860024205</c:v>
                </c:pt>
                <c:pt idx="3">
                  <c:v>24.679306171843486</c:v>
                </c:pt>
                <c:pt idx="4">
                  <c:v>25.75231948366277</c:v>
                </c:pt>
                <c:pt idx="5">
                  <c:v>26.825332795482051</c:v>
                </c:pt>
                <c:pt idx="6">
                  <c:v>27.898346107301332</c:v>
                </c:pt>
                <c:pt idx="7">
                  <c:v>28.971359419120617</c:v>
                </c:pt>
                <c:pt idx="8">
                  <c:v>30.044372730939898</c:v>
                </c:pt>
                <c:pt idx="9">
                  <c:v>31.117386042759179</c:v>
                </c:pt>
                <c:pt idx="10">
                  <c:v>32.19039935457846</c:v>
                </c:pt>
                <c:pt idx="11">
                  <c:v>33.263412666397741</c:v>
                </c:pt>
                <c:pt idx="12">
                  <c:v>34.336425978217029</c:v>
                </c:pt>
                <c:pt idx="13">
                  <c:v>35.40943929003631</c:v>
                </c:pt>
                <c:pt idx="14">
                  <c:v>36.482452601855584</c:v>
                </c:pt>
                <c:pt idx="15">
                  <c:v>37.555465913674873</c:v>
                </c:pt>
                <c:pt idx="16">
                  <c:v>38.628479225494154</c:v>
                </c:pt>
                <c:pt idx="17">
                  <c:v>39.701492537313435</c:v>
                </c:pt>
                <c:pt idx="18">
                  <c:v>40.774505849132716</c:v>
                </c:pt>
                <c:pt idx="19">
                  <c:v>41.847519160952004</c:v>
                </c:pt>
                <c:pt idx="20">
                  <c:v>42.920532472771278</c:v>
                </c:pt>
                <c:pt idx="21">
                  <c:v>43.993545784590559</c:v>
                </c:pt>
                <c:pt idx="22">
                  <c:v>45.066559096409847</c:v>
                </c:pt>
                <c:pt idx="23">
                  <c:v>46.139572408229121</c:v>
                </c:pt>
                <c:pt idx="24">
                  <c:v>47.212585720048409</c:v>
                </c:pt>
                <c:pt idx="25">
                  <c:v>48.28559903186769</c:v>
                </c:pt>
                <c:pt idx="26">
                  <c:v>49.358612343686971</c:v>
                </c:pt>
                <c:pt idx="27">
                  <c:v>50.431625655506252</c:v>
                </c:pt>
                <c:pt idx="28">
                  <c:v>51.50463896732554</c:v>
                </c:pt>
                <c:pt idx="29">
                  <c:v>52.577652279144814</c:v>
                </c:pt>
                <c:pt idx="30">
                  <c:v>53.650665590964103</c:v>
                </c:pt>
                <c:pt idx="31">
                  <c:v>54.723678902783384</c:v>
                </c:pt>
                <c:pt idx="32">
                  <c:v>55.796692214602665</c:v>
                </c:pt>
                <c:pt idx="33">
                  <c:v>56.869705526421946</c:v>
                </c:pt>
                <c:pt idx="34">
                  <c:v>57.942718838241234</c:v>
                </c:pt>
                <c:pt idx="35">
                  <c:v>59.015732150060508</c:v>
                </c:pt>
                <c:pt idx="36">
                  <c:v>60.088745461879796</c:v>
                </c:pt>
                <c:pt idx="37">
                  <c:v>61.161758773699077</c:v>
                </c:pt>
                <c:pt idx="38">
                  <c:v>62.234772085518358</c:v>
                </c:pt>
                <c:pt idx="39">
                  <c:v>63.307785397337639</c:v>
                </c:pt>
                <c:pt idx="40">
                  <c:v>64.38079870915692</c:v>
                </c:pt>
              </c:numCache>
            </c:numRef>
          </c:xVal>
          <c:yVal>
            <c:numRef>
              <c:f>'bike sim'!$X$136:$X$176</c:f>
              <c:numCache>
                <c:formatCode>General</c:formatCode>
                <c:ptCount val="41"/>
                <c:pt idx="0">
                  <c:v>99.155690227255008</c:v>
                </c:pt>
                <c:pt idx="1">
                  <c:v>109.31914847554867</c:v>
                </c:pt>
                <c:pt idx="2">
                  <c:v>119.97838517497858</c:v>
                </c:pt>
                <c:pt idx="3">
                  <c:v>131.13340032554476</c:v>
                </c:pt>
                <c:pt idx="4">
                  <c:v>142.78419392724723</c:v>
                </c:pt>
                <c:pt idx="5">
                  <c:v>154.93076598008597</c:v>
                </c:pt>
                <c:pt idx="6">
                  <c:v>167.57311648406099</c:v>
                </c:pt>
                <c:pt idx="7">
                  <c:v>180.7112454391723</c:v>
                </c:pt>
                <c:pt idx="8">
                  <c:v>194.34515284541985</c:v>
                </c:pt>
                <c:pt idx="9">
                  <c:v>208.47483870280371</c:v>
                </c:pt>
                <c:pt idx="10">
                  <c:v>223.10030301132377</c:v>
                </c:pt>
                <c:pt idx="11">
                  <c:v>238.22154577098019</c:v>
                </c:pt>
                <c:pt idx="12">
                  <c:v>253.83856698177291</c:v>
                </c:pt>
                <c:pt idx="13">
                  <c:v>269.95136664370182</c:v>
                </c:pt>
                <c:pt idx="14">
                  <c:v>286.55994475676692</c:v>
                </c:pt>
                <c:pt idx="15">
                  <c:v>303.66430132096849</c:v>
                </c:pt>
                <c:pt idx="16">
                  <c:v>321.26443633630623</c:v>
                </c:pt>
                <c:pt idx="17">
                  <c:v>339.36034980278026</c:v>
                </c:pt>
                <c:pt idx="18">
                  <c:v>357.95204172039058</c:v>
                </c:pt>
                <c:pt idx="19">
                  <c:v>377.0395120891373</c:v>
                </c:pt>
                <c:pt idx="20">
                  <c:v>396.62276090902003</c:v>
                </c:pt>
                <c:pt idx="21">
                  <c:v>416.70178818003916</c:v>
                </c:pt>
                <c:pt idx="22">
                  <c:v>437.27659390219469</c:v>
                </c:pt>
                <c:pt idx="23">
                  <c:v>458.34717807548623</c:v>
                </c:pt>
                <c:pt idx="24">
                  <c:v>479.91354069991434</c:v>
                </c:pt>
                <c:pt idx="25">
                  <c:v>501.97568177547851</c:v>
                </c:pt>
                <c:pt idx="26">
                  <c:v>524.53360130217902</c:v>
                </c:pt>
                <c:pt idx="27">
                  <c:v>547.58729928001571</c:v>
                </c:pt>
                <c:pt idx="28">
                  <c:v>571.13677570898892</c:v>
                </c:pt>
                <c:pt idx="29">
                  <c:v>595.18203058909808</c:v>
                </c:pt>
                <c:pt idx="30">
                  <c:v>619.72306392034386</c:v>
                </c:pt>
                <c:pt idx="31">
                  <c:v>644.75987570272582</c:v>
                </c:pt>
                <c:pt idx="32">
                  <c:v>670.29246593624396</c:v>
                </c:pt>
                <c:pt idx="33">
                  <c:v>696.32083462089838</c:v>
                </c:pt>
                <c:pt idx="34">
                  <c:v>722.84498175668921</c:v>
                </c:pt>
                <c:pt idx="35">
                  <c:v>749.86490734361598</c:v>
                </c:pt>
                <c:pt idx="36">
                  <c:v>777.38061138167939</c:v>
                </c:pt>
                <c:pt idx="37">
                  <c:v>805.39209387087897</c:v>
                </c:pt>
                <c:pt idx="38">
                  <c:v>833.89935481121483</c:v>
                </c:pt>
                <c:pt idx="39">
                  <c:v>862.90239420268688</c:v>
                </c:pt>
                <c:pt idx="40">
                  <c:v>892.4012120452951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151-4EDF-BFD6-E9181BEEBB9B}"/>
            </c:ext>
          </c:extLst>
        </c:ser>
        <c:ser>
          <c:idx val="3"/>
          <c:order val="3"/>
          <c:tx>
            <c:v>Gear 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'bike sim'!$P$177:$P$217</c:f>
              <c:numCache>
                <c:formatCode>General</c:formatCode>
                <c:ptCount val="41"/>
                <c:pt idx="0">
                  <c:v>24.847192608386635</c:v>
                </c:pt>
                <c:pt idx="1">
                  <c:v>26.089552238805968</c:v>
                </c:pt>
                <c:pt idx="2">
                  <c:v>27.331911869225301</c:v>
                </c:pt>
                <c:pt idx="3">
                  <c:v>28.574271499644631</c:v>
                </c:pt>
                <c:pt idx="4">
                  <c:v>29.816631130063964</c:v>
                </c:pt>
                <c:pt idx="5">
                  <c:v>31.058990760483297</c:v>
                </c:pt>
                <c:pt idx="6">
                  <c:v>32.301350390902627</c:v>
                </c:pt>
                <c:pt idx="7">
                  <c:v>33.543710021321964</c:v>
                </c:pt>
                <c:pt idx="8">
                  <c:v>34.786069651741293</c:v>
                </c:pt>
                <c:pt idx="9">
                  <c:v>36.028429282160623</c:v>
                </c:pt>
                <c:pt idx="10">
                  <c:v>37.27078891257996</c:v>
                </c:pt>
                <c:pt idx="11">
                  <c:v>38.513148542999282</c:v>
                </c:pt>
                <c:pt idx="12">
                  <c:v>39.755508173418619</c:v>
                </c:pt>
                <c:pt idx="13">
                  <c:v>40.997867803837956</c:v>
                </c:pt>
                <c:pt idx="14">
                  <c:v>42.240227434257278</c:v>
                </c:pt>
                <c:pt idx="15">
                  <c:v>43.482587064676615</c:v>
                </c:pt>
                <c:pt idx="16">
                  <c:v>44.724946695095944</c:v>
                </c:pt>
                <c:pt idx="17">
                  <c:v>45.967306325515274</c:v>
                </c:pt>
                <c:pt idx="18">
                  <c:v>47.209665955934611</c:v>
                </c:pt>
                <c:pt idx="19">
                  <c:v>48.45202558635394</c:v>
                </c:pt>
                <c:pt idx="20">
                  <c:v>49.69438521677327</c:v>
                </c:pt>
                <c:pt idx="21">
                  <c:v>50.936744847192607</c:v>
                </c:pt>
                <c:pt idx="22">
                  <c:v>52.179104477611936</c:v>
                </c:pt>
                <c:pt idx="23">
                  <c:v>53.421464108031266</c:v>
                </c:pt>
                <c:pt idx="24">
                  <c:v>54.663823738450603</c:v>
                </c:pt>
                <c:pt idx="25">
                  <c:v>55.906183368869932</c:v>
                </c:pt>
                <c:pt idx="26">
                  <c:v>57.148542999289262</c:v>
                </c:pt>
                <c:pt idx="27">
                  <c:v>58.390902629708599</c:v>
                </c:pt>
                <c:pt idx="28">
                  <c:v>59.633262260127928</c:v>
                </c:pt>
                <c:pt idx="29">
                  <c:v>60.875621890547258</c:v>
                </c:pt>
                <c:pt idx="30">
                  <c:v>62.117981520966595</c:v>
                </c:pt>
                <c:pt idx="31">
                  <c:v>63.360341151385924</c:v>
                </c:pt>
                <c:pt idx="32">
                  <c:v>64.602700781805254</c:v>
                </c:pt>
                <c:pt idx="33">
                  <c:v>65.845060412224584</c:v>
                </c:pt>
                <c:pt idx="34">
                  <c:v>67.087420042643927</c:v>
                </c:pt>
                <c:pt idx="35">
                  <c:v>68.329779673063243</c:v>
                </c:pt>
                <c:pt idx="36">
                  <c:v>69.572139303482587</c:v>
                </c:pt>
                <c:pt idx="37">
                  <c:v>70.814498933901916</c:v>
                </c:pt>
                <c:pt idx="38">
                  <c:v>72.056858564321246</c:v>
                </c:pt>
                <c:pt idx="39">
                  <c:v>73.299218194740575</c:v>
                </c:pt>
                <c:pt idx="40">
                  <c:v>74.541577825159919</c:v>
                </c:pt>
              </c:numCache>
            </c:numRef>
          </c:xVal>
          <c:yVal>
            <c:numRef>
              <c:f>'bike sim'!$X$177:$X$217</c:f>
              <c:numCache>
                <c:formatCode>General</c:formatCode>
                <c:ptCount val="41"/>
                <c:pt idx="0">
                  <c:v>132.92359668336024</c:v>
                </c:pt>
                <c:pt idx="1">
                  <c:v>146.54826534340467</c:v>
                </c:pt>
                <c:pt idx="2">
                  <c:v>160.83755198686595</c:v>
                </c:pt>
                <c:pt idx="3">
                  <c:v>175.79145661374392</c:v>
                </c:pt>
                <c:pt idx="4">
                  <c:v>191.40997922403878</c:v>
                </c:pt>
                <c:pt idx="5">
                  <c:v>207.69311981775041</c:v>
                </c:pt>
                <c:pt idx="6">
                  <c:v>224.6408783948788</c:v>
                </c:pt>
                <c:pt idx="7">
                  <c:v>242.25325495542413</c:v>
                </c:pt>
                <c:pt idx="8">
                  <c:v>260.53024949938612</c:v>
                </c:pt>
                <c:pt idx="9">
                  <c:v>279.47186202676494</c:v>
                </c:pt>
                <c:pt idx="10">
                  <c:v>299.07809253756068</c:v>
                </c:pt>
                <c:pt idx="11">
                  <c:v>319.34894103177294</c:v>
                </c:pt>
                <c:pt idx="12">
                  <c:v>340.28440750940223</c:v>
                </c:pt>
                <c:pt idx="13">
                  <c:v>361.88449197044844</c:v>
                </c:pt>
                <c:pt idx="14">
                  <c:v>384.14919441491105</c:v>
                </c:pt>
                <c:pt idx="15">
                  <c:v>407.07851484279081</c:v>
                </c:pt>
                <c:pt idx="16">
                  <c:v>430.6724532540872</c:v>
                </c:pt>
                <c:pt idx="17">
                  <c:v>454.93100964880045</c:v>
                </c:pt>
                <c:pt idx="18">
                  <c:v>479.85418402693057</c:v>
                </c:pt>
                <c:pt idx="19">
                  <c:v>505.44197638847731</c:v>
                </c:pt>
                <c:pt idx="20">
                  <c:v>531.69438673344098</c:v>
                </c:pt>
                <c:pt idx="21">
                  <c:v>558.61141506182162</c:v>
                </c:pt>
                <c:pt idx="22">
                  <c:v>586.19306137361866</c:v>
                </c:pt>
                <c:pt idx="23">
                  <c:v>614.43932566883268</c:v>
                </c:pt>
                <c:pt idx="24">
                  <c:v>643.35020794746379</c:v>
                </c:pt>
                <c:pt idx="25">
                  <c:v>672.9257082095113</c:v>
                </c:pt>
                <c:pt idx="26">
                  <c:v>703.16582645497567</c:v>
                </c:pt>
                <c:pt idx="27">
                  <c:v>734.07056268385713</c:v>
                </c:pt>
                <c:pt idx="28">
                  <c:v>765.63991689615511</c:v>
                </c:pt>
                <c:pt idx="29">
                  <c:v>797.87388909186996</c:v>
                </c:pt>
                <c:pt idx="30">
                  <c:v>830.77247927100166</c:v>
                </c:pt>
                <c:pt idx="31">
                  <c:v>864.33568743355011</c:v>
                </c:pt>
                <c:pt idx="32">
                  <c:v>898.56351357951519</c:v>
                </c:pt>
                <c:pt idx="33">
                  <c:v>933.45595770889736</c:v>
                </c:pt>
                <c:pt idx="34">
                  <c:v>969.0130198216965</c:v>
                </c:pt>
                <c:pt idx="35">
                  <c:v>1005.2346999179117</c:v>
                </c:pt>
                <c:pt idx="36">
                  <c:v>1042.1209979975445</c:v>
                </c:pt>
                <c:pt idx="37">
                  <c:v>1079.6719140605937</c:v>
                </c:pt>
                <c:pt idx="38">
                  <c:v>1117.8874481070598</c:v>
                </c:pt>
                <c:pt idx="39">
                  <c:v>1156.7676001369425</c:v>
                </c:pt>
                <c:pt idx="40">
                  <c:v>1196.3123701502427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151-4EDF-BFD6-E9181BEEBB9B}"/>
            </c:ext>
          </c:extLst>
        </c:ser>
        <c:ser>
          <c:idx val="4"/>
          <c:order val="4"/>
          <c:tx>
            <c:v>Gear 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'bike sim'!$P$218:$P$258</c:f>
              <c:numCache>
                <c:formatCode>General</c:formatCode>
                <c:ptCount val="41"/>
                <c:pt idx="0">
                  <c:v>27.728026533996687</c:v>
                </c:pt>
                <c:pt idx="1">
                  <c:v>29.114427860696523</c:v>
                </c:pt>
                <c:pt idx="2">
                  <c:v>30.500829187396356</c:v>
                </c:pt>
                <c:pt idx="3">
                  <c:v>31.887230514096188</c:v>
                </c:pt>
                <c:pt idx="4">
                  <c:v>33.273631840796028</c:v>
                </c:pt>
                <c:pt idx="5">
                  <c:v>34.660033167495861</c:v>
                </c:pt>
                <c:pt idx="6">
                  <c:v>36.046434494195694</c:v>
                </c:pt>
                <c:pt idx="7">
                  <c:v>37.432835820895527</c:v>
                </c:pt>
                <c:pt idx="8">
                  <c:v>38.819237147595359</c:v>
                </c:pt>
                <c:pt idx="9">
                  <c:v>40.205638474295192</c:v>
                </c:pt>
                <c:pt idx="10">
                  <c:v>41.592039800995032</c:v>
                </c:pt>
                <c:pt idx="11">
                  <c:v>42.978441127694857</c:v>
                </c:pt>
                <c:pt idx="12">
                  <c:v>44.364842454394704</c:v>
                </c:pt>
                <c:pt idx="13">
                  <c:v>45.751243781094537</c:v>
                </c:pt>
                <c:pt idx="14">
                  <c:v>47.137645107794363</c:v>
                </c:pt>
                <c:pt idx="15">
                  <c:v>48.524046434494203</c:v>
                </c:pt>
                <c:pt idx="16">
                  <c:v>49.910447761194042</c:v>
                </c:pt>
                <c:pt idx="17">
                  <c:v>51.296849087893868</c:v>
                </c:pt>
                <c:pt idx="18">
                  <c:v>52.683250414593708</c:v>
                </c:pt>
                <c:pt idx="19">
                  <c:v>54.069651741293541</c:v>
                </c:pt>
                <c:pt idx="20">
                  <c:v>55.456053067993373</c:v>
                </c:pt>
                <c:pt idx="21">
                  <c:v>56.842454394693206</c:v>
                </c:pt>
                <c:pt idx="22">
                  <c:v>58.228855721393046</c:v>
                </c:pt>
                <c:pt idx="23">
                  <c:v>59.615257048092872</c:v>
                </c:pt>
                <c:pt idx="24">
                  <c:v>61.001658374792711</c:v>
                </c:pt>
                <c:pt idx="25">
                  <c:v>62.388059701492551</c:v>
                </c:pt>
                <c:pt idx="26">
                  <c:v>63.774461028192377</c:v>
                </c:pt>
                <c:pt idx="27">
                  <c:v>65.160862354892217</c:v>
                </c:pt>
                <c:pt idx="28">
                  <c:v>66.547263681592057</c:v>
                </c:pt>
                <c:pt idx="29">
                  <c:v>67.933665008291882</c:v>
                </c:pt>
                <c:pt idx="30">
                  <c:v>69.320066334991722</c:v>
                </c:pt>
                <c:pt idx="31">
                  <c:v>70.706467661691562</c:v>
                </c:pt>
                <c:pt idx="32">
                  <c:v>72.092868988391388</c:v>
                </c:pt>
                <c:pt idx="33">
                  <c:v>73.479270315091227</c:v>
                </c:pt>
                <c:pt idx="34">
                  <c:v>74.865671641791053</c:v>
                </c:pt>
                <c:pt idx="35">
                  <c:v>76.252072968490893</c:v>
                </c:pt>
                <c:pt idx="36">
                  <c:v>77.638474295190719</c:v>
                </c:pt>
                <c:pt idx="37">
                  <c:v>79.024875621890558</c:v>
                </c:pt>
                <c:pt idx="38">
                  <c:v>80.411276948590384</c:v>
                </c:pt>
                <c:pt idx="39">
                  <c:v>81.797678275290224</c:v>
                </c:pt>
                <c:pt idx="40">
                  <c:v>83.184079601990064</c:v>
                </c:pt>
              </c:numCache>
            </c:numRef>
          </c:xVal>
          <c:yVal>
            <c:numRef>
              <c:f>'bike sim'!$X$218:$X$258</c:f>
              <c:numCache>
                <c:formatCode>General</c:formatCode>
                <c:ptCount val="41"/>
                <c:pt idx="0">
                  <c:v>165.53329232002591</c:v>
                </c:pt>
                <c:pt idx="1">
                  <c:v>182.50045478282857</c:v>
                </c:pt>
                <c:pt idx="2">
                  <c:v>200.29528370723133</c:v>
                </c:pt>
                <c:pt idx="3">
                  <c:v>218.9177790932342</c:v>
                </c:pt>
                <c:pt idx="4">
                  <c:v>238.36794094083734</c:v>
                </c:pt>
                <c:pt idx="5">
                  <c:v>258.64576925004053</c:v>
                </c:pt>
                <c:pt idx="6">
                  <c:v>279.75126402084373</c:v>
                </c:pt>
                <c:pt idx="7">
                  <c:v>301.68442525324718</c:v>
                </c:pt>
                <c:pt idx="8">
                  <c:v>324.44525294725071</c:v>
                </c:pt>
                <c:pt idx="9">
                  <c:v>348.03374710285436</c:v>
                </c:pt>
                <c:pt idx="10">
                  <c:v>372.44990772005832</c:v>
                </c:pt>
                <c:pt idx="11">
                  <c:v>397.69373479886212</c:v>
                </c:pt>
                <c:pt idx="12">
                  <c:v>423.7652283392664</c:v>
                </c:pt>
                <c:pt idx="13">
                  <c:v>450.66438834127058</c:v>
                </c:pt>
                <c:pt idx="14">
                  <c:v>478.39121480487472</c:v>
                </c:pt>
                <c:pt idx="15">
                  <c:v>506.94570773007933</c:v>
                </c:pt>
                <c:pt idx="16">
                  <c:v>536.32786711688402</c:v>
                </c:pt>
                <c:pt idx="17">
                  <c:v>566.53769296528856</c:v>
                </c:pt>
                <c:pt idx="18">
                  <c:v>597.57518527529351</c:v>
                </c:pt>
                <c:pt idx="19">
                  <c:v>629.44034404689853</c:v>
                </c:pt>
                <c:pt idx="20">
                  <c:v>662.13316928010363</c:v>
                </c:pt>
                <c:pt idx="21">
                  <c:v>695.6536609749088</c:v>
                </c:pt>
                <c:pt idx="22">
                  <c:v>730.00181913131428</c:v>
                </c:pt>
                <c:pt idx="23">
                  <c:v>765.1776437493196</c:v>
                </c:pt>
                <c:pt idx="24">
                  <c:v>801.18113482892534</c:v>
                </c:pt>
                <c:pt idx="25">
                  <c:v>838.01229237013126</c:v>
                </c:pt>
                <c:pt idx="26">
                  <c:v>875.67111637293681</c:v>
                </c:pt>
                <c:pt idx="27">
                  <c:v>914.157606837343</c:v>
                </c:pt>
                <c:pt idx="28">
                  <c:v>953.47176376334937</c:v>
                </c:pt>
                <c:pt idx="29">
                  <c:v>993.61358715095548</c:v>
                </c:pt>
                <c:pt idx="30">
                  <c:v>1034.5830770001621</c:v>
                </c:pt>
                <c:pt idx="31">
                  <c:v>1076.3802333109686</c:v>
                </c:pt>
                <c:pt idx="32">
                  <c:v>1119.0050560833749</c:v>
                </c:pt>
                <c:pt idx="33">
                  <c:v>1162.4575453173823</c:v>
                </c:pt>
                <c:pt idx="34">
                  <c:v>1206.7377010129887</c:v>
                </c:pt>
                <c:pt idx="35">
                  <c:v>1251.845523170196</c:v>
                </c:pt>
                <c:pt idx="36">
                  <c:v>1297.7810117890028</c:v>
                </c:pt>
                <c:pt idx="37">
                  <c:v>1344.5441668694104</c:v>
                </c:pt>
                <c:pt idx="38">
                  <c:v>1392.1349884114175</c:v>
                </c:pt>
                <c:pt idx="39">
                  <c:v>1440.5534764150252</c:v>
                </c:pt>
                <c:pt idx="40">
                  <c:v>1489.7996308802333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151-4EDF-BFD6-E9181BEEBB9B}"/>
            </c:ext>
          </c:extLst>
        </c:ser>
        <c:ser>
          <c:idx val="5"/>
          <c:order val="5"/>
          <c:tx>
            <c:v>Gear 6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'bike sim'!$P$259:$P$299</c:f>
              <c:numCache>
                <c:formatCode>General</c:formatCode>
                <c:ptCount val="41"/>
                <c:pt idx="0">
                  <c:v>29.790441730740238</c:v>
                </c:pt>
                <c:pt idx="1">
                  <c:v>31.279963817277253</c:v>
                </c:pt>
                <c:pt idx="2">
                  <c:v>32.769485903814264</c:v>
                </c:pt>
                <c:pt idx="3">
                  <c:v>34.259007990351272</c:v>
                </c:pt>
                <c:pt idx="4">
                  <c:v>35.748530076888287</c:v>
                </c:pt>
                <c:pt idx="5">
                  <c:v>37.238052163425301</c:v>
                </c:pt>
                <c:pt idx="6">
                  <c:v>38.727574249962309</c:v>
                </c:pt>
                <c:pt idx="7">
                  <c:v>40.217096336499324</c:v>
                </c:pt>
                <c:pt idx="8">
                  <c:v>41.706618423036332</c:v>
                </c:pt>
                <c:pt idx="9">
                  <c:v>43.196140509573347</c:v>
                </c:pt>
                <c:pt idx="10">
                  <c:v>44.685662596110362</c:v>
                </c:pt>
                <c:pt idx="11">
                  <c:v>46.175184682647362</c:v>
                </c:pt>
                <c:pt idx="12">
                  <c:v>47.664706769184384</c:v>
                </c:pt>
                <c:pt idx="13">
                  <c:v>49.154228855721399</c:v>
                </c:pt>
                <c:pt idx="14">
                  <c:v>50.6437509422584</c:v>
                </c:pt>
                <c:pt idx="15">
                  <c:v>52.133273028795415</c:v>
                </c:pt>
                <c:pt idx="16">
                  <c:v>53.62279511533243</c:v>
                </c:pt>
                <c:pt idx="17">
                  <c:v>55.112317201869438</c:v>
                </c:pt>
                <c:pt idx="18">
                  <c:v>56.601839288406453</c:v>
                </c:pt>
                <c:pt idx="19">
                  <c:v>58.091361374943467</c:v>
                </c:pt>
                <c:pt idx="20">
                  <c:v>59.580883461480475</c:v>
                </c:pt>
                <c:pt idx="21">
                  <c:v>61.07040554801749</c:v>
                </c:pt>
                <c:pt idx="22">
                  <c:v>62.559927634554505</c:v>
                </c:pt>
                <c:pt idx="23">
                  <c:v>64.049449721091506</c:v>
                </c:pt>
                <c:pt idx="24">
                  <c:v>65.538971807628528</c:v>
                </c:pt>
                <c:pt idx="25">
                  <c:v>67.028493894165535</c:v>
                </c:pt>
                <c:pt idx="26">
                  <c:v>68.518015980702543</c:v>
                </c:pt>
                <c:pt idx="27">
                  <c:v>70.007538067239565</c:v>
                </c:pt>
                <c:pt idx="28">
                  <c:v>71.497060153776573</c:v>
                </c:pt>
                <c:pt idx="29">
                  <c:v>72.986582240313581</c:v>
                </c:pt>
                <c:pt idx="30">
                  <c:v>74.476104326850603</c:v>
                </c:pt>
                <c:pt idx="31">
                  <c:v>75.965626413387611</c:v>
                </c:pt>
                <c:pt idx="32">
                  <c:v>77.455148499924618</c:v>
                </c:pt>
                <c:pt idx="33">
                  <c:v>78.944670586461626</c:v>
                </c:pt>
                <c:pt idx="34">
                  <c:v>80.434192672998648</c:v>
                </c:pt>
                <c:pt idx="35">
                  <c:v>81.923714759535656</c:v>
                </c:pt>
                <c:pt idx="36">
                  <c:v>83.413236846072664</c:v>
                </c:pt>
                <c:pt idx="37">
                  <c:v>84.902758932609686</c:v>
                </c:pt>
                <c:pt idx="38">
                  <c:v>86.392281019146694</c:v>
                </c:pt>
                <c:pt idx="39">
                  <c:v>87.881803105683701</c:v>
                </c:pt>
                <c:pt idx="40">
                  <c:v>89.371325192220723</c:v>
                </c:pt>
              </c:numCache>
            </c:numRef>
          </c:xVal>
          <c:yVal>
            <c:numRef>
              <c:f>'bike sim'!$X$259:$X$299</c:f>
              <c:numCache>
                <c:formatCode>General</c:formatCode>
                <c:ptCount val="41"/>
                <c:pt idx="0">
                  <c:v>191.07387748162262</c:v>
                </c:pt>
                <c:pt idx="1">
                  <c:v>210.65894992348896</c:v>
                </c:pt>
                <c:pt idx="2">
                  <c:v>231.1993917527634</c:v>
                </c:pt>
                <c:pt idx="3">
                  <c:v>252.69520296944589</c:v>
                </c:pt>
                <c:pt idx="4">
                  <c:v>275.14638357353664</c:v>
                </c:pt>
                <c:pt idx="5">
                  <c:v>298.5529335650354</c:v>
                </c:pt>
                <c:pt idx="6">
                  <c:v>322.91485294394221</c:v>
                </c:pt>
                <c:pt idx="7">
                  <c:v>348.23214171025728</c:v>
                </c:pt>
                <c:pt idx="8">
                  <c:v>374.50479986398034</c:v>
                </c:pt>
                <c:pt idx="9">
                  <c:v>401.73282740511161</c:v>
                </c:pt>
                <c:pt idx="10">
                  <c:v>429.91622433365097</c:v>
                </c:pt>
                <c:pt idx="11">
                  <c:v>459.05499064959827</c:v>
                </c:pt>
                <c:pt idx="12">
                  <c:v>489.149126352954</c:v>
                </c:pt>
                <c:pt idx="13">
                  <c:v>520.19863144371777</c:v>
                </c:pt>
                <c:pt idx="14">
                  <c:v>552.20350592188936</c:v>
                </c:pt>
                <c:pt idx="15">
                  <c:v>585.16374978746921</c:v>
                </c:pt>
                <c:pt idx="16">
                  <c:v>619.07936304045734</c:v>
                </c:pt>
                <c:pt idx="17">
                  <c:v>653.95034568085339</c:v>
                </c:pt>
                <c:pt idx="18">
                  <c:v>689.77669770865771</c:v>
                </c:pt>
                <c:pt idx="19">
                  <c:v>726.55841912387018</c:v>
                </c:pt>
                <c:pt idx="20">
                  <c:v>764.29550992649047</c:v>
                </c:pt>
                <c:pt idx="21">
                  <c:v>802.98797011651914</c:v>
                </c:pt>
                <c:pt idx="22">
                  <c:v>842.63579969395585</c:v>
                </c:pt>
                <c:pt idx="23">
                  <c:v>883.23899865880037</c:v>
                </c:pt>
                <c:pt idx="24">
                  <c:v>924.79756701105362</c:v>
                </c:pt>
                <c:pt idx="25">
                  <c:v>967.31150475071468</c:v>
                </c:pt>
                <c:pt idx="26">
                  <c:v>1010.7808118777835</c:v>
                </c:pt>
                <c:pt idx="27">
                  <c:v>1055.205488392261</c:v>
                </c:pt>
                <c:pt idx="28">
                  <c:v>1100.5855342941466</c:v>
                </c:pt>
                <c:pt idx="29">
                  <c:v>1146.9209495834398</c:v>
                </c:pt>
                <c:pt idx="30">
                  <c:v>1194.2117342601416</c:v>
                </c:pt>
                <c:pt idx="31">
                  <c:v>1242.4578883242514</c:v>
                </c:pt>
                <c:pt idx="32">
                  <c:v>1291.6594117757688</c:v>
                </c:pt>
                <c:pt idx="33">
                  <c:v>1341.8163046146947</c:v>
                </c:pt>
                <c:pt idx="34">
                  <c:v>1392.9285668410291</c:v>
                </c:pt>
                <c:pt idx="35">
                  <c:v>1444.9961984547713</c:v>
                </c:pt>
                <c:pt idx="36">
                  <c:v>1498.0191994559214</c:v>
                </c:pt>
                <c:pt idx="37">
                  <c:v>1551.99756984448</c:v>
                </c:pt>
                <c:pt idx="38">
                  <c:v>1606.9313096204464</c:v>
                </c:pt>
                <c:pt idx="39">
                  <c:v>1662.820418783821</c:v>
                </c:pt>
                <c:pt idx="40">
                  <c:v>1719.6648973346039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151-4EDF-BFD6-E9181BEEB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31808"/>
        <c:axId val="209236072"/>
      </c:scatterChart>
      <c:valAx>
        <c:axId val="20923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in km/h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6072"/>
        <c:crosses val="autoZero"/>
        <c:crossBetween val="midCat"/>
      </c:valAx>
      <c:valAx>
        <c:axId val="20923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areodynam,ic  drag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2318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against velocity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Gear 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'bike sim'!$P$54:$P$94</c:f>
              <c:numCache>
                <c:formatCode>General</c:formatCode>
                <c:ptCount val="41"/>
                <c:pt idx="0">
                  <c:v>14.925373134328357</c:v>
                </c:pt>
                <c:pt idx="1">
                  <c:v>15.671641791044777</c:v>
                </c:pt>
                <c:pt idx="2">
                  <c:v>16.417910447761194</c:v>
                </c:pt>
                <c:pt idx="3">
                  <c:v>17.164179104477611</c:v>
                </c:pt>
                <c:pt idx="4">
                  <c:v>17.910447761194032</c:v>
                </c:pt>
                <c:pt idx="5">
                  <c:v>18.656716417910449</c:v>
                </c:pt>
                <c:pt idx="6">
                  <c:v>19.402985074626866</c:v>
                </c:pt>
                <c:pt idx="7">
                  <c:v>20.149253731343286</c:v>
                </c:pt>
                <c:pt idx="8">
                  <c:v>20.895522388059703</c:v>
                </c:pt>
                <c:pt idx="9">
                  <c:v>21.64179104477612</c:v>
                </c:pt>
                <c:pt idx="10">
                  <c:v>22.388059701492541</c:v>
                </c:pt>
                <c:pt idx="11">
                  <c:v>23.134328358208954</c:v>
                </c:pt>
                <c:pt idx="12">
                  <c:v>23.880597014925375</c:v>
                </c:pt>
                <c:pt idx="13">
                  <c:v>24.626865671641792</c:v>
                </c:pt>
                <c:pt idx="14">
                  <c:v>25.373134328358208</c:v>
                </c:pt>
                <c:pt idx="15">
                  <c:v>26.119402985074625</c:v>
                </c:pt>
                <c:pt idx="16">
                  <c:v>26.865671641791046</c:v>
                </c:pt>
                <c:pt idx="17">
                  <c:v>27.611940298507463</c:v>
                </c:pt>
                <c:pt idx="18">
                  <c:v>28.35820895522388</c:v>
                </c:pt>
                <c:pt idx="19">
                  <c:v>29.1044776119403</c:v>
                </c:pt>
                <c:pt idx="20">
                  <c:v>29.850746268656714</c:v>
                </c:pt>
                <c:pt idx="21">
                  <c:v>30.597014925373134</c:v>
                </c:pt>
                <c:pt idx="22">
                  <c:v>31.343283582089555</c:v>
                </c:pt>
                <c:pt idx="23">
                  <c:v>32.089552238805972</c:v>
                </c:pt>
                <c:pt idx="24">
                  <c:v>32.835820895522389</c:v>
                </c:pt>
                <c:pt idx="25">
                  <c:v>33.582089552238806</c:v>
                </c:pt>
                <c:pt idx="26">
                  <c:v>34.328358208955223</c:v>
                </c:pt>
                <c:pt idx="27">
                  <c:v>35.07462686567164</c:v>
                </c:pt>
                <c:pt idx="28">
                  <c:v>35.820895522388064</c:v>
                </c:pt>
                <c:pt idx="29">
                  <c:v>36.567164179104473</c:v>
                </c:pt>
                <c:pt idx="30">
                  <c:v>37.313432835820898</c:v>
                </c:pt>
                <c:pt idx="31">
                  <c:v>38.059701492537314</c:v>
                </c:pt>
                <c:pt idx="32">
                  <c:v>38.805970149253731</c:v>
                </c:pt>
                <c:pt idx="33">
                  <c:v>39.552238805970148</c:v>
                </c:pt>
                <c:pt idx="34">
                  <c:v>40.298507462686572</c:v>
                </c:pt>
                <c:pt idx="35">
                  <c:v>41.044776119402982</c:v>
                </c:pt>
                <c:pt idx="36">
                  <c:v>41.791044776119406</c:v>
                </c:pt>
                <c:pt idx="37">
                  <c:v>42.537313432835823</c:v>
                </c:pt>
                <c:pt idx="38">
                  <c:v>43.28358208955224</c:v>
                </c:pt>
                <c:pt idx="39">
                  <c:v>44.029850746268657</c:v>
                </c:pt>
                <c:pt idx="40">
                  <c:v>44.776119402985081</c:v>
                </c:pt>
              </c:numCache>
            </c:numRef>
          </c:xVal>
          <c:yVal>
            <c:numRef>
              <c:f>'bike sim'!$T$54:$T$94</c:f>
              <c:numCache>
                <c:formatCode>General</c:formatCode>
                <c:ptCount val="41"/>
                <c:pt idx="0">
                  <c:v>38.392217795376659</c:v>
                </c:pt>
                <c:pt idx="1">
                  <c:v>36.528492204551156</c:v>
                </c:pt>
                <c:pt idx="2">
                  <c:v>34.831699014740558</c:v>
                </c:pt>
                <c:pt idx="3">
                  <c:v>33.279950690492946</c:v>
                </c:pt>
                <c:pt idx="4">
                  <c:v>31.855007618931776</c:v>
                </c:pt>
                <c:pt idx="5">
                  <c:v>30.541548525240717</c:v>
                </c:pt>
                <c:pt idx="6">
                  <c:v>29.326609253805952</c:v>
                </c:pt>
                <c:pt idx="7">
                  <c:v>28.199146264660168</c:v>
                </c:pt>
                <c:pt idx="8">
                  <c:v>27.149693666402808</c:v>
                </c:pt>
                <c:pt idx="9">
                  <c:v>26.170091207826488</c:v>
                </c:pt>
                <c:pt idx="10">
                  <c:v>25.253266671218146</c:v>
                </c:pt>
                <c:pt idx="11">
                  <c:v>24.393060383085764</c:v>
                </c:pt>
                <c:pt idx="12">
                  <c:v>23.584082629123817</c:v>
                </c:pt>
                <c:pt idx="13">
                  <c:v>22.821596993730491</c:v>
                </c:pt>
                <c:pt idx="14">
                  <c:v>22.101424286668887</c:v>
                </c:pt>
                <c:pt idx="15">
                  <c:v>21.419862939443458</c:v>
                </c:pt>
                <c:pt idx="16">
                  <c:v>20.773622668947063</c:v>
                </c:pt>
                <c:pt idx="17">
                  <c:v>20.159768898354411</c:v>
                </c:pt>
                <c:pt idx="18">
                  <c:v>19.575675953663918</c:v>
                </c:pt>
                <c:pt idx="19">
                  <c:v>19.018987460771609</c:v>
                </c:pt>
                <c:pt idx="20">
                  <c:v>18.487582682983902</c:v>
                </c:pt>
                <c:pt idx="21">
                  <c:v>17.97954778474805</c:v>
                </c:pt>
                <c:pt idx="22">
                  <c:v>17.493151200563947</c:v>
                </c:pt>
                <c:pt idx="23">
                  <c:v>17.026822440791971</c:v>
                </c:pt>
                <c:pt idx="24">
                  <c:v>16.579133787577916</c:v>
                </c:pt>
                <c:pt idx="25">
                  <c:v>16.148784431321282</c:v>
                </c:pt>
                <c:pt idx="26">
                  <c:v>15.734586676299868</c:v>
                </c:pt>
                <c:pt idx="27">
                  <c:v>15.335453907278481</c:v>
                </c:pt>
                <c:pt idx="28">
                  <c:v>14.950390060291511</c:v>
                </c:pt>
                <c:pt idx="29">
                  <c:v>14.578480382717501</c:v>
                </c:pt>
                <c:pt idx="30">
                  <c:v>14.218883302144688</c:v>
                </c:pt>
                <c:pt idx="31">
                  <c:v>13.870823251840683</c:v>
                </c:pt>
                <c:pt idx="32">
                  <c:v>13.533584324052493</c:v>
                </c:pt>
                <c:pt idx="33">
                  <c:v>13.206504641800951</c:v>
                </c:pt>
                <c:pt idx="34">
                  <c:v>12.888971356031263</c:v>
                </c:pt>
                <c:pt idx="35">
                  <c:v>12.580416188528995</c:v>
                </c:pt>
                <c:pt idx="36">
                  <c:v>12.280311452380722</c:v>
                </c:pt>
                <c:pt idx="37">
                  <c:v>11.988166491333638</c:v>
                </c:pt>
                <c:pt idx="38">
                  <c:v>11.703524487497182</c:v>
                </c:pt>
                <c:pt idx="39">
                  <c:v>11.42595959368524</c:v>
                </c:pt>
                <c:pt idx="40">
                  <c:v>11.155074352524109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C5-4177-BE09-EA279482D9ED}"/>
            </c:ext>
          </c:extLst>
        </c:ser>
        <c:ser>
          <c:idx val="1"/>
          <c:order val="1"/>
          <c:tx>
            <c:v>Gear 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'bike sim'!$P$95:$P$135</c:f>
              <c:numCache>
                <c:formatCode>General</c:formatCode>
                <c:ptCount val="41"/>
                <c:pt idx="0">
                  <c:v>18.332579526609376</c:v>
                </c:pt>
                <c:pt idx="1">
                  <c:v>19.249208502939847</c:v>
                </c:pt>
                <c:pt idx="2">
                  <c:v>20.165837479270316</c:v>
                </c:pt>
                <c:pt idx="3">
                  <c:v>21.08246645560078</c:v>
                </c:pt>
                <c:pt idx="4">
                  <c:v>21.999095431931252</c:v>
                </c:pt>
                <c:pt idx="5">
                  <c:v>22.91572440826172</c:v>
                </c:pt>
                <c:pt idx="6">
                  <c:v>23.832353384592189</c:v>
                </c:pt>
                <c:pt idx="7">
                  <c:v>24.74898236092266</c:v>
                </c:pt>
                <c:pt idx="8">
                  <c:v>25.665611337253129</c:v>
                </c:pt>
                <c:pt idx="9">
                  <c:v>26.582240313583593</c:v>
                </c:pt>
                <c:pt idx="10">
                  <c:v>27.498869289914065</c:v>
                </c:pt>
                <c:pt idx="11">
                  <c:v>28.41549826624453</c:v>
                </c:pt>
                <c:pt idx="12">
                  <c:v>29.332127242575005</c:v>
                </c:pt>
                <c:pt idx="13">
                  <c:v>30.248756218905474</c:v>
                </c:pt>
                <c:pt idx="14">
                  <c:v>31.165385195235938</c:v>
                </c:pt>
                <c:pt idx="15">
                  <c:v>32.082014171566406</c:v>
                </c:pt>
                <c:pt idx="16">
                  <c:v>32.998643147896878</c:v>
                </c:pt>
                <c:pt idx="17">
                  <c:v>33.915272124227343</c:v>
                </c:pt>
                <c:pt idx="18">
                  <c:v>34.831901100557815</c:v>
                </c:pt>
                <c:pt idx="19">
                  <c:v>35.748530076888287</c:v>
                </c:pt>
                <c:pt idx="20">
                  <c:v>36.665159053218751</c:v>
                </c:pt>
                <c:pt idx="21">
                  <c:v>37.581788029549223</c:v>
                </c:pt>
                <c:pt idx="22">
                  <c:v>38.498417005879695</c:v>
                </c:pt>
                <c:pt idx="23">
                  <c:v>39.41504598221016</c:v>
                </c:pt>
                <c:pt idx="24">
                  <c:v>40.331674958540631</c:v>
                </c:pt>
                <c:pt idx="25">
                  <c:v>41.248303934871096</c:v>
                </c:pt>
                <c:pt idx="26">
                  <c:v>42.164932911201561</c:v>
                </c:pt>
                <c:pt idx="27">
                  <c:v>43.081561887532033</c:v>
                </c:pt>
                <c:pt idx="28">
                  <c:v>43.998190863862504</c:v>
                </c:pt>
                <c:pt idx="29">
                  <c:v>44.914819840192969</c:v>
                </c:pt>
                <c:pt idx="30">
                  <c:v>45.831448816523441</c:v>
                </c:pt>
                <c:pt idx="31">
                  <c:v>46.748077792853913</c:v>
                </c:pt>
                <c:pt idx="32">
                  <c:v>47.664706769184377</c:v>
                </c:pt>
                <c:pt idx="33">
                  <c:v>48.581335745514849</c:v>
                </c:pt>
                <c:pt idx="34">
                  <c:v>49.497964721845321</c:v>
                </c:pt>
                <c:pt idx="35">
                  <c:v>50.414593698175786</c:v>
                </c:pt>
                <c:pt idx="36">
                  <c:v>51.331222674506257</c:v>
                </c:pt>
                <c:pt idx="37">
                  <c:v>52.247851650836722</c:v>
                </c:pt>
                <c:pt idx="38">
                  <c:v>53.164480627167187</c:v>
                </c:pt>
                <c:pt idx="39">
                  <c:v>54.081109603497659</c:v>
                </c:pt>
                <c:pt idx="40">
                  <c:v>54.99773857982813</c:v>
                </c:pt>
              </c:numCache>
            </c:numRef>
          </c:xVal>
          <c:yVal>
            <c:numRef>
              <c:f>'bike sim'!$T$95:$T$135</c:f>
              <c:numCache>
                <c:formatCode>General</c:formatCode>
                <c:ptCount val="41"/>
                <c:pt idx="0">
                  <c:v>31.099225324903845</c:v>
                </c:pt>
                <c:pt idx="1">
                  <c:v>29.569466921773028</c:v>
                </c:pt>
                <c:pt idx="2">
                  <c:v>28.175009994705569</c:v>
                </c:pt>
                <c:pt idx="3">
                  <c:v>26.898034921910877</c:v>
                </c:pt>
                <c:pt idx="4">
                  <c:v>25.723692018563433</c:v>
                </c:pt>
                <c:pt idx="5">
                  <c:v>24.639507549409831</c:v>
                </c:pt>
                <c:pt idx="6">
                  <c:v>23.634926815389488</c:v>
                </c:pt>
                <c:pt idx="7">
                  <c:v>22.70095877656189</c:v>
                </c:pt>
                <c:pt idx="8">
                  <c:v>21.82989682726377</c:v>
                </c:pt>
                <c:pt idx="9">
                  <c:v>21.015097341923333</c:v>
                </c:pt>
                <c:pt idx="10">
                  <c:v>20.250802511711665</c:v>
                </c:pt>
                <c:pt idx="11">
                  <c:v>19.531997470874597</c:v>
                </c:pt>
                <c:pt idx="12">
                  <c:v>18.854294211877185</c:v>
                </c:pt>
                <c:pt idx="13">
                  <c:v>18.213836606885728</c:v>
                </c:pt>
                <c:pt idx="14">
                  <c:v>17.607222190164588</c:v>
                </c:pt>
                <c:pt idx="15">
                  <c:v>17.031437349205053</c:v>
                </c:pt>
                <c:pt idx="16">
                  <c:v>16.483803317332725</c:v>
                </c:pt>
                <c:pt idx="17">
                  <c:v>15.961930924270442</c:v>
                </c:pt>
                <c:pt idx="18">
                  <c:v>15.46368249134914</c:v>
                </c:pt>
                <c:pt idx="19">
                  <c:v>14.987139588994038</c:v>
                </c:pt>
                <c:pt idx="20">
                  <c:v>14.530575630587835</c:v>
                </c:pt>
                <c:pt idx="21">
                  <c:v>14.092432476988078</c:v>
                </c:pt>
                <c:pt idx="22">
                  <c:v>13.671300383256359</c:v>
                </c:pt>
                <c:pt idx="23">
                  <c:v>13.265900743518314</c:v>
                </c:pt>
                <c:pt idx="24">
                  <c:v>12.875071188797238</c:v>
                </c:pt>
                <c:pt idx="25">
                  <c:v>12.49775267180326</c:v>
                </c:pt>
                <c:pt idx="26">
                  <c:v>12.132978236315182</c:v>
                </c:pt>
                <c:pt idx="27">
                  <c:v>11.779863220258289</c:v>
                </c:pt>
                <c:pt idx="28">
                  <c:v>11.43759668339743</c:v>
                </c:pt>
                <c:pt idx="29">
                  <c:v>11.105433884700329</c:v>
                </c:pt>
                <c:pt idx="30">
                  <c:v>10.78268966241728</c:v>
                </c:pt>
                <c:pt idx="31">
                  <c:v>10.468732592975032</c:v>
                </c:pt>
                <c:pt idx="32">
                  <c:v>10.162979823844436</c:v>
                </c:pt>
                <c:pt idx="33">
                  <c:v>9.8648924913664509</c:v>
                </c:pt>
                <c:pt idx="34">
                  <c:v>9.5739716477086461</c:v>
                </c:pt>
                <c:pt idx="35">
                  <c:v>9.2897546321536737</c:v>
                </c:pt>
                <c:pt idx="36">
                  <c:v>9.0118118311782744</c:v>
                </c:pt>
                <c:pt idx="37">
                  <c:v>8.7397437795766226</c:v>
                </c:pt>
                <c:pt idx="38">
                  <c:v>8.4731785614674227</c:v>
                </c:pt>
                <c:pt idx="39">
                  <c:v>8.2117694756054007</c:v>
                </c:pt>
                <c:pt idx="40">
                  <c:v>7.9551929341616363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DC5-4177-BE09-EA279482D9ED}"/>
            </c:ext>
          </c:extLst>
        </c:ser>
        <c:ser>
          <c:idx val="2"/>
          <c:order val="2"/>
          <c:tx>
            <c:v>Gear 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'bike sim'!$P$136:$P$176</c:f>
              <c:numCache>
                <c:formatCode>General</c:formatCode>
                <c:ptCount val="41"/>
                <c:pt idx="0">
                  <c:v>21.460266236385639</c:v>
                </c:pt>
                <c:pt idx="1">
                  <c:v>22.533279548204924</c:v>
                </c:pt>
                <c:pt idx="2">
                  <c:v>23.606292860024205</c:v>
                </c:pt>
                <c:pt idx="3">
                  <c:v>24.679306171843486</c:v>
                </c:pt>
                <c:pt idx="4">
                  <c:v>25.75231948366277</c:v>
                </c:pt>
                <c:pt idx="5">
                  <c:v>26.825332795482051</c:v>
                </c:pt>
                <c:pt idx="6">
                  <c:v>27.898346107301332</c:v>
                </c:pt>
                <c:pt idx="7">
                  <c:v>28.971359419120617</c:v>
                </c:pt>
                <c:pt idx="8">
                  <c:v>30.044372730939898</c:v>
                </c:pt>
                <c:pt idx="9">
                  <c:v>31.117386042759179</c:v>
                </c:pt>
                <c:pt idx="10">
                  <c:v>32.19039935457846</c:v>
                </c:pt>
                <c:pt idx="11">
                  <c:v>33.263412666397741</c:v>
                </c:pt>
                <c:pt idx="12">
                  <c:v>34.336425978217029</c:v>
                </c:pt>
                <c:pt idx="13">
                  <c:v>35.40943929003631</c:v>
                </c:pt>
                <c:pt idx="14">
                  <c:v>36.482452601855584</c:v>
                </c:pt>
                <c:pt idx="15">
                  <c:v>37.555465913674873</c:v>
                </c:pt>
                <c:pt idx="16">
                  <c:v>38.628479225494154</c:v>
                </c:pt>
                <c:pt idx="17">
                  <c:v>39.701492537313435</c:v>
                </c:pt>
                <c:pt idx="18">
                  <c:v>40.774505849132716</c:v>
                </c:pt>
                <c:pt idx="19">
                  <c:v>41.847519160952004</c:v>
                </c:pt>
                <c:pt idx="20">
                  <c:v>42.920532472771278</c:v>
                </c:pt>
                <c:pt idx="21">
                  <c:v>43.993545784590559</c:v>
                </c:pt>
                <c:pt idx="22">
                  <c:v>45.066559096409847</c:v>
                </c:pt>
                <c:pt idx="23">
                  <c:v>46.139572408229121</c:v>
                </c:pt>
                <c:pt idx="24">
                  <c:v>47.212585720048409</c:v>
                </c:pt>
                <c:pt idx="25">
                  <c:v>48.28559903186769</c:v>
                </c:pt>
                <c:pt idx="26">
                  <c:v>49.358612343686971</c:v>
                </c:pt>
                <c:pt idx="27">
                  <c:v>50.431625655506252</c:v>
                </c:pt>
                <c:pt idx="28">
                  <c:v>51.50463896732554</c:v>
                </c:pt>
                <c:pt idx="29">
                  <c:v>52.577652279144814</c:v>
                </c:pt>
                <c:pt idx="30">
                  <c:v>53.650665590964103</c:v>
                </c:pt>
                <c:pt idx="31">
                  <c:v>54.723678902783384</c:v>
                </c:pt>
                <c:pt idx="32">
                  <c:v>55.796692214602665</c:v>
                </c:pt>
                <c:pt idx="33">
                  <c:v>56.869705526421946</c:v>
                </c:pt>
                <c:pt idx="34">
                  <c:v>57.942718838241234</c:v>
                </c:pt>
                <c:pt idx="35">
                  <c:v>59.015732150060508</c:v>
                </c:pt>
                <c:pt idx="36">
                  <c:v>60.088745461879796</c:v>
                </c:pt>
                <c:pt idx="37">
                  <c:v>61.161758773699077</c:v>
                </c:pt>
                <c:pt idx="38">
                  <c:v>62.234772085518358</c:v>
                </c:pt>
                <c:pt idx="39">
                  <c:v>63.307785397337639</c:v>
                </c:pt>
                <c:pt idx="40">
                  <c:v>64.38079870915692</c:v>
                </c:pt>
              </c:numCache>
            </c:numRef>
          </c:xVal>
          <c:yVal>
            <c:numRef>
              <c:f>'bike sim'!$T$136:$T$176</c:f>
              <c:numCache>
                <c:formatCode>General</c:formatCode>
                <c:ptCount val="41"/>
                <c:pt idx="0">
                  <c:v>26.402341664918541</c:v>
                </c:pt>
                <c:pt idx="1">
                  <c:v>25.081616596296197</c:v>
                </c:pt>
                <c:pt idx="2">
                  <c:v>23.875794791363226</c:v>
                </c:pt>
                <c:pt idx="3">
                  <c:v>22.769653716064749</c:v>
                </c:pt>
                <c:pt idx="4">
                  <c:v>21.750507925355016</c:v>
                </c:pt>
                <c:pt idx="5">
                  <c:v>20.807701645395621</c:v>
                </c:pt>
                <c:pt idx="6">
                  <c:v>19.93221845216944</c:v>
                </c:pt>
                <c:pt idx="7">
                  <c:v>19.116377688180389</c:v>
                </c:pt>
                <c:pt idx="8">
                  <c:v>18.353595932717571</c:v>
                </c:pt>
                <c:pt idx="9">
                  <c:v>17.638197823099155</c:v>
                </c:pt>
                <c:pt idx="10">
                  <c:v>16.965264711667558</c:v>
                </c:pt>
                <c:pt idx="11">
                  <c:v>16.330512614979085</c:v>
                </c:pt>
                <c:pt idx="12">
                  <c:v>15.730193047520492</c:v>
                </c:pt>
                <c:pt idx="13">
                  <c:v>15.16101188565894</c:v>
                </c:pt>
                <c:pt idx="14">
                  <c:v>14.620062549718398</c:v>
                </c:pt>
                <c:pt idx="15">
                  <c:v>14.104770640557211</c:v>
                </c:pt>
                <c:pt idx="16">
                  <c:v>13.612847803382833</c:v>
                </c:pt>
                <c:pt idx="17">
                  <c:v>13.142253073109995</c:v>
                </c:pt>
                <c:pt idx="18">
                  <c:v>12.691160323083466</c:v>
                </c:pt>
                <c:pt idx="19">
                  <c:v>12.257930721689574</c:v>
                </c:pt>
                <c:pt idx="20">
                  <c:v>11.841089320476025</c:v>
                </c:pt>
                <c:pt idx="21">
                  <c:v>11.439305068400484</c:v>
                </c:pt>
                <c:pt idx="22">
                  <c:v>11.05137368118657</c:v>
                </c:pt>
                <c:pt idx="23">
                  <c:v>10.676202901002215</c:v>
                </c:pt>
                <c:pt idx="24">
                  <c:v>10.312799766181886</c:v>
                </c:pt>
                <c:pt idx="25">
                  <c:v>9.9602595783192331</c:v>
                </c:pt>
                <c:pt idx="26">
                  <c:v>9.617756308434533</c:v>
                </c:pt>
                <c:pt idx="27">
                  <c:v>9.2845342278867555</c:v>
                </c:pt>
                <c:pt idx="28">
                  <c:v>8.959900585421634</c:v>
                </c:pt>
                <c:pt idx="29">
                  <c:v>8.6432191809076997</c:v>
                </c:pt>
                <c:pt idx="30">
                  <c:v>8.3339047102239903</c:v>
                </c:pt>
                <c:pt idx="31">
                  <c:v>8.0314177754551199</c:v>
                </c:pt>
                <c:pt idx="32">
                  <c:v>7.735260470833035</c:v>
                </c:pt>
                <c:pt idx="33">
                  <c:v>7.4449724683834955</c:v>
                </c:pt>
                <c:pt idx="34">
                  <c:v>7.1601275385007304</c:v>
                </c:pt>
                <c:pt idx="35">
                  <c:v>6.880330450095749</c:v>
                </c:pt>
                <c:pt idx="36">
                  <c:v>6.6052142028716236</c:v>
                </c:pt>
                <c:pt idx="37">
                  <c:v>6.3344375509382429</c:v>
                </c:pt>
                <c:pt idx="38">
                  <c:v>6.0676827826048036</c:v>
                </c:pt>
                <c:pt idx="39">
                  <c:v>5.8046537259561513</c:v>
                </c:pt>
                <c:pt idx="40">
                  <c:v>5.5450739538714764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DC5-4177-BE09-EA279482D9ED}"/>
            </c:ext>
          </c:extLst>
        </c:ser>
        <c:ser>
          <c:idx val="3"/>
          <c:order val="3"/>
          <c:tx>
            <c:v>Gear 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'bike sim'!$P$177:$P$217</c:f>
              <c:numCache>
                <c:formatCode>General</c:formatCode>
                <c:ptCount val="41"/>
                <c:pt idx="0">
                  <c:v>24.847192608386635</c:v>
                </c:pt>
                <c:pt idx="1">
                  <c:v>26.089552238805968</c:v>
                </c:pt>
                <c:pt idx="2">
                  <c:v>27.331911869225301</c:v>
                </c:pt>
                <c:pt idx="3">
                  <c:v>28.574271499644631</c:v>
                </c:pt>
                <c:pt idx="4">
                  <c:v>29.816631130063964</c:v>
                </c:pt>
                <c:pt idx="5">
                  <c:v>31.058990760483297</c:v>
                </c:pt>
                <c:pt idx="6">
                  <c:v>32.301350390902627</c:v>
                </c:pt>
                <c:pt idx="7">
                  <c:v>33.543710021321964</c:v>
                </c:pt>
                <c:pt idx="8">
                  <c:v>34.786069651741293</c:v>
                </c:pt>
                <c:pt idx="9">
                  <c:v>36.028429282160623</c:v>
                </c:pt>
                <c:pt idx="10">
                  <c:v>37.27078891257996</c:v>
                </c:pt>
                <c:pt idx="11">
                  <c:v>38.513148542999282</c:v>
                </c:pt>
                <c:pt idx="12">
                  <c:v>39.755508173418619</c:v>
                </c:pt>
                <c:pt idx="13">
                  <c:v>40.997867803837956</c:v>
                </c:pt>
                <c:pt idx="14">
                  <c:v>42.240227434257278</c:v>
                </c:pt>
                <c:pt idx="15">
                  <c:v>43.482587064676615</c:v>
                </c:pt>
                <c:pt idx="16">
                  <c:v>44.724946695095944</c:v>
                </c:pt>
                <c:pt idx="17">
                  <c:v>45.967306325515274</c:v>
                </c:pt>
                <c:pt idx="18">
                  <c:v>47.209665955934611</c:v>
                </c:pt>
                <c:pt idx="19">
                  <c:v>48.45202558635394</c:v>
                </c:pt>
                <c:pt idx="20">
                  <c:v>49.69438521677327</c:v>
                </c:pt>
                <c:pt idx="21">
                  <c:v>50.936744847192607</c:v>
                </c:pt>
                <c:pt idx="22">
                  <c:v>52.179104477611936</c:v>
                </c:pt>
                <c:pt idx="23">
                  <c:v>53.421464108031266</c:v>
                </c:pt>
                <c:pt idx="24">
                  <c:v>54.663823738450603</c:v>
                </c:pt>
                <c:pt idx="25">
                  <c:v>55.906183368869932</c:v>
                </c:pt>
                <c:pt idx="26">
                  <c:v>57.148542999289262</c:v>
                </c:pt>
                <c:pt idx="27">
                  <c:v>58.390902629708599</c:v>
                </c:pt>
                <c:pt idx="28">
                  <c:v>59.633262260127928</c:v>
                </c:pt>
                <c:pt idx="29">
                  <c:v>60.875621890547258</c:v>
                </c:pt>
                <c:pt idx="30">
                  <c:v>62.117981520966595</c:v>
                </c:pt>
                <c:pt idx="31">
                  <c:v>63.360341151385924</c:v>
                </c:pt>
                <c:pt idx="32">
                  <c:v>64.602700781805254</c:v>
                </c:pt>
                <c:pt idx="33">
                  <c:v>65.845060412224584</c:v>
                </c:pt>
                <c:pt idx="34">
                  <c:v>67.087420042643927</c:v>
                </c:pt>
                <c:pt idx="35">
                  <c:v>68.329779673063243</c:v>
                </c:pt>
                <c:pt idx="36">
                  <c:v>69.572139303482587</c:v>
                </c:pt>
                <c:pt idx="37">
                  <c:v>70.814498933901916</c:v>
                </c:pt>
                <c:pt idx="38">
                  <c:v>72.056858564321246</c:v>
                </c:pt>
                <c:pt idx="39">
                  <c:v>73.299218194740575</c:v>
                </c:pt>
                <c:pt idx="40">
                  <c:v>74.541577825159919</c:v>
                </c:pt>
              </c:numCache>
            </c:numRef>
          </c:xVal>
          <c:yVal>
            <c:numRef>
              <c:f>'bike sim'!$T$177:$T$217</c:f>
              <c:numCache>
                <c:formatCode>General</c:formatCode>
                <c:ptCount val="41"/>
                <c:pt idx="0">
                  <c:v>22.604747272988583</c:v>
                </c:pt>
                <c:pt idx="1">
                  <c:v>21.446426556345095</c:v>
                </c:pt>
                <c:pt idx="2">
                  <c:v>20.386486907668324</c:v>
                </c:pt>
                <c:pt idx="3">
                  <c:v>19.411780779919098</c:v>
                </c:pt>
                <c:pt idx="4">
                  <c:v>18.511351883898104</c:v>
                </c:pt>
                <c:pt idx="5">
                  <c:v>17.675996936677912</c:v>
                </c:pt>
                <c:pt idx="6">
                  <c:v>16.897928545012245</c:v>
                </c:pt>
                <c:pt idx="7">
                  <c:v>16.170513003543157</c:v>
                </c:pt>
                <c:pt idx="8">
                  <c:v>15.4880642791067</c:v>
                </c:pt>
                <c:pt idx="9">
                  <c:v>14.845680618975328</c:v>
                </c:pt>
                <c:pt idx="10">
                  <c:v>14.239113837451827</c:v>
                </c:pt>
                <c:pt idx="11">
                  <c:v>13.664663901832194</c:v>
                </c:pt>
                <c:pt idx="12">
                  <c:v>13.119093283500403</c:v>
                </c:pt>
                <c:pt idx="13">
                  <c:v>12.599556881551472</c:v>
                </c:pt>
                <c:pt idx="14">
                  <c:v>12.103544312833952</c:v>
                </c:pt>
                <c:pt idx="15">
                  <c:v>11.628832095127972</c:v>
                </c:pt>
                <c:pt idx="16">
                  <c:v>11.173443799793663</c:v>
                </c:pt>
                <c:pt idx="17">
                  <c:v>10.735616666152216</c:v>
                </c:pt>
                <c:pt idx="18">
                  <c:v>10.313773487280484</c:v>
                </c:pt>
                <c:pt idx="19">
                  <c:v>9.9064988210679523</c:v>
                </c:pt>
                <c:pt idx="20">
                  <c:v>9.512518769615161</c:v>
                </c:pt>
                <c:pt idx="21">
                  <c:v>9.1306837177445423</c:v>
                </c:pt>
                <c:pt idx="22">
                  <c:v>8.7599535374383048</c:v>
                </c:pt>
                <c:pt idx="23">
                  <c:v>8.3993848567733291</c:v>
                </c:pt>
                <c:pt idx="24">
                  <c:v>8.0481200649104139</c:v>
                </c:pt>
                <c:pt idx="25">
                  <c:v>7.7053777830849617</c:v>
                </c:pt>
                <c:pt idx="26">
                  <c:v>7.3704445785119006</c:v>
                </c:pt>
                <c:pt idx="27">
                  <c:v>7.0426677360899905</c:v>
                </c:pt>
                <c:pt idx="28">
                  <c:v>6.7214489336431029</c:v>
                </c:pt>
                <c:pt idx="29">
                  <c:v>6.406238691621728</c:v>
                </c:pt>
                <c:pt idx="30">
                  <c:v>6.0965314888403137</c:v>
                </c:pt>
                <c:pt idx="31">
                  <c:v>5.7918614528337518</c:v>
                </c:pt>
                <c:pt idx="32">
                  <c:v>5.4917985474803928</c:v>
                </c:pt>
                <c:pt idx="33">
                  <c:v>5.1959451922149471</c:v>
                </c:pt>
                <c:pt idx="34">
                  <c:v>4.903933256884363</c:v>
                </c:pt>
                <c:pt idx="35">
                  <c:v>4.6154213844376386</c:v>
                </c:pt>
                <c:pt idx="36">
                  <c:v>4.3300926004702545</c:v>
                </c:pt>
                <c:pt idx="37">
                  <c:v>4.0476521743955711</c:v>
                </c:pt>
                <c:pt idx="38">
                  <c:v>3.7678257018742922</c:v>
                </c:pt>
                <c:pt idx="39">
                  <c:v>3.490357382251144</c:v>
                </c:pt>
                <c:pt idx="40">
                  <c:v>3.2150084682478686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DC5-4177-BE09-EA279482D9ED}"/>
            </c:ext>
          </c:extLst>
        </c:ser>
        <c:ser>
          <c:idx val="4"/>
          <c:order val="4"/>
          <c:tx>
            <c:v>Gear 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'bike sim'!$P$218:$P$258</c:f>
              <c:numCache>
                <c:formatCode>General</c:formatCode>
                <c:ptCount val="41"/>
                <c:pt idx="0">
                  <c:v>27.728026533996687</c:v>
                </c:pt>
                <c:pt idx="1">
                  <c:v>29.114427860696523</c:v>
                </c:pt>
                <c:pt idx="2">
                  <c:v>30.500829187396356</c:v>
                </c:pt>
                <c:pt idx="3">
                  <c:v>31.887230514096188</c:v>
                </c:pt>
                <c:pt idx="4">
                  <c:v>33.273631840796028</c:v>
                </c:pt>
                <c:pt idx="5">
                  <c:v>34.660033167495861</c:v>
                </c:pt>
                <c:pt idx="6">
                  <c:v>36.046434494195694</c:v>
                </c:pt>
                <c:pt idx="7">
                  <c:v>37.432835820895527</c:v>
                </c:pt>
                <c:pt idx="8">
                  <c:v>38.819237147595359</c:v>
                </c:pt>
                <c:pt idx="9">
                  <c:v>40.205638474295192</c:v>
                </c:pt>
                <c:pt idx="10">
                  <c:v>41.592039800995032</c:v>
                </c:pt>
                <c:pt idx="11">
                  <c:v>42.978441127694857</c:v>
                </c:pt>
                <c:pt idx="12">
                  <c:v>44.364842454394704</c:v>
                </c:pt>
                <c:pt idx="13">
                  <c:v>45.751243781094537</c:v>
                </c:pt>
                <c:pt idx="14">
                  <c:v>47.137645107794363</c:v>
                </c:pt>
                <c:pt idx="15">
                  <c:v>48.524046434494203</c:v>
                </c:pt>
                <c:pt idx="16">
                  <c:v>49.910447761194042</c:v>
                </c:pt>
                <c:pt idx="17">
                  <c:v>51.296849087893868</c:v>
                </c:pt>
                <c:pt idx="18">
                  <c:v>52.683250414593708</c:v>
                </c:pt>
                <c:pt idx="19">
                  <c:v>54.069651741293541</c:v>
                </c:pt>
                <c:pt idx="20">
                  <c:v>55.456053067993373</c:v>
                </c:pt>
                <c:pt idx="21">
                  <c:v>56.842454394693206</c:v>
                </c:pt>
                <c:pt idx="22">
                  <c:v>58.228855721393046</c:v>
                </c:pt>
                <c:pt idx="23">
                  <c:v>59.615257048092872</c:v>
                </c:pt>
                <c:pt idx="24">
                  <c:v>61.001658374792711</c:v>
                </c:pt>
                <c:pt idx="25">
                  <c:v>62.388059701492551</c:v>
                </c:pt>
                <c:pt idx="26">
                  <c:v>63.774461028192377</c:v>
                </c:pt>
                <c:pt idx="27">
                  <c:v>65.160862354892217</c:v>
                </c:pt>
                <c:pt idx="28">
                  <c:v>66.547263681592057</c:v>
                </c:pt>
                <c:pt idx="29">
                  <c:v>67.933665008291882</c:v>
                </c:pt>
                <c:pt idx="30">
                  <c:v>69.320066334991722</c:v>
                </c:pt>
                <c:pt idx="31">
                  <c:v>70.706467661691562</c:v>
                </c:pt>
                <c:pt idx="32">
                  <c:v>72.092868988391388</c:v>
                </c:pt>
                <c:pt idx="33">
                  <c:v>73.479270315091227</c:v>
                </c:pt>
                <c:pt idx="34">
                  <c:v>74.865671641791053</c:v>
                </c:pt>
                <c:pt idx="35">
                  <c:v>76.252072968490893</c:v>
                </c:pt>
                <c:pt idx="36">
                  <c:v>77.638474295190719</c:v>
                </c:pt>
                <c:pt idx="37">
                  <c:v>79.024875621890558</c:v>
                </c:pt>
                <c:pt idx="38">
                  <c:v>80.411276948590384</c:v>
                </c:pt>
                <c:pt idx="39">
                  <c:v>81.797678275290224</c:v>
                </c:pt>
                <c:pt idx="40">
                  <c:v>83.184079601990064</c:v>
                </c:pt>
              </c:numCache>
            </c:numRef>
          </c:xVal>
          <c:yVal>
            <c:numRef>
              <c:f>'bike sim'!$T$218:$T$258</c:f>
              <c:numCache>
                <c:formatCode>General</c:formatCode>
                <c:ptCount val="41"/>
                <c:pt idx="0">
                  <c:v>20.067017906373938</c:v>
                </c:pt>
                <c:pt idx="1">
                  <c:v>19.01174022182126</c:v>
                </c:pt>
                <c:pt idx="2">
                  <c:v>18.043778196677369</c:v>
                </c:pt>
                <c:pt idx="3">
                  <c:v>17.151350262816251</c:v>
                </c:pt>
                <c:pt idx="4">
                  <c:v>16.324638446799554</c:v>
                </c:pt>
                <c:pt idx="5">
                  <c:v>15.555395650939076</c:v>
                </c:pt>
                <c:pt idx="6">
                  <c:v>14.836643561806326</c:v>
                </c:pt>
                <c:pt idx="7">
                  <c:v>14.162437690184445</c:v>
                </c:pt>
                <c:pt idx="8">
                  <c:v>13.527682759601838</c:v>
                </c:pt>
                <c:pt idx="9">
                  <c:v>12.92798629034162</c:v>
                </c:pt>
                <c:pt idx="10">
                  <c:v>12.359541466649143</c:v>
                </c:pt>
                <c:pt idx="11">
                  <c:v>11.819032674802635</c:v>
                </c:pt>
                <c:pt idx="12">
                  <c:v>11.303558752795528</c:v>
                </c:pt>
                <c:pt idx="13">
                  <c:v>10.810570194622064</c:v>
                </c:pt>
                <c:pt idx="14">
                  <c:v>10.337817436159513</c:v>
                </c:pt>
                <c:pt idx="15">
                  <c:v>9.8833080063277308</c:v>
                </c:pt>
                <c:pt idx="16">
                  <c:v>9.445270819722154</c:v>
                </c:pt>
                <c:pt idx="17">
                  <c:v>9.022126259630614</c:v>
                </c:pt>
                <c:pt idx="18">
                  <c:v>8.6124609847843079</c:v>
                </c:pt>
                <c:pt idx="19">
                  <c:v>8.2150066119932994</c:v>
                </c:pt>
                <c:pt idx="20">
                  <c:v>7.8286215963866397</c:v>
                </c:pt>
                <c:pt idx="21">
                  <c:v>7.4522757633246943</c:v>
                </c:pt>
                <c:pt idx="22">
                  <c:v>7.0850370500382667</c:v>
                </c:pt>
                <c:pt idx="23">
                  <c:v>6.7260600972715814</c:v>
                </c:pt>
                <c:pt idx="24">
                  <c:v>6.3745763966102862</c:v>
                </c:pt>
                <c:pt idx="25">
                  <c:v>6.0298857514990907</c:v>
                </c:pt>
                <c:pt idx="26">
                  <c:v>5.6913488520396909</c:v>
                </c:pt>
                <c:pt idx="27">
                  <c:v>5.3583807976868121</c:v>
                </c:pt>
                <c:pt idx="28">
                  <c:v>5.0304454296073029</c:v>
                </c:pt>
                <c:pt idx="29">
                  <c:v>4.70705035703602</c:v>
                </c:pt>
                <c:pt idx="30">
                  <c:v>4.3877425804690224</c:v>
                </c:pt>
                <c:pt idx="31">
                  <c:v>4.0721046297752421</c:v>
                </c:pt>
                <c:pt idx="32">
                  <c:v>3.7597511479106065</c:v>
                </c:pt>
                <c:pt idx="33">
                  <c:v>3.4503258613815384</c:v>
                </c:pt>
                <c:pt idx="34">
                  <c:v>3.1434988873236223</c:v>
                </c:pt>
                <c:pt idx="35">
                  <c:v>2.8389643343534803</c:v>
                </c:pt>
                <c:pt idx="36">
                  <c:v>2.5364381604722746</c:v>
                </c:pt>
                <c:pt idx="37">
                  <c:v>2.2356562564530007</c:v>
                </c:pt>
                <c:pt idx="38">
                  <c:v>1.9363727274981177</c:v>
                </c:pt>
                <c:pt idx="39">
                  <c:v>1.6383583496438026</c:v>
                </c:pt>
                <c:pt idx="40">
                  <c:v>1.3413991805238294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DC5-4177-BE09-EA279482D9ED}"/>
            </c:ext>
          </c:extLst>
        </c:ser>
        <c:ser>
          <c:idx val="5"/>
          <c:order val="5"/>
          <c:tx>
            <c:v>Gear 6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'bike sim'!$P$259:$P$299</c:f>
              <c:numCache>
                <c:formatCode>General</c:formatCode>
                <c:ptCount val="41"/>
                <c:pt idx="0">
                  <c:v>29.790441730740238</c:v>
                </c:pt>
                <c:pt idx="1">
                  <c:v>31.279963817277253</c:v>
                </c:pt>
                <c:pt idx="2">
                  <c:v>32.769485903814264</c:v>
                </c:pt>
                <c:pt idx="3">
                  <c:v>34.259007990351272</c:v>
                </c:pt>
                <c:pt idx="4">
                  <c:v>35.748530076888287</c:v>
                </c:pt>
                <c:pt idx="5">
                  <c:v>37.238052163425301</c:v>
                </c:pt>
                <c:pt idx="6">
                  <c:v>38.727574249962309</c:v>
                </c:pt>
                <c:pt idx="7">
                  <c:v>40.217096336499324</c:v>
                </c:pt>
                <c:pt idx="8">
                  <c:v>41.706618423036332</c:v>
                </c:pt>
                <c:pt idx="9">
                  <c:v>43.196140509573347</c:v>
                </c:pt>
                <c:pt idx="10">
                  <c:v>44.685662596110362</c:v>
                </c:pt>
                <c:pt idx="11">
                  <c:v>46.175184682647362</c:v>
                </c:pt>
                <c:pt idx="12">
                  <c:v>47.664706769184384</c:v>
                </c:pt>
                <c:pt idx="13">
                  <c:v>49.154228855721399</c:v>
                </c:pt>
                <c:pt idx="14">
                  <c:v>50.6437509422584</c:v>
                </c:pt>
                <c:pt idx="15">
                  <c:v>52.133273028795415</c:v>
                </c:pt>
                <c:pt idx="16">
                  <c:v>53.62279511533243</c:v>
                </c:pt>
                <c:pt idx="17">
                  <c:v>55.112317201869438</c:v>
                </c:pt>
                <c:pt idx="18">
                  <c:v>56.601839288406453</c:v>
                </c:pt>
                <c:pt idx="19">
                  <c:v>58.091361374943467</c:v>
                </c:pt>
                <c:pt idx="20">
                  <c:v>59.580883461480475</c:v>
                </c:pt>
                <c:pt idx="21">
                  <c:v>61.07040554801749</c:v>
                </c:pt>
                <c:pt idx="22">
                  <c:v>62.559927634554505</c:v>
                </c:pt>
                <c:pt idx="23">
                  <c:v>64.049449721091506</c:v>
                </c:pt>
                <c:pt idx="24">
                  <c:v>65.538971807628528</c:v>
                </c:pt>
                <c:pt idx="25">
                  <c:v>67.028493894165535</c:v>
                </c:pt>
                <c:pt idx="26">
                  <c:v>68.518015980702543</c:v>
                </c:pt>
                <c:pt idx="27">
                  <c:v>70.007538067239565</c:v>
                </c:pt>
                <c:pt idx="28">
                  <c:v>71.497060153776573</c:v>
                </c:pt>
                <c:pt idx="29">
                  <c:v>72.986582240313581</c:v>
                </c:pt>
                <c:pt idx="30">
                  <c:v>74.476104326850603</c:v>
                </c:pt>
                <c:pt idx="31">
                  <c:v>75.965626413387611</c:v>
                </c:pt>
                <c:pt idx="32">
                  <c:v>77.455148499924618</c:v>
                </c:pt>
                <c:pt idx="33">
                  <c:v>78.944670586461626</c:v>
                </c:pt>
                <c:pt idx="34">
                  <c:v>80.434192672998648</c:v>
                </c:pt>
                <c:pt idx="35">
                  <c:v>81.923714759535656</c:v>
                </c:pt>
                <c:pt idx="36">
                  <c:v>83.413236846072664</c:v>
                </c:pt>
                <c:pt idx="37">
                  <c:v>84.902758932609686</c:v>
                </c:pt>
                <c:pt idx="38">
                  <c:v>86.392281019146694</c:v>
                </c:pt>
                <c:pt idx="39">
                  <c:v>87.881803105683701</c:v>
                </c:pt>
                <c:pt idx="40">
                  <c:v>89.371325192220723</c:v>
                </c:pt>
              </c:numCache>
            </c:numRef>
          </c:xVal>
          <c:yVal>
            <c:numRef>
              <c:f>'bike sim'!$T$259:$T$299</c:f>
              <c:numCache>
                <c:formatCode>General</c:formatCode>
                <c:ptCount val="41"/>
                <c:pt idx="0">
                  <c:v>18.529632171544197</c:v>
                </c:pt>
                <c:pt idx="1">
                  <c:v>17.533621046706887</c:v>
                </c:pt>
                <c:pt idx="2">
                  <c:v>16.618207913151195</c:v>
                </c:pt>
                <c:pt idx="3">
                  <c:v>15.772426849775227</c:v>
                </c:pt>
                <c:pt idx="4">
                  <c:v>14.987139588994038</c:v>
                </c:pt>
                <c:pt idx="5">
                  <c:v>14.254669986036312</c:v>
                </c:pt>
                <c:pt idx="6">
                  <c:v>13.568522841480148</c:v>
                </c:pt>
                <c:pt idx="7">
                  <c:v>12.923165207669845</c:v>
                </c:pt>
                <c:pt idx="8">
                  <c:v>12.31385455804339</c:v>
                </c:pt>
                <c:pt idx="9">
                  <c:v>11.736502507633517</c:v>
                </c:pt>
                <c:pt idx="10">
                  <c:v>11.187565789468607</c:v>
                </c:pt>
                <c:pt idx="11">
                  <c:v>10.663958332315309</c:v>
                </c:pt>
                <c:pt idx="12">
                  <c:v>10.162979823844431</c:v>
                </c:pt>
                <c:pt idx="13">
                  <c:v>9.6822572623121594</c:v>
                </c:pt>
                <c:pt idx="14">
                  <c:v>9.2196968226504072</c:v>
                </c:pt>
                <c:pt idx="15">
                  <c:v>8.7734439740845822</c:v>
                </c:pt>
                <c:pt idx="16">
                  <c:v>8.341850244815058</c:v>
                </c:pt>
                <c:pt idx="17">
                  <c:v>7.9234453762097274</c:v>
                </c:pt>
                <c:pt idx="18">
                  <c:v>7.516913873703019</c:v>
                </c:pt>
                <c:pt idx="19">
                  <c:v>7.1210751652489126</c:v>
                </c:pt>
                <c:pt idx="20">
                  <c:v>6.7348667360059933</c:v>
                </c:pt>
                <c:pt idx="21">
                  <c:v>6.3573297311173622</c:v>
                </c:pt>
                <c:pt idx="22">
                  <c:v>5.9875966152363107</c:v>
                </c:pt>
                <c:pt idx="23">
                  <c:v>5.624880553978616</c:v>
                </c:pt>
                <c:pt idx="24">
                  <c:v>5.2684662433586098</c:v>
                </c:pt>
                <c:pt idx="25">
                  <c:v>4.9177019619671407</c:v>
                </c:pt>
                <c:pt idx="26">
                  <c:v>4.5719926598219383</c:v>
                </c:pt>
                <c:pt idx="27">
                  <c:v>4.2307939294923989</c:v>
                </c:pt>
                <c:pt idx="28">
                  <c:v>3.893606730833826</c:v>
                </c:pt>
                <c:pt idx="29">
                  <c:v>3.5599727616725052</c:v>
                </c:pt>
                <c:pt idx="30">
                  <c:v>3.2294703840086143</c:v>
                </c:pt>
                <c:pt idx="31">
                  <c:v>2.9017110294893915</c:v>
                </c:pt>
                <c:pt idx="32">
                  <c:v>2.5763360196353551</c:v>
                </c:pt>
                <c:pt idx="33">
                  <c:v>2.2530137460409425</c:v>
                </c:pt>
                <c:pt idx="34">
                  <c:v>1.9314371638861931</c:v>
                </c:pt>
                <c:pt idx="35">
                  <c:v>1.6113215588835126</c:v>
                </c:pt>
                <c:pt idx="36">
                  <c:v>1.2924025534801273</c:v>
                </c:pt>
                <c:pt idx="37">
                  <c:v>0.97443432293398224</c:v>
                </c:pt>
                <c:pt idx="38">
                  <c:v>0.65718799593351995</c:v>
                </c:pt>
                <c:pt idx="39">
                  <c:v>0.34045021786626256</c:v>
                </c:pt>
                <c:pt idx="40">
                  <c:v>2.4021857760563679E-2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DC5-4177-BE09-EA279482D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06296"/>
        <c:axId val="453906952"/>
      </c:scatterChart>
      <c:valAx>
        <c:axId val="45390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06952"/>
        <c:crosses val="autoZero"/>
        <c:crossBetween val="midCat"/>
      </c:valAx>
      <c:valAx>
        <c:axId val="45390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(m/s)^2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06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 against d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2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dPt>
            <c:idx val="4028"/>
            <c:marker>
              <c:symbol val="circle"/>
              <c:size val="2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9AA-4C91-B2B2-5817D55BA5B1}"/>
              </c:ext>
            </c:extLst>
          </c:dPt>
          <c:xVal>
            <c:numRef>
              <c:f>'lap sim'!$R$6:$R$5136</c:f>
              <c:numCache>
                <c:formatCode>General</c:formatCode>
                <c:ptCount val="51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</c:numCache>
            </c:numRef>
          </c:xVal>
          <c:yVal>
            <c:numRef>
              <c:f>'lap sim'!$T$6:$T$5136</c:f>
              <c:numCache>
                <c:formatCode>General</c:formatCode>
                <c:ptCount val="5131"/>
                <c:pt idx="0">
                  <c:v>41.79</c:v>
                </c:pt>
                <c:pt idx="1">
                  <c:v>42.041606911331264</c:v>
                </c:pt>
                <c:pt idx="2">
                  <c:v>42.289179759001655</c:v>
                </c:pt>
                <c:pt idx="3">
                  <c:v>42.521808214554028</c:v>
                </c:pt>
                <c:pt idx="4">
                  <c:v>42.753164005546616</c:v>
                </c:pt>
                <c:pt idx="5">
                  <c:v>42.98326783067256</c:v>
                </c:pt>
                <c:pt idx="6">
                  <c:v>43.212139832975119</c:v>
                </c:pt>
                <c:pt idx="7">
                  <c:v>43.439799620524127</c:v>
                </c:pt>
                <c:pt idx="8">
                  <c:v>43.6662662861131</c:v>
                </c:pt>
                <c:pt idx="9">
                  <c:v>43.879235808530552</c:v>
                </c:pt>
                <c:pt idx="10">
                  <c:v>44.091171675355724</c:v>
                </c:pt>
                <c:pt idx="11">
                  <c:v>44.30208881643739</c:v>
                </c:pt>
                <c:pt idx="12">
                  <c:v>44.516845863513915</c:v>
                </c:pt>
                <c:pt idx="13">
                  <c:v>44.717573620055312</c:v>
                </c:pt>
                <c:pt idx="14">
                  <c:v>44.917400352033333</c:v>
                </c:pt>
                <c:pt idx="15">
                  <c:v>45.116338102848147</c:v>
                </c:pt>
                <c:pt idx="16">
                  <c:v>45.314398649741648</c:v>
                </c:pt>
                <c:pt idx="17">
                  <c:v>45.511593511965273</c:v>
                </c:pt>
                <c:pt idx="18">
                  <c:v>45.707933958628232</c:v>
                </c:pt>
                <c:pt idx="19">
                  <c:v>45.898627403869241</c:v>
                </c:pt>
                <c:pt idx="20">
                  <c:v>46.08081095160906</c:v>
                </c:pt>
                <c:pt idx="21">
                  <c:v>46.262274224588481</c:v>
                </c:pt>
                <c:pt idx="22">
                  <c:v>46.44302570983173</c:v>
                </c:pt>
                <c:pt idx="23">
                  <c:v>46.620577924075207</c:v>
                </c:pt>
                <c:pt idx="24">
                  <c:v>46.797453939305576</c:v>
                </c:pt>
                <c:pt idx="25">
                  <c:v>46.973661432594469</c:v>
                </c:pt>
                <c:pt idx="26">
                  <c:v>47.1492079367302</c:v>
                </c:pt>
                <c:pt idx="27">
                  <c:v>47.324100843987793</c:v>
                </c:pt>
                <c:pt idx="28">
                  <c:v>47.490067326469614</c:v>
                </c:pt>
                <c:pt idx="29">
                  <c:v>47.655453795595839</c:v>
                </c:pt>
                <c:pt idx="30">
                  <c:v>47.820266297169745</c:v>
                </c:pt>
                <c:pt idx="31">
                  <c:v>47.985070946551261</c:v>
                </c:pt>
                <c:pt idx="32">
                  <c:v>48.149309574628191</c:v>
                </c:pt>
                <c:pt idx="33">
                  <c:v>48.309112282688147</c:v>
                </c:pt>
                <c:pt idx="34">
                  <c:v>48.46838637607695</c:v>
                </c:pt>
                <c:pt idx="35">
                  <c:v>48.62713707187153</c:v>
                </c:pt>
                <c:pt idx="36">
                  <c:v>48.778893725766032</c:v>
                </c:pt>
                <c:pt idx="37">
                  <c:v>48.930178247550884</c:v>
                </c:pt>
                <c:pt idx="38">
                  <c:v>49.080995021059493</c:v>
                </c:pt>
                <c:pt idx="39">
                  <c:v>49.23134836266005</c:v>
                </c:pt>
                <c:pt idx="40">
                  <c:v>49.381242522700845</c:v>
                </c:pt>
                <c:pt idx="41">
                  <c:v>49.525459835560611</c:v>
                </c:pt>
                <c:pt idx="42">
                  <c:v>49.669257190011159</c:v>
                </c:pt>
                <c:pt idx="43">
                  <c:v>49.812638237065201</c:v>
                </c:pt>
                <c:pt idx="44">
                  <c:v>49.955606575108405</c:v>
                </c:pt>
                <c:pt idx="45">
                  <c:v>50.098165750955722</c:v>
                </c:pt>
                <c:pt idx="46">
                  <c:v>50.240319260880675</c:v>
                </c:pt>
                <c:pt idx="47">
                  <c:v>50.382070551618305</c:v>
                </c:pt>
                <c:pt idx="48">
                  <c:v>50.523423021342708</c:v>
                </c:pt>
                <c:pt idx="49">
                  <c:v>50.657592834590965</c:v>
                </c:pt>
                <c:pt idx="50">
                  <c:v>50.791407290670044</c:v>
                </c:pt>
                <c:pt idx="51">
                  <c:v>50.929476558439049</c:v>
                </c:pt>
                <c:pt idx="52">
                  <c:v>51.067171521895688</c:v>
                </c:pt>
                <c:pt idx="53">
                  <c:v>51.196849633323112</c:v>
                </c:pt>
                <c:pt idx="54">
                  <c:v>51.326199278981569</c:v>
                </c:pt>
                <c:pt idx="55">
                  <c:v>51.455222944320681</c:v>
                </c:pt>
                <c:pt idx="56">
                  <c:v>51.583923083586733</c:v>
                </c:pt>
                <c:pt idx="57">
                  <c:v>51.712302120368584</c:v>
                </c:pt>
                <c:pt idx="58">
                  <c:v>51.840362448131316</c:v>
                </c:pt>
                <c:pt idx="59">
                  <c:v>51.968106430738032</c:v>
                </c:pt>
                <c:pt idx="60">
                  <c:v>52.09553640296005</c:v>
                </c:pt>
                <c:pt idx="61">
                  <c:v>52.220550169842781</c:v>
                </c:pt>
                <c:pt idx="62">
                  <c:v>52.345264659106654</c:v>
                </c:pt>
                <c:pt idx="63">
                  <c:v>52.469682011582059</c:v>
                </c:pt>
                <c:pt idx="64">
                  <c:v>52.593804342685054</c:v>
                </c:pt>
                <c:pt idx="65">
                  <c:v>52.717633742837897</c:v>
                </c:pt>
                <c:pt idx="66">
                  <c:v>52.833430991665978</c:v>
                </c:pt>
                <c:pt idx="67">
                  <c:v>52.948974442802246</c:v>
                </c:pt>
                <c:pt idx="68">
                  <c:v>53.06426575894929</c:v>
                </c:pt>
                <c:pt idx="69">
                  <c:v>53.179306584726049</c:v>
                </c:pt>
                <c:pt idx="70">
                  <c:v>53.294098546942045</c:v>
                </c:pt>
                <c:pt idx="71">
                  <c:v>53.406078635328669</c:v>
                </c:pt>
                <c:pt idx="72">
                  <c:v>53.520951021677725</c:v>
                </c:pt>
                <c:pt idx="73">
                  <c:v>53.635576856631609</c:v>
                </c:pt>
                <c:pt idx="74">
                  <c:v>53.749957722055768</c:v>
                </c:pt>
                <c:pt idx="75">
                  <c:v>53.858465369596829</c:v>
                </c:pt>
                <c:pt idx="76">
                  <c:v>53.966754408800384</c:v>
                </c:pt>
                <c:pt idx="77">
                  <c:v>54.074826156522548</c:v>
                </c:pt>
                <c:pt idx="78">
                  <c:v>54.182681916446214</c:v>
                </c:pt>
                <c:pt idx="79">
                  <c:v>54.290322979264872</c:v>
                </c:pt>
                <c:pt idx="80">
                  <c:v>54.39775062286315</c:v>
                </c:pt>
                <c:pt idx="81">
                  <c:v>54.504966112494081</c:v>
                </c:pt>
                <c:pt idx="82">
                  <c:v>54.613137870016708</c:v>
                </c:pt>
                <c:pt idx="83">
                  <c:v>54.72109537269916</c:v>
                </c:pt>
                <c:pt idx="84">
                  <c:v>54.825577619344202</c:v>
                </c:pt>
                <c:pt idx="85">
                  <c:v>54.929860751992855</c:v>
                </c:pt>
                <c:pt idx="86">
                  <c:v>55.033945905407521</c:v>
                </c:pt>
                <c:pt idx="87">
                  <c:v>55.137834203608861</c:v>
                </c:pt>
                <c:pt idx="88">
                  <c:v>55.24152676001767</c:v>
                </c:pt>
                <c:pt idx="89">
                  <c:v>55.345024677594331</c:v>
                </c:pt>
                <c:pt idx="90">
                  <c:v>55.448329048975921</c:v>
                </c:pt>
                <c:pt idx="91">
                  <c:v>55.551440956610996</c:v>
                </c:pt>
                <c:pt idx="92">
                  <c:v>55.64774030764498</c:v>
                </c:pt>
                <c:pt idx="93">
                  <c:v>55.743873011031489</c:v>
                </c:pt>
                <c:pt idx="94">
                  <c:v>55.839839929441794</c:v>
                </c:pt>
                <c:pt idx="95">
                  <c:v>55.935641918127359</c:v>
                </c:pt>
                <c:pt idx="96">
                  <c:v>56.03127982500888</c:v>
                </c:pt>
                <c:pt idx="97">
                  <c:v>56.126754490764</c:v>
                </c:pt>
                <c:pt idx="98">
                  <c:v>56.222066748913619</c:v>
                </c:pt>
                <c:pt idx="99">
                  <c:v>56.317217425906961</c:v>
                </c:pt>
                <c:pt idx="100">
                  <c:v>56.410652309398699</c:v>
                </c:pt>
                <c:pt idx="101">
                  <c:v>56.503932433512631</c:v>
                </c:pt>
                <c:pt idx="102">
                  <c:v>56.597058565131178</c:v>
                </c:pt>
                <c:pt idx="103">
                  <c:v>56.690031464821949</c:v>
                </c:pt>
                <c:pt idx="104">
                  <c:v>56.782851886910336</c:v>
                </c:pt>
                <c:pt idx="105">
                  <c:v>56.87502883805935</c:v>
                </c:pt>
                <c:pt idx="106">
                  <c:v>56.967056398685024</c:v>
                </c:pt>
                <c:pt idx="107">
                  <c:v>57.058935293178898</c:v>
                </c:pt>
                <c:pt idx="108">
                  <c:v>57.150666240095234</c:v>
                </c:pt>
                <c:pt idx="109">
                  <c:v>57.236837372007003</c:v>
                </c:pt>
                <c:pt idx="110">
                  <c:v>57.322878771663881</c:v>
                </c:pt>
                <c:pt idx="111">
                  <c:v>57.408791023542186</c:v>
                </c:pt>
                <c:pt idx="112">
                  <c:v>57.494574707741371</c:v>
                </c:pt>
                <c:pt idx="113">
                  <c:v>57.580230400029805</c:v>
                </c:pt>
                <c:pt idx="114">
                  <c:v>57.665758671889904</c:v>
                </c:pt>
                <c:pt idx="115">
                  <c:v>57.752459944296383</c:v>
                </c:pt>
                <c:pt idx="116">
                  <c:v>57.839031055829302</c:v>
                </c:pt>
                <c:pt idx="117">
                  <c:v>57.925472591240087</c:v>
                </c:pt>
                <c:pt idx="118">
                  <c:v>58.011785130913594</c:v>
                </c:pt>
                <c:pt idx="119">
                  <c:v>58.097969250913614</c:v>
                </c:pt>
                <c:pt idx="120">
                  <c:v>58.184025523027799</c:v>
                </c:pt>
                <c:pt idx="121">
                  <c:v>58.269954514811964</c:v>
                </c:pt>
                <c:pt idx="122">
                  <c:v>58.350038363340886</c:v>
                </c:pt>
                <c:pt idx="123">
                  <c:v>58.430012298955006</c:v>
                </c:pt>
                <c:pt idx="124">
                  <c:v>58.509876773178888</c:v>
                </c:pt>
                <c:pt idx="125">
                  <c:v>58.590184883171055</c:v>
                </c:pt>
                <c:pt idx="126">
                  <c:v>58.670382916833148</c:v>
                </c:pt>
                <c:pt idx="127">
                  <c:v>58.750471325770064</c:v>
                </c:pt>
                <c:pt idx="128">
                  <c:v>58.830450558506321</c:v>
                </c:pt>
                <c:pt idx="129">
                  <c:v>58.910321060515408</c:v>
                </c:pt>
                <c:pt idx="130">
                  <c:v>58.990679601441556</c:v>
                </c:pt>
                <c:pt idx="131">
                  <c:v>59.070928676005501</c:v>
                </c:pt>
                <c:pt idx="132">
                  <c:v>59.14684294005724</c:v>
                </c:pt>
                <c:pt idx="133">
                  <c:v>59.222659769060883</c:v>
                </c:pt>
                <c:pt idx="134">
                  <c:v>59.298379537385685</c:v>
                </c:pt>
                <c:pt idx="135">
                  <c:v>59.37400261700904</c:v>
                </c:pt>
                <c:pt idx="136">
                  <c:v>59.451958758050964</c:v>
                </c:pt>
                <c:pt idx="137">
                  <c:v>59.529812679417489</c:v>
                </c:pt>
                <c:pt idx="138">
                  <c:v>59.608201674798366</c:v>
                </c:pt>
                <c:pt idx="139">
                  <c:v>59.686487583113632</c:v>
                </c:pt>
                <c:pt idx="140">
                  <c:v>59.759347759684275</c:v>
                </c:pt>
                <c:pt idx="141">
                  <c:v>59.832119103201528</c:v>
                </c:pt>
                <c:pt idx="142">
                  <c:v>59.904801937929243</c:v>
                </c:pt>
                <c:pt idx="143">
                  <c:v>59.977396586162833</c:v>
                </c:pt>
                <c:pt idx="144">
                  <c:v>60.049903368245971</c:v>
                </c:pt>
                <c:pt idx="145">
                  <c:v>60.122322602587097</c:v>
                </c:pt>
                <c:pt idx="146">
                  <c:v>60.194654605675744</c:v>
                </c:pt>
                <c:pt idx="147">
                  <c:v>60.266899692098697</c:v>
                </c:pt>
                <c:pt idx="148">
                  <c:v>60.33905817455598</c:v>
                </c:pt>
                <c:pt idx="149">
                  <c:v>60.411130363876644</c:v>
                </c:pt>
                <c:pt idx="150">
                  <c:v>60.483116569034415</c:v>
                </c:pt>
                <c:pt idx="151">
                  <c:v>60.55501709716318</c:v>
                </c:pt>
                <c:pt idx="152">
                  <c:v>60.626832253572253</c:v>
                </c:pt>
                <c:pt idx="153">
                  <c:v>60.698562341761559</c:v>
                </c:pt>
                <c:pt idx="154">
                  <c:v>60.77020766343658</c:v>
                </c:pt>
                <c:pt idx="155">
                  <c:v>60.841768518523203</c:v>
                </c:pt>
                <c:pt idx="156">
                  <c:v>60.913245205182356</c:v>
                </c:pt>
                <c:pt idx="157">
                  <c:v>60.98463801982453</c:v>
                </c:pt>
                <c:pt idx="158">
                  <c:v>61.054223080838902</c:v>
                </c:pt>
                <c:pt idx="159">
                  <c:v>61.120925998550902</c:v>
                </c:pt>
                <c:pt idx="160">
                  <c:v>61.187556121566836</c:v>
                </c:pt>
                <c:pt idx="161">
                  <c:v>61.254113687782421</c:v>
                </c:pt>
                <c:pt idx="162">
                  <c:v>61.32059893380017</c:v>
                </c:pt>
                <c:pt idx="163">
                  <c:v>61.38701209493918</c:v>
                </c:pt>
                <c:pt idx="164">
                  <c:v>61.453353405244897</c:v>
                </c:pt>
                <c:pt idx="165">
                  <c:v>61.519623097498723</c:v>
                </c:pt>
                <c:pt idx="166">
                  <c:v>61.585821403227563</c:v>
                </c:pt>
                <c:pt idx="167">
                  <c:v>61.651948552713272</c:v>
                </c:pt>
                <c:pt idx="168">
                  <c:v>61.718004775002001</c:v>
                </c:pt>
                <c:pt idx="169">
                  <c:v>61.783552833561636</c:v>
                </c:pt>
                <c:pt idx="170">
                  <c:v>61.849031350183587</c:v>
                </c:pt>
                <c:pt idx="171">
                  <c:v>61.914440545814649</c:v>
                </c:pt>
                <c:pt idx="172">
                  <c:v>61.979780640233855</c:v>
                </c:pt>
                <c:pt idx="173">
                  <c:v>62.045051852061114</c:v>
                </c:pt>
                <c:pt idx="174">
                  <c:v>62.110254398765754</c:v>
                </c:pt>
                <c:pt idx="175">
                  <c:v>62.175388496674977</c:v>
                </c:pt>
                <c:pt idx="176">
                  <c:v>62.240454360982234</c:v>
                </c:pt>
                <c:pt idx="177">
                  <c:v>62.30545220575555</c:v>
                </c:pt>
                <c:pt idx="178">
                  <c:v>62.370382243945727</c:v>
                </c:pt>
                <c:pt idx="179">
                  <c:v>62.43500931945082</c:v>
                </c:pt>
                <c:pt idx="180">
                  <c:v>62.499569498851727</c:v>
                </c:pt>
                <c:pt idx="181">
                  <c:v>62.564062989525048</c:v>
                </c:pt>
                <c:pt idx="182">
                  <c:v>62.623532776785105</c:v>
                </c:pt>
                <c:pt idx="183">
                  <c:v>62.682946089179559</c:v>
                </c:pt>
                <c:pt idx="184">
                  <c:v>62.742303087346464</c:v>
                </c:pt>
                <c:pt idx="185">
                  <c:v>62.801603931163626</c:v>
                </c:pt>
                <c:pt idx="186">
                  <c:v>62.860848779753638</c:v>
                </c:pt>
                <c:pt idx="187">
                  <c:v>62.920037791488873</c:v>
                </c:pt>
                <c:pt idx="188">
                  <c:v>62.980227007909562</c:v>
                </c:pt>
                <c:pt idx="189">
                  <c:v>63.04035870243893</c:v>
                </c:pt>
                <c:pt idx="190">
                  <c:v>63.100814265250548</c:v>
                </c:pt>
                <c:pt idx="191">
                  <c:v>63.16121190685913</c:v>
                </c:pt>
                <c:pt idx="192">
                  <c:v>63.220674058209113</c:v>
                </c:pt>
                <c:pt idx="193">
                  <c:v>63.280080282483091</c:v>
                </c:pt>
                <c:pt idx="194">
                  <c:v>63.339430737240548</c:v>
                </c:pt>
                <c:pt idx="195">
                  <c:v>63.398725579302429</c:v>
                </c:pt>
                <c:pt idx="196">
                  <c:v>63.457964964755945</c:v>
                </c:pt>
                <c:pt idx="197">
                  <c:v>63.517149048959396</c:v>
                </c:pt>
                <c:pt idx="198">
                  <c:v>63.576277986546927</c:v>
                </c:pt>
                <c:pt idx="199">
                  <c:v>63.635351931433235</c:v>
                </c:pt>
                <c:pt idx="200">
                  <c:v>63.694371036818254</c:v>
                </c:pt>
                <c:pt idx="201">
                  <c:v>63.753335455191788</c:v>
                </c:pt>
                <c:pt idx="202">
                  <c:v>63.812245338338116</c:v>
                </c:pt>
                <c:pt idx="203">
                  <c:v>63.866756935707365</c:v>
                </c:pt>
                <c:pt idx="204">
                  <c:v>63.921222006301335</c:v>
                </c:pt>
                <c:pt idx="205">
                  <c:v>63.975640669085479</c:v>
                </c:pt>
                <c:pt idx="206">
                  <c:v>64.030013042519045</c:v>
                </c:pt>
                <c:pt idx="207">
                  <c:v>64.084339244558095</c:v>
                </c:pt>
                <c:pt idx="208">
                  <c:v>64.138619392658498</c:v>
                </c:pt>
                <c:pt idx="209">
                  <c:v>64.192853603778886</c:v>
                </c:pt>
                <c:pt idx="210">
                  <c:v>64.247041994383579</c:v>
                </c:pt>
                <c:pt idx="211">
                  <c:v>64.30118468044553</c:v>
                </c:pt>
                <c:pt idx="212">
                  <c:v>64.355281777449235</c:v>
                </c:pt>
                <c:pt idx="213">
                  <c:v>64.409333400393578</c:v>
                </c:pt>
                <c:pt idx="214">
                  <c:v>64.464605438133447</c:v>
                </c:pt>
                <c:pt idx="215">
                  <c:v>64.519830085555242</c:v>
                </c:pt>
                <c:pt idx="216">
                  <c:v>64.57500746438258</c:v>
                </c:pt>
                <c:pt idx="217">
                  <c:v>64.630137695818789</c:v>
                </c:pt>
                <c:pt idx="218">
                  <c:v>64.68148506812355</c:v>
                </c:pt>
                <c:pt idx="219">
                  <c:v>64.732791678336341</c:v>
                </c:pt>
                <c:pt idx="220">
                  <c:v>64.784057623405815</c:v>
                </c:pt>
                <c:pt idx="221">
                  <c:v>64.835282999896833</c:v>
                </c:pt>
                <c:pt idx="222">
                  <c:v>64.886467903992653</c:v>
                </c:pt>
                <c:pt idx="223">
                  <c:v>64.940077039109369</c:v>
                </c:pt>
                <c:pt idx="224">
                  <c:v>64.993641918975712</c:v>
                </c:pt>
                <c:pt idx="225">
                  <c:v>65.047162653041482</c:v>
                </c:pt>
                <c:pt idx="226">
                  <c:v>65.100639350305983</c:v>
                </c:pt>
                <c:pt idx="227">
                  <c:v>65.154072119320631</c:v>
                </c:pt>
                <c:pt idx="228">
                  <c:v>65.207461068191563</c:v>
                </c:pt>
                <c:pt idx="229">
                  <c:v>65.256736239315586</c:v>
                </c:pt>
                <c:pt idx="230">
                  <c:v>65.305974202901666</c:v>
                </c:pt>
                <c:pt idx="231">
                  <c:v>65.355175043129776</c:v>
                </c:pt>
                <c:pt idx="232">
                  <c:v>65.404338843862888</c:v>
                </c:pt>
                <c:pt idx="233">
                  <c:v>65.456704680552761</c:v>
                </c:pt>
                <c:pt idx="234">
                  <c:v>65.509028624194926</c:v>
                </c:pt>
                <c:pt idx="235">
                  <c:v>65.561310775199701</c:v>
                </c:pt>
                <c:pt idx="236">
                  <c:v>65.60924569373941</c:v>
                </c:pt>
                <c:pt idx="237">
                  <c:v>65.657145590440479</c:v>
                </c:pt>
                <c:pt idx="238">
                  <c:v>65.705010541971703</c:v>
                </c:pt>
                <c:pt idx="239">
                  <c:v>65.752840624722509</c:v>
                </c:pt>
                <c:pt idx="240">
                  <c:v>65.800635914804374</c:v>
                </c:pt>
                <c:pt idx="241">
                  <c:v>65.848396488052245</c:v>
                </c:pt>
                <c:pt idx="242">
                  <c:v>65.896122420025932</c:v>
                </c:pt>
                <c:pt idx="243">
                  <c:v>65.943813786011532</c:v>
                </c:pt>
                <c:pt idx="244">
                  <c:v>65.990615016063941</c:v>
                </c:pt>
                <c:pt idx="245">
                  <c:v>66.037383054197562</c:v>
                </c:pt>
                <c:pt idx="246">
                  <c:v>66.08603896171681</c:v>
                </c:pt>
                <c:pt idx="247">
                  <c:v>66.134659046278983</c:v>
                </c:pt>
                <c:pt idx="248">
                  <c:v>66.183243386911172</c:v>
                </c:pt>
                <c:pt idx="249">
                  <c:v>66.231792062350266</c:v>
                </c:pt>
                <c:pt idx="250">
                  <c:v>66.280305151044487</c:v>
                </c:pt>
                <c:pt idx="251">
                  <c:v>66.328782731154831</c:v>
                </c:pt>
                <c:pt idx="252">
                  <c:v>66.377224880556568</c:v>
                </c:pt>
                <c:pt idx="253">
                  <c:v>66.42563167684068</c:v>
                </c:pt>
                <c:pt idx="254">
                  <c:v>66.474003197315341</c:v>
                </c:pt>
                <c:pt idx="255">
                  <c:v>66.522339519007303</c:v>
                </c:pt>
                <c:pt idx="256">
                  <c:v>66.570640718663398</c:v>
                </c:pt>
                <c:pt idx="257">
                  <c:v>66.615086264391621</c:v>
                </c:pt>
                <c:pt idx="258">
                  <c:v>66.659502156078318</c:v>
                </c:pt>
                <c:pt idx="259">
                  <c:v>66.703888453013022</c:v>
                </c:pt>
                <c:pt idx="260">
                  <c:v>66.748245214287934</c:v>
                </c:pt>
                <c:pt idx="261">
                  <c:v>66.792572498798862</c:v>
                </c:pt>
                <c:pt idx="262">
                  <c:v>66.836870365246099</c:v>
                </c:pt>
                <c:pt idx="263">
                  <c:v>66.881138872135338</c:v>
                </c:pt>
                <c:pt idx="264">
                  <c:v>66.925378077778589</c:v>
                </c:pt>
                <c:pt idx="265">
                  <c:v>66.969588040295051</c:v>
                </c:pt>
                <c:pt idx="266">
                  <c:v>67.013768817612046</c:v>
                </c:pt>
                <c:pt idx="267">
                  <c:v>67.057920467465848</c:v>
                </c:pt>
                <c:pt idx="268">
                  <c:v>67.102043047402617</c:v>
                </c:pt>
                <c:pt idx="269">
                  <c:v>67.146136614779223</c:v>
                </c:pt>
                <c:pt idx="270">
                  <c:v>67.190201226764174</c:v>
                </c:pt>
                <c:pt idx="271">
                  <c:v>67.232804470194793</c:v>
                </c:pt>
                <c:pt idx="272">
                  <c:v>67.275380717334471</c:v>
                </c:pt>
                <c:pt idx="273">
                  <c:v>67.317930019449065</c:v>
                </c:pt>
                <c:pt idx="274">
                  <c:v>67.360452427642386</c:v>
                </c:pt>
                <c:pt idx="275">
                  <c:v>67.40294799285688</c:v>
                </c:pt>
                <c:pt idx="276">
                  <c:v>67.445416765874342</c:v>
                </c:pt>
                <c:pt idx="277">
                  <c:v>67.489285846949031</c:v>
                </c:pt>
                <c:pt idx="278">
                  <c:v>67.53312641244159</c:v>
                </c:pt>
                <c:pt idx="279">
                  <c:v>67.576938517898526</c:v>
                </c:pt>
                <c:pt idx="280">
                  <c:v>67.620722218686254</c:v>
                </c:pt>
                <c:pt idx="281">
                  <c:v>67.664477569991874</c:v>
                </c:pt>
                <c:pt idx="282">
                  <c:v>67.708204626823999</c:v>
                </c:pt>
                <c:pt idx="283">
                  <c:v>67.751903444013521</c:v>
                </c:pt>
                <c:pt idx="284">
                  <c:v>67.795574076214493</c:v>
                </c:pt>
                <c:pt idx="285">
                  <c:v>67.839216577904836</c:v>
                </c:pt>
                <c:pt idx="286">
                  <c:v>67.882831003387196</c:v>
                </c:pt>
                <c:pt idx="287">
                  <c:v>67.925153117104088</c:v>
                </c:pt>
                <c:pt idx="288">
                  <c:v>67.967448861188714</c:v>
                </c:pt>
                <c:pt idx="289">
                  <c:v>68.009718284880307</c:v>
                </c:pt>
                <c:pt idx="290">
                  <c:v>68.051961437265035</c:v>
                </c:pt>
                <c:pt idx="291">
                  <c:v>68.094178367276655</c:v>
                </c:pt>
                <c:pt idx="292">
                  <c:v>68.136369123697193</c:v>
                </c:pt>
                <c:pt idx="293">
                  <c:v>68.178533755157588</c:v>
                </c:pt>
                <c:pt idx="294">
                  <c:v>68.220672310138369</c:v>
                </c:pt>
                <c:pt idx="295">
                  <c:v>68.262784836970255</c:v>
                </c:pt>
                <c:pt idx="296">
                  <c:v>68.304871383834865</c:v>
                </c:pt>
                <c:pt idx="297">
                  <c:v>68.346931998765328</c:v>
                </c:pt>
                <c:pt idx="298">
                  <c:v>68.385659780649249</c:v>
                </c:pt>
                <c:pt idx="299">
                  <c:v>68.424365630433741</c:v>
                </c:pt>
                <c:pt idx="300">
                  <c:v>68.463049585345061</c:v>
                </c:pt>
                <c:pt idx="301">
                  <c:v>68.501711682504251</c:v>
                </c:pt>
                <c:pt idx="302">
                  <c:v>68.541342945456535</c:v>
                </c:pt>
                <c:pt idx="303">
                  <c:v>68.580951293231863</c:v>
                </c:pt>
                <c:pt idx="304">
                  <c:v>68.620536765541274</c:v>
                </c:pt>
                <c:pt idx="305">
                  <c:v>68.660099401981256</c:v>
                </c:pt>
                <c:pt idx="306">
                  <c:v>68.699639242034166</c:v>
                </c:pt>
                <c:pt idx="307">
                  <c:v>68.73915632506872</c:v>
                </c:pt>
                <c:pt idx="308">
                  <c:v>68.778650690340427</c:v>
                </c:pt>
                <c:pt idx="309">
                  <c:v>68.818122376992065</c:v>
                </c:pt>
                <c:pt idx="310">
                  <c:v>68.8575714240541</c:v>
                </c:pt>
                <c:pt idx="311">
                  <c:v>68.89699787044519</c:v>
                </c:pt>
                <c:pt idx="312">
                  <c:v>68.936401754972593</c:v>
                </c:pt>
                <c:pt idx="313">
                  <c:v>68.975783116332607</c:v>
                </c:pt>
                <c:pt idx="314">
                  <c:v>67.244892799709987</c:v>
                </c:pt>
                <c:pt idx="315">
                  <c:v>67.200864073338408</c:v>
                </c:pt>
                <c:pt idx="316">
                  <c:v>67.156806462322038</c:v>
                </c:pt>
                <c:pt idx="317">
                  <c:v>67.112719909725172</c:v>
                </c:pt>
                <c:pt idx="318">
                  <c:v>67.068604358424793</c:v>
                </c:pt>
                <c:pt idx="319">
                  <c:v>67.024459751109703</c:v>
                </c:pt>
                <c:pt idx="320">
                  <c:v>66.980286030279643</c:v>
                </c:pt>
                <c:pt idx="321">
                  <c:v>66.936083138244442</c:v>
                </c:pt>
                <c:pt idx="322">
                  <c:v>66.891851017123116</c:v>
                </c:pt>
                <c:pt idx="323">
                  <c:v>66.847589608842995</c:v>
                </c:pt>
                <c:pt idx="324">
                  <c:v>66.803298855138834</c:v>
                </c:pt>
                <c:pt idx="325">
                  <c:v>66.757067771261589</c:v>
                </c:pt>
                <c:pt idx="326">
                  <c:v>66.710804626680996</c:v>
                </c:pt>
                <c:pt idx="327">
                  <c:v>66.664509354587764</c:v>
                </c:pt>
                <c:pt idx="328">
                  <c:v>66.618181887940239</c:v>
                </c:pt>
                <c:pt idx="329">
                  <c:v>66.571822159463238</c:v>
                </c:pt>
                <c:pt idx="330">
                  <c:v>66.525430101646904</c:v>
                </c:pt>
                <c:pt idx="331">
                  <c:v>66.479005646745577</c:v>
                </c:pt>
                <c:pt idx="332">
                  <c:v>66.430637771462614</c:v>
                </c:pt>
                <c:pt idx="333">
                  <c:v>66.382234628352307</c:v>
                </c:pt>
                <c:pt idx="334">
                  <c:v>66.333796140135675</c:v>
                </c:pt>
                <c:pt idx="335">
                  <c:v>66.285322229251065</c:v>
                </c:pt>
                <c:pt idx="336">
                  <c:v>66.236812817852694</c:v>
                </c:pt>
                <c:pt idx="337">
                  <c:v>66.188267827809184</c:v>
                </c:pt>
                <c:pt idx="338">
                  <c:v>66.139687180702111</c:v>
                </c:pt>
                <c:pt idx="339">
                  <c:v>66.0910707978245</c:v>
                </c:pt>
                <c:pt idx="340">
                  <c:v>66.042418600179374</c:v>
                </c:pt>
                <c:pt idx="341">
                  <c:v>65.993730508478222</c:v>
                </c:pt>
                <c:pt idx="342">
                  <c:v>65.946075267759113</c:v>
                </c:pt>
                <c:pt idx="343">
                  <c:v>65.898385539617351</c:v>
                </c:pt>
                <c:pt idx="344">
                  <c:v>65.850661249052081</c:v>
                </c:pt>
                <c:pt idx="345">
                  <c:v>65.802902320790153</c:v>
                </c:pt>
                <c:pt idx="346">
                  <c:v>65.755108679284774</c:v>
                </c:pt>
                <c:pt idx="347">
                  <c:v>65.707280248714071</c:v>
                </c:pt>
                <c:pt idx="348">
                  <c:v>65.659416952979726</c:v>
                </c:pt>
                <c:pt idx="349">
                  <c:v>65.611518715705529</c:v>
                </c:pt>
                <c:pt idx="350">
                  <c:v>65.56358546023597</c:v>
                </c:pt>
                <c:pt idx="351">
                  <c:v>65.511305126023146</c:v>
                </c:pt>
                <c:pt idx="352">
                  <c:v>65.4589830035343</c:v>
                </c:pt>
                <c:pt idx="353">
                  <c:v>65.408246469205437</c:v>
                </c:pt>
                <c:pt idx="354">
                  <c:v>65.357470517870723</c:v>
                </c:pt>
                <c:pt idx="355">
                  <c:v>65.308271408272319</c:v>
                </c:pt>
                <c:pt idx="356">
                  <c:v>65.259035179237159</c:v>
                </c:pt>
                <c:pt idx="357">
                  <c:v>65.209761746600122</c:v>
                </c:pt>
                <c:pt idx="358">
                  <c:v>65.156374684444529</c:v>
                </c:pt>
                <c:pt idx="359">
                  <c:v>65.102943806795821</c:v>
                </c:pt>
                <c:pt idx="360">
                  <c:v>65.049469005567033</c:v>
                </c:pt>
                <c:pt idx="361">
                  <c:v>64.995950172225974</c:v>
                </c:pt>
                <c:pt idx="362">
                  <c:v>64.942387197792698</c:v>
                </c:pt>
                <c:pt idx="363">
                  <c:v>64.8887799728369</c:v>
                </c:pt>
                <c:pt idx="364">
                  <c:v>64.835128387475294</c:v>
                </c:pt>
                <c:pt idx="365">
                  <c:v>64.781432331369004</c:v>
                </c:pt>
                <c:pt idx="366">
                  <c:v>64.727691693720885</c:v>
                </c:pt>
                <c:pt idx="367">
                  <c:v>64.673906363272891</c:v>
                </c:pt>
                <c:pt idx="368">
                  <c:v>64.620076228303361</c:v>
                </c:pt>
                <c:pt idx="369">
                  <c:v>64.566201176624304</c:v>
                </c:pt>
                <c:pt idx="370">
                  <c:v>64.512281095578686</c:v>
                </c:pt>
                <c:pt idx="371">
                  <c:v>64.458315872037687</c:v>
                </c:pt>
                <c:pt idx="372">
                  <c:v>64.404305392397887</c:v>
                </c:pt>
                <c:pt idx="373">
                  <c:v>64.350249542578538</c:v>
                </c:pt>
                <c:pt idx="374">
                  <c:v>64.296148208018693</c:v>
                </c:pt>
                <c:pt idx="375">
                  <c:v>64.242001273674404</c:v>
                </c:pt>
                <c:pt idx="376">
                  <c:v>64.187808624015858</c:v>
                </c:pt>
                <c:pt idx="377">
                  <c:v>64.132297824820256</c:v>
                </c:pt>
                <c:pt idx="378">
                  <c:v>64.076738893951472</c:v>
                </c:pt>
                <c:pt idx="379">
                  <c:v>64.021131705955213</c:v>
                </c:pt>
                <c:pt idx="380">
                  <c:v>63.965476134831164</c:v>
                </c:pt>
                <c:pt idx="381">
                  <c:v>63.909772054029617</c:v>
                </c:pt>
                <c:pt idx="382">
                  <c:v>63.854019336448154</c:v>
                </c:pt>
                <c:pt idx="383">
                  <c:v>63.798217854428245</c:v>
                </c:pt>
                <c:pt idx="384">
                  <c:v>63.742367479751827</c:v>
                </c:pt>
                <c:pt idx="385">
                  <c:v>63.68646808363787</c:v>
                </c:pt>
                <c:pt idx="386">
                  <c:v>63.627441640879859</c:v>
                </c:pt>
                <c:pt idx="387">
                  <c:v>63.568360338139371</c:v>
                </c:pt>
                <c:pt idx="388">
                  <c:v>63.509224022120996</c:v>
                </c:pt>
                <c:pt idx="389">
                  <c:v>63.450032538813929</c:v>
                </c:pt>
                <c:pt idx="390">
                  <c:v>63.390785733487299</c:v>
                </c:pt>
                <c:pt idx="391">
                  <c:v>63.33148345068544</c:v>
                </c:pt>
                <c:pt idx="392">
                  <c:v>63.272125534223122</c:v>
                </c:pt>
                <c:pt idx="393">
                  <c:v>63.212711827180748</c:v>
                </c:pt>
                <c:pt idx="394">
                  <c:v>63.153242171899535</c:v>
                </c:pt>
                <c:pt idx="395">
                  <c:v>63.093716409976594</c:v>
                </c:pt>
                <c:pt idx="396">
                  <c:v>63.034690634190625</c:v>
                </c:pt>
                <c:pt idx="397">
                  <c:v>62.975609482826357</c:v>
                </c:pt>
                <c:pt idx="398">
                  <c:v>62.916472799688421</c:v>
                </c:pt>
                <c:pt idx="399">
                  <c:v>62.85728042784563</c:v>
                </c:pt>
                <c:pt idx="400">
                  <c:v>62.798032209626122</c:v>
                </c:pt>
                <c:pt idx="401">
                  <c:v>62.73872798661246</c:v>
                </c:pt>
                <c:pt idx="402">
                  <c:v>62.679367599636677</c:v>
                </c:pt>
                <c:pt idx="403">
                  <c:v>62.619950888775307</c:v>
                </c:pt>
                <c:pt idx="404">
                  <c:v>62.555515076879153</c:v>
                </c:pt>
                <c:pt idx="405">
                  <c:v>62.49491642360374</c:v>
                </c:pt>
                <c:pt idx="406">
                  <c:v>62.434258896169517</c:v>
                </c:pt>
                <c:pt idx="407">
                  <c:v>62.373156643689754</c:v>
                </c:pt>
                <c:pt idx="408">
                  <c:v>62.311994416402754</c:v>
                </c:pt>
                <c:pt idx="409">
                  <c:v>62.247003410096426</c:v>
                </c:pt>
                <c:pt idx="410">
                  <c:v>62.181944405753015</c:v>
                </c:pt>
                <c:pt idx="411">
                  <c:v>62.116817189417389</c:v>
                </c:pt>
                <c:pt idx="412">
                  <c:v>62.051621546009812</c:v>
                </c:pt>
                <c:pt idx="413">
                  <c:v>61.986357259317636</c:v>
                </c:pt>
                <c:pt idx="414">
                  <c:v>61.921024111986945</c:v>
                </c:pt>
                <c:pt idx="415">
                  <c:v>61.85562188551409</c:v>
                </c:pt>
                <c:pt idx="416">
                  <c:v>61.790150360237156</c:v>
                </c:pt>
                <c:pt idx="417">
                  <c:v>61.724609315327356</c:v>
                </c:pt>
                <c:pt idx="418">
                  <c:v>61.658998528780323</c:v>
                </c:pt>
                <c:pt idx="419">
                  <c:v>61.593317777407329</c:v>
                </c:pt>
                <c:pt idx="420">
                  <c:v>61.527566836826423</c:v>
                </c:pt>
                <c:pt idx="421">
                  <c:v>61.461745481453484</c:v>
                </c:pt>
                <c:pt idx="422">
                  <c:v>61.395853484493173</c:v>
                </c:pt>
                <c:pt idx="423">
                  <c:v>61.32989061792982</c:v>
                </c:pt>
                <c:pt idx="424">
                  <c:v>61.263856652518186</c:v>
                </c:pt>
                <c:pt idx="425">
                  <c:v>61.197751357774187</c:v>
                </c:pt>
                <c:pt idx="426">
                  <c:v>61.131574501965481</c:v>
                </c:pt>
                <c:pt idx="427">
                  <c:v>61.065325852101992</c:v>
                </c:pt>
                <c:pt idx="428">
                  <c:v>60.994027592323945</c:v>
                </c:pt>
                <c:pt idx="429">
                  <c:v>60.924373700132357</c:v>
                </c:pt>
                <c:pt idx="430">
                  <c:v>60.852976386509823</c:v>
                </c:pt>
                <c:pt idx="431">
                  <c:v>60.781495107013775</c:v>
                </c:pt>
                <c:pt idx="432">
                  <c:v>60.70992956458781</c:v>
                </c:pt>
                <c:pt idx="433">
                  <c:v>60.638279460419405</c:v>
                </c:pt>
                <c:pt idx="434">
                  <c:v>60.566544493925356</c:v>
                </c:pt>
                <c:pt idx="435">
                  <c:v>60.494724362737053</c:v>
                </c:pt>
                <c:pt idx="436">
                  <c:v>60.422818762685587</c:v>
                </c:pt>
                <c:pt idx="437">
                  <c:v>60.350827387786701</c:v>
                </c:pt>
                <c:pt idx="438">
                  <c:v>60.278749930225601</c:v>
                </c:pt>
                <c:pt idx="439">
                  <c:v>60.206586080341566</c:v>
                </c:pt>
                <c:pt idx="440">
                  <c:v>60.134268446211252</c:v>
                </c:pt>
                <c:pt idx="441">
                  <c:v>60.061863632887977</c:v>
                </c:pt>
                <c:pt idx="442">
                  <c:v>59.989371324197407</c:v>
                </c:pt>
                <c:pt idx="443">
                  <c:v>59.916791202048969</c:v>
                </c:pt>
                <c:pt idx="444">
                  <c:v>59.844122946419581</c:v>
                </c:pt>
                <c:pt idx="445">
                  <c:v>59.77136623533714</c:v>
                </c:pt>
                <c:pt idx="446">
                  <c:v>59.698520744863892</c:v>
                </c:pt>
                <c:pt idx="447">
                  <c:v>59.62558614907956</c:v>
                </c:pt>
                <c:pt idx="448">
                  <c:v>59.547220069088972</c:v>
                </c:pt>
                <c:pt idx="449">
                  <c:v>59.468750584438787</c:v>
                </c:pt>
                <c:pt idx="450">
                  <c:v>59.38963210107233</c:v>
                </c:pt>
                <c:pt idx="451">
                  <c:v>59.310407934806378</c:v>
                </c:pt>
                <c:pt idx="452">
                  <c:v>59.23107766081683</c:v>
                </c:pt>
                <c:pt idx="453">
                  <c:v>59.151640851425</c:v>
                </c:pt>
                <c:pt idx="454">
                  <c:v>59.072097076070662</c:v>
                </c:pt>
                <c:pt idx="455">
                  <c:v>58.991849593095182</c:v>
                </c:pt>
                <c:pt idx="456">
                  <c:v>58.911492650282405</c:v>
                </c:pt>
                <c:pt idx="457">
                  <c:v>58.831025798282482</c:v>
                </c:pt>
                <c:pt idx="458">
                  <c:v>58.750448584661854</c:v>
                </c:pt>
                <c:pt idx="459">
                  <c:v>58.669760553873537</c:v>
                </c:pt>
                <c:pt idx="460">
                  <c:v>58.588961247227047</c:v>
                </c:pt>
                <c:pt idx="461">
                  <c:v>58.509853749504508</c:v>
                </c:pt>
                <c:pt idx="462">
                  <c:v>58.430639005304727</c:v>
                </c:pt>
                <c:pt idx="463">
                  <c:v>58.350665929817225</c:v>
                </c:pt>
                <c:pt idx="464">
                  <c:v>58.270582944967764</c:v>
                </c:pt>
                <c:pt idx="465">
                  <c:v>58.184654882642356</c:v>
                </c:pt>
                <c:pt idx="466">
                  <c:v>58.098599544125278</c:v>
                </c:pt>
                <c:pt idx="467">
                  <c:v>58.012416361891511</c:v>
                </c:pt>
                <c:pt idx="468">
                  <c:v>57.926104764184544</c:v>
                </c:pt>
                <c:pt idx="469">
                  <c:v>57.839664174972036</c:v>
                </c:pt>
                <c:pt idx="470">
                  <c:v>57.753094013900935</c:v>
                </c:pt>
                <c:pt idx="471">
                  <c:v>57.666393696251923</c:v>
                </c:pt>
                <c:pt idx="472">
                  <c:v>57.579562632893307</c:v>
                </c:pt>
                <c:pt idx="473">
                  <c:v>57.492600230234245</c:v>
                </c:pt>
                <c:pt idx="474">
                  <c:v>57.405505890177338</c:v>
                </c:pt>
                <c:pt idx="475">
                  <c:v>57.318279010070562</c:v>
                </c:pt>
                <c:pt idx="476">
                  <c:v>57.230918982658579</c:v>
                </c:pt>
                <c:pt idx="477">
                  <c:v>57.143425196033327</c:v>
                </c:pt>
                <c:pt idx="478">
                  <c:v>57.055797033583943</c:v>
                </c:pt>
                <c:pt idx="479">
                  <c:v>56.968151773321843</c:v>
                </c:pt>
                <c:pt idx="480">
                  <c:v>56.880371254687972</c:v>
                </c:pt>
                <c:pt idx="481">
                  <c:v>56.787710490531154</c:v>
                </c:pt>
                <c:pt idx="482">
                  <c:v>56.694898035953109</c:v>
                </c:pt>
                <c:pt idx="483">
                  <c:v>56.601933143120498</c:v>
                </c:pt>
                <c:pt idx="484">
                  <c:v>56.509309995449733</c:v>
                </c:pt>
                <c:pt idx="485">
                  <c:v>56.416534531519794</c:v>
                </c:pt>
                <c:pt idx="486">
                  <c:v>56.323605996994488</c:v>
                </c:pt>
                <c:pt idx="487">
                  <c:v>56.230523631288598</c:v>
                </c:pt>
                <c:pt idx="488">
                  <c:v>56.137286667495118</c:v>
                </c:pt>
                <c:pt idx="489">
                  <c:v>56.043894332311446</c:v>
                </c:pt>
                <c:pt idx="490">
                  <c:v>55.950345845964442</c:v>
                </c:pt>
                <c:pt idx="491">
                  <c:v>55.850840390687395</c:v>
                </c:pt>
                <c:pt idx="492">
                  <c:v>55.75115701911583</c:v>
                </c:pt>
                <c:pt idx="493">
                  <c:v>55.65129477290288</c:v>
                </c:pt>
                <c:pt idx="494">
                  <c:v>55.555001593897522</c:v>
                </c:pt>
                <c:pt idx="495">
                  <c:v>55.451896319544588</c:v>
                </c:pt>
                <c:pt idx="496">
                  <c:v>55.348598618679446</c:v>
                </c:pt>
                <c:pt idx="497">
                  <c:v>55.245107409203314</c:v>
                </c:pt>
                <c:pt idx="498">
                  <c:v>55.141421598833524</c:v>
                </c:pt>
                <c:pt idx="499">
                  <c:v>55.037540084968796</c:v>
                </c:pt>
                <c:pt idx="500">
                  <c:v>54.933461754552205</c:v>
                </c:pt>
                <c:pt idx="501">
                  <c:v>54.82918548393183</c:v>
                </c:pt>
                <c:pt idx="502">
                  <c:v>54.724710138718955</c:v>
                </c:pt>
                <c:pt idx="503">
                  <c:v>54.620034573643863</c:v>
                </c:pt>
                <c:pt idx="504">
                  <c:v>54.512904194887362</c:v>
                </c:pt>
                <c:pt idx="505">
                  <c:v>54.405704379456722</c:v>
                </c:pt>
                <c:pt idx="506">
                  <c:v>54.298292503337535</c:v>
                </c:pt>
                <c:pt idx="507">
                  <c:v>54.190667302206009</c:v>
                </c:pt>
                <c:pt idx="508">
                  <c:v>54.08282749911978</c:v>
                </c:pt>
                <c:pt idx="509">
                  <c:v>53.974771804340861</c:v>
                </c:pt>
                <c:pt idx="510">
                  <c:v>53.866498915155354</c:v>
                </c:pt>
                <c:pt idx="511">
                  <c:v>53.758007515689897</c:v>
                </c:pt>
                <c:pt idx="512">
                  <c:v>53.643643850995041</c:v>
                </c:pt>
                <c:pt idx="513">
                  <c:v>53.529035327586364</c:v>
                </c:pt>
                <c:pt idx="514">
                  <c:v>53.41418036479395</c:v>
                </c:pt>
                <c:pt idx="515">
                  <c:v>53.296904349068903</c:v>
                </c:pt>
                <c:pt idx="516">
                  <c:v>53.179369133921895</c:v>
                </c:pt>
                <c:pt idx="517">
                  <c:v>53.064328444043305</c:v>
                </c:pt>
                <c:pt idx="518">
                  <c:v>52.949037264684726</c:v>
                </c:pt>
                <c:pt idx="519">
                  <c:v>52.833493951236989</c:v>
                </c:pt>
                <c:pt idx="520">
                  <c:v>52.717696841007424</c:v>
                </c:pt>
                <c:pt idx="521">
                  <c:v>52.593867589766397</c:v>
                </c:pt>
                <c:pt idx="522">
                  <c:v>52.469745408635347</c:v>
                </c:pt>
                <c:pt idx="523">
                  <c:v>52.345328207204673</c:v>
                </c:pt>
                <c:pt idx="524">
                  <c:v>52.22081320833319</c:v>
                </c:pt>
                <c:pt idx="525">
                  <c:v>52.095999892317685</c:v>
                </c:pt>
                <c:pt idx="526">
                  <c:v>51.970886102939062</c:v>
                </c:pt>
                <c:pt idx="527">
                  <c:v>51.845469657864633</c:v>
                </c:pt>
                <c:pt idx="528">
                  <c:v>51.719547069355166</c:v>
                </c:pt>
                <c:pt idx="529">
                  <c:v>51.59453199302763</c:v>
                </c:pt>
                <c:pt idx="530">
                  <c:v>51.462811279313705</c:v>
                </c:pt>
                <c:pt idx="531">
                  <c:v>51.330751685232471</c:v>
                </c:pt>
                <c:pt idx="532">
                  <c:v>51.198350579440628</c:v>
                </c:pt>
                <c:pt idx="533">
                  <c:v>51.065605296346504</c:v>
                </c:pt>
                <c:pt idx="534">
                  <c:v>50.932513135482488</c:v>
                </c:pt>
                <c:pt idx="535">
                  <c:v>50.799071360862591</c:v>
                </c:pt>
                <c:pt idx="536">
                  <c:v>50.665277200324709</c:v>
                </c:pt>
                <c:pt idx="537">
                  <c:v>50.531127844857153</c:v>
                </c:pt>
                <c:pt idx="538">
                  <c:v>50.391964140222299</c:v>
                </c:pt>
                <c:pt idx="539">
                  <c:v>50.252413980177323</c:v>
                </c:pt>
                <c:pt idx="540">
                  <c:v>50.112474124160535</c:v>
                </c:pt>
                <c:pt idx="541">
                  <c:v>49.972141286041008</c:v>
                </c:pt>
                <c:pt idx="542">
                  <c:v>49.831412133216027</c:v>
                </c:pt>
                <c:pt idx="543">
                  <c:v>49.681997994650139</c:v>
                </c:pt>
                <c:pt idx="544">
                  <c:v>49.532131783256588</c:v>
                </c:pt>
                <c:pt idx="545">
                  <c:v>49.381809366402145</c:v>
                </c:pt>
                <c:pt idx="546">
                  <c:v>49.23102654806388</c:v>
                </c:pt>
                <c:pt idx="547">
                  <c:v>49.079779067458887</c:v>
                </c:pt>
                <c:pt idx="548">
                  <c:v>48.928562193564808</c:v>
                </c:pt>
                <c:pt idx="549">
                  <c:v>48.77687506294204</c:v>
                </c:pt>
                <c:pt idx="550">
                  <c:v>48.62471325624815</c:v>
                </c:pt>
                <c:pt idx="551">
                  <c:v>48.462091255913528</c:v>
                </c:pt>
                <c:pt idx="552">
                  <c:v>48.298919859049271</c:v>
                </c:pt>
                <c:pt idx="553">
                  <c:v>48.139083203483587</c:v>
                </c:pt>
                <c:pt idx="554">
                  <c:v>47.978712286998444</c:v>
                </c:pt>
                <c:pt idx="555">
                  <c:v>47.817801710056877</c:v>
                </c:pt>
                <c:pt idx="556">
                  <c:v>47.649454821284948</c:v>
                </c:pt>
                <c:pt idx="557">
                  <c:v>47.480508917931068</c:v>
                </c:pt>
                <c:pt idx="558">
                  <c:v>47.310957552118929</c:v>
                </c:pt>
                <c:pt idx="559">
                  <c:v>47.136015696531537</c:v>
                </c:pt>
                <c:pt idx="560">
                  <c:v>46.960419692386701</c:v>
                </c:pt>
                <c:pt idx="561">
                  <c:v>46.784162136959992</c:v>
                </c:pt>
                <c:pt idx="562">
                  <c:v>46.607235486734311</c:v>
                </c:pt>
                <c:pt idx="563">
                  <c:v>46.42963205362021</c:v>
                </c:pt>
                <c:pt idx="564">
                  <c:v>46.251344001044671</c:v>
                </c:pt>
                <c:pt idx="565">
                  <c:v>46.0634168008053</c:v>
                </c:pt>
                <c:pt idx="566">
                  <c:v>45.87471658427247</c:v>
                </c:pt>
                <c:pt idx="567">
                  <c:v>45.685233719722795</c:v>
                </c:pt>
                <c:pt idx="568">
                  <c:v>45.494958373567869</c:v>
                </c:pt>
                <c:pt idx="569">
                  <c:v>45.300891671161757</c:v>
                </c:pt>
                <c:pt idx="570">
                  <c:v>45.107660559343124</c:v>
                </c:pt>
                <c:pt idx="571">
                  <c:v>44.905341833304597</c:v>
                </c:pt>
                <c:pt idx="572">
                  <c:v>44.702103263106558</c:v>
                </c:pt>
                <c:pt idx="573">
                  <c:v>44.497932167744416</c:v>
                </c:pt>
                <c:pt idx="574">
                  <c:v>44.29281557186448</c:v>
                </c:pt>
                <c:pt idx="575">
                  <c:v>44.086740196102362</c:v>
                </c:pt>
                <c:pt idx="576">
                  <c:v>43.870882186092004</c:v>
                </c:pt>
                <c:pt idx="577">
                  <c:v>43.653951507446031</c:v>
                </c:pt>
                <c:pt idx="578">
                  <c:v>43.435931980887801</c:v>
                </c:pt>
                <c:pt idx="579">
                  <c:v>43.216807015857093</c:v>
                </c:pt>
                <c:pt idx="580">
                  <c:v>42.987173477666516</c:v>
                </c:pt>
                <c:pt idx="581">
                  <c:v>42.752934598663956</c:v>
                </c:pt>
                <c:pt idx="582">
                  <c:v>42.517398090689028</c:v>
                </c:pt>
                <c:pt idx="583">
                  <c:v>42.28054210503057</c:v>
                </c:pt>
                <c:pt idx="584">
                  <c:v>42.042344172169109</c:v>
                </c:pt>
                <c:pt idx="585">
                  <c:v>41.790741726504329</c:v>
                </c:pt>
                <c:pt idx="586">
                  <c:v>41.53760598177346</c:v>
                </c:pt>
                <c:pt idx="587">
                  <c:v>41.28290850026081</c:v>
                </c:pt>
                <c:pt idx="588">
                  <c:v>41.02661995305499</c:v>
                </c:pt>
                <c:pt idx="589">
                  <c:v>40.755689759963786</c:v>
                </c:pt>
                <c:pt idx="590">
                  <c:v>40.482934162458911</c:v>
                </c:pt>
                <c:pt idx="591">
                  <c:v>40.208997402389443</c:v>
                </c:pt>
                <c:pt idx="592">
                  <c:v>39.933168488961329</c:v>
                </c:pt>
                <c:pt idx="593">
                  <c:v>39.639008641338144</c:v>
                </c:pt>
                <c:pt idx="594">
                  <c:v>39.342632829572295</c:v>
                </c:pt>
                <c:pt idx="595">
                  <c:v>39.043990075093461</c:v>
                </c:pt>
                <c:pt idx="596">
                  <c:v>38.743027411072589</c:v>
                </c:pt>
                <c:pt idx="597">
                  <c:v>38.433235758749134</c:v>
                </c:pt>
                <c:pt idx="598">
                  <c:v>38.12090594087158</c:v>
                </c:pt>
                <c:pt idx="599">
                  <c:v>37.794820890373515</c:v>
                </c:pt>
                <c:pt idx="600">
                  <c:v>37.465872833205076</c:v>
                </c:pt>
                <c:pt idx="601">
                  <c:v>37.122158471191881</c:v>
                </c:pt>
                <c:pt idx="602">
                  <c:v>36.776797364782134</c:v>
                </c:pt>
                <c:pt idx="603">
                  <c:v>36.412704773837</c:v>
                </c:pt>
                <c:pt idx="604">
                  <c:v>36.044896924302329</c:v>
                </c:pt>
                <c:pt idx="605">
                  <c:v>35.656661002516124</c:v>
                </c:pt>
                <c:pt idx="606">
                  <c:v>35.264103263311327</c:v>
                </c:pt>
                <c:pt idx="607">
                  <c:v>34.867075510062129</c:v>
                </c:pt>
                <c:pt idx="608">
                  <c:v>34.447290641689435</c:v>
                </c:pt>
                <c:pt idx="609">
                  <c:v>34.022261536784605</c:v>
                </c:pt>
                <c:pt idx="610">
                  <c:v>33.572126270088113</c:v>
                </c:pt>
                <c:pt idx="611">
                  <c:v>33.115788103993495</c:v>
                </c:pt>
                <c:pt idx="612">
                  <c:v>32.634167493682718</c:v>
                </c:pt>
                <c:pt idx="613">
                  <c:v>32.118279227863262</c:v>
                </c:pt>
                <c:pt idx="614">
                  <c:v>31.59382730850022</c:v>
                </c:pt>
                <c:pt idx="615">
                  <c:v>31.030429783378928</c:v>
                </c:pt>
                <c:pt idx="616">
                  <c:v>30.450665289316316</c:v>
                </c:pt>
                <c:pt idx="617">
                  <c:v>29.836055438198699</c:v>
                </c:pt>
                <c:pt idx="618">
                  <c:v>29.20823476578024</c:v>
                </c:pt>
                <c:pt idx="619">
                  <c:v>28.54052394079396</c:v>
                </c:pt>
                <c:pt idx="620">
                  <c:v>27.828484440534965</c:v>
                </c:pt>
                <c:pt idx="621">
                  <c:v>27.0668416916726</c:v>
                </c:pt>
                <c:pt idx="622">
                  <c:v>31.445</c:v>
                </c:pt>
                <c:pt idx="623">
                  <c:v>31.445</c:v>
                </c:pt>
                <c:pt idx="624">
                  <c:v>31.445</c:v>
                </c:pt>
                <c:pt idx="625">
                  <c:v>31.445</c:v>
                </c:pt>
                <c:pt idx="626">
                  <c:v>31.445</c:v>
                </c:pt>
                <c:pt idx="627">
                  <c:v>31.445</c:v>
                </c:pt>
                <c:pt idx="628">
                  <c:v>31.445</c:v>
                </c:pt>
                <c:pt idx="629">
                  <c:v>31.445</c:v>
                </c:pt>
                <c:pt idx="630">
                  <c:v>31.445</c:v>
                </c:pt>
                <c:pt idx="631">
                  <c:v>31.445</c:v>
                </c:pt>
                <c:pt idx="632">
                  <c:v>31.445</c:v>
                </c:pt>
                <c:pt idx="633">
                  <c:v>31.445</c:v>
                </c:pt>
                <c:pt idx="634">
                  <c:v>31.445</c:v>
                </c:pt>
                <c:pt idx="635">
                  <c:v>31.445</c:v>
                </c:pt>
                <c:pt idx="636">
                  <c:v>31.445</c:v>
                </c:pt>
                <c:pt idx="637">
                  <c:v>31.445</c:v>
                </c:pt>
                <c:pt idx="638">
                  <c:v>31.445</c:v>
                </c:pt>
                <c:pt idx="639">
                  <c:v>31.445</c:v>
                </c:pt>
                <c:pt idx="640">
                  <c:v>31.445</c:v>
                </c:pt>
                <c:pt idx="641">
                  <c:v>31.445</c:v>
                </c:pt>
                <c:pt idx="642">
                  <c:v>31.445</c:v>
                </c:pt>
                <c:pt idx="643">
                  <c:v>31.445</c:v>
                </c:pt>
                <c:pt idx="644">
                  <c:v>31.445</c:v>
                </c:pt>
                <c:pt idx="645">
                  <c:v>31.445</c:v>
                </c:pt>
                <c:pt idx="646">
                  <c:v>31.445</c:v>
                </c:pt>
                <c:pt idx="647">
                  <c:v>31.445</c:v>
                </c:pt>
                <c:pt idx="648">
                  <c:v>31.445</c:v>
                </c:pt>
                <c:pt idx="649">
                  <c:v>31.445</c:v>
                </c:pt>
                <c:pt idx="650">
                  <c:v>31.445</c:v>
                </c:pt>
                <c:pt idx="651">
                  <c:v>31.445</c:v>
                </c:pt>
                <c:pt idx="652">
                  <c:v>31.445</c:v>
                </c:pt>
                <c:pt idx="653">
                  <c:v>31.445</c:v>
                </c:pt>
                <c:pt idx="654">
                  <c:v>31.445</c:v>
                </c:pt>
                <c:pt idx="655">
                  <c:v>31.445</c:v>
                </c:pt>
                <c:pt idx="656">
                  <c:v>31.445</c:v>
                </c:pt>
                <c:pt idx="657">
                  <c:v>31.445</c:v>
                </c:pt>
                <c:pt idx="658">
                  <c:v>31.445</c:v>
                </c:pt>
                <c:pt idx="659">
                  <c:v>31.445</c:v>
                </c:pt>
                <c:pt idx="660">
                  <c:v>31.445</c:v>
                </c:pt>
                <c:pt idx="661">
                  <c:v>31.445</c:v>
                </c:pt>
                <c:pt idx="662">
                  <c:v>31.445</c:v>
                </c:pt>
                <c:pt idx="663">
                  <c:v>31.445</c:v>
                </c:pt>
                <c:pt idx="664">
                  <c:v>31.445</c:v>
                </c:pt>
                <c:pt idx="665">
                  <c:v>31.445</c:v>
                </c:pt>
                <c:pt idx="666">
                  <c:v>31.445</c:v>
                </c:pt>
                <c:pt idx="667">
                  <c:v>31.445</c:v>
                </c:pt>
                <c:pt idx="668">
                  <c:v>31.445</c:v>
                </c:pt>
                <c:pt idx="669">
                  <c:v>31.445</c:v>
                </c:pt>
                <c:pt idx="670">
                  <c:v>31.445</c:v>
                </c:pt>
                <c:pt idx="671">
                  <c:v>31.445</c:v>
                </c:pt>
                <c:pt idx="672">
                  <c:v>31.445</c:v>
                </c:pt>
                <c:pt idx="673">
                  <c:v>31.445</c:v>
                </c:pt>
                <c:pt idx="674">
                  <c:v>31.445</c:v>
                </c:pt>
                <c:pt idx="675">
                  <c:v>31.445</c:v>
                </c:pt>
                <c:pt idx="676">
                  <c:v>31.445</c:v>
                </c:pt>
                <c:pt idx="677">
                  <c:v>31.445</c:v>
                </c:pt>
                <c:pt idx="678">
                  <c:v>31.445</c:v>
                </c:pt>
                <c:pt idx="679">
                  <c:v>31.445</c:v>
                </c:pt>
                <c:pt idx="680">
                  <c:v>31.445</c:v>
                </c:pt>
                <c:pt idx="681">
                  <c:v>31.445</c:v>
                </c:pt>
                <c:pt idx="682">
                  <c:v>31.445</c:v>
                </c:pt>
                <c:pt idx="683">
                  <c:v>31.445</c:v>
                </c:pt>
                <c:pt idx="684">
                  <c:v>31.445</c:v>
                </c:pt>
                <c:pt idx="685">
                  <c:v>31.445</c:v>
                </c:pt>
                <c:pt idx="686">
                  <c:v>31.445</c:v>
                </c:pt>
                <c:pt idx="687">
                  <c:v>31.445</c:v>
                </c:pt>
                <c:pt idx="688">
                  <c:v>31.445</c:v>
                </c:pt>
                <c:pt idx="689">
                  <c:v>31.445</c:v>
                </c:pt>
                <c:pt idx="690">
                  <c:v>31.445</c:v>
                </c:pt>
                <c:pt idx="691">
                  <c:v>31.445</c:v>
                </c:pt>
                <c:pt idx="692">
                  <c:v>31.445</c:v>
                </c:pt>
                <c:pt idx="693">
                  <c:v>31.445</c:v>
                </c:pt>
                <c:pt idx="694">
                  <c:v>31.445</c:v>
                </c:pt>
                <c:pt idx="695">
                  <c:v>31.445</c:v>
                </c:pt>
                <c:pt idx="696">
                  <c:v>31.445</c:v>
                </c:pt>
                <c:pt idx="697">
                  <c:v>31.445</c:v>
                </c:pt>
                <c:pt idx="698">
                  <c:v>31.445</c:v>
                </c:pt>
                <c:pt idx="699">
                  <c:v>31.445</c:v>
                </c:pt>
                <c:pt idx="700">
                  <c:v>31.445</c:v>
                </c:pt>
                <c:pt idx="701">
                  <c:v>31.445</c:v>
                </c:pt>
                <c:pt idx="702">
                  <c:v>31.445</c:v>
                </c:pt>
                <c:pt idx="703">
                  <c:v>31.445</c:v>
                </c:pt>
                <c:pt idx="704">
                  <c:v>31.445</c:v>
                </c:pt>
                <c:pt idx="705">
                  <c:v>31.445</c:v>
                </c:pt>
                <c:pt idx="706">
                  <c:v>31.445</c:v>
                </c:pt>
                <c:pt idx="707">
                  <c:v>31.445</c:v>
                </c:pt>
                <c:pt idx="708">
                  <c:v>31.445</c:v>
                </c:pt>
                <c:pt idx="709">
                  <c:v>31.445</c:v>
                </c:pt>
                <c:pt idx="710">
                  <c:v>31.445</c:v>
                </c:pt>
                <c:pt idx="711">
                  <c:v>31.445</c:v>
                </c:pt>
                <c:pt idx="712">
                  <c:v>31.445</c:v>
                </c:pt>
                <c:pt idx="713">
                  <c:v>31.445</c:v>
                </c:pt>
                <c:pt idx="714">
                  <c:v>31.445</c:v>
                </c:pt>
                <c:pt idx="715">
                  <c:v>31.445</c:v>
                </c:pt>
                <c:pt idx="716">
                  <c:v>31.445</c:v>
                </c:pt>
                <c:pt idx="717">
                  <c:v>31.445</c:v>
                </c:pt>
                <c:pt idx="718">
                  <c:v>31.445</c:v>
                </c:pt>
                <c:pt idx="719">
                  <c:v>31.445</c:v>
                </c:pt>
                <c:pt idx="720">
                  <c:v>31.445</c:v>
                </c:pt>
                <c:pt idx="721">
                  <c:v>31.445</c:v>
                </c:pt>
                <c:pt idx="722">
                  <c:v>31.445</c:v>
                </c:pt>
                <c:pt idx="723">
                  <c:v>31.445</c:v>
                </c:pt>
                <c:pt idx="724">
                  <c:v>31.445</c:v>
                </c:pt>
                <c:pt idx="725">
                  <c:v>31.445</c:v>
                </c:pt>
                <c:pt idx="726">
                  <c:v>31.445</c:v>
                </c:pt>
                <c:pt idx="727">
                  <c:v>31.445</c:v>
                </c:pt>
                <c:pt idx="728">
                  <c:v>31.445</c:v>
                </c:pt>
                <c:pt idx="729">
                  <c:v>31.445</c:v>
                </c:pt>
                <c:pt idx="730">
                  <c:v>31.445</c:v>
                </c:pt>
                <c:pt idx="731">
                  <c:v>31.445</c:v>
                </c:pt>
                <c:pt idx="732">
                  <c:v>31.445</c:v>
                </c:pt>
                <c:pt idx="733">
                  <c:v>31.445</c:v>
                </c:pt>
                <c:pt idx="734">
                  <c:v>31.445</c:v>
                </c:pt>
                <c:pt idx="735">
                  <c:v>31.445</c:v>
                </c:pt>
                <c:pt idx="736">
                  <c:v>31.445</c:v>
                </c:pt>
                <c:pt idx="737">
                  <c:v>31.445</c:v>
                </c:pt>
                <c:pt idx="738">
                  <c:v>31.445</c:v>
                </c:pt>
                <c:pt idx="739">
                  <c:v>31.445</c:v>
                </c:pt>
                <c:pt idx="740">
                  <c:v>31.445</c:v>
                </c:pt>
                <c:pt idx="741">
                  <c:v>31.445</c:v>
                </c:pt>
                <c:pt idx="742">
                  <c:v>31.445</c:v>
                </c:pt>
                <c:pt idx="743">
                  <c:v>31.445</c:v>
                </c:pt>
                <c:pt idx="744">
                  <c:v>31.445</c:v>
                </c:pt>
                <c:pt idx="745">
                  <c:v>31.445</c:v>
                </c:pt>
                <c:pt idx="746">
                  <c:v>31.445</c:v>
                </c:pt>
                <c:pt idx="747">
                  <c:v>31.445</c:v>
                </c:pt>
                <c:pt idx="748">
                  <c:v>31.445</c:v>
                </c:pt>
                <c:pt idx="749">
                  <c:v>31.445</c:v>
                </c:pt>
                <c:pt idx="750">
                  <c:v>31.445</c:v>
                </c:pt>
                <c:pt idx="751">
                  <c:v>31.445</c:v>
                </c:pt>
                <c:pt idx="752">
                  <c:v>31.445</c:v>
                </c:pt>
                <c:pt idx="753">
                  <c:v>31.445</c:v>
                </c:pt>
                <c:pt idx="754">
                  <c:v>31.445</c:v>
                </c:pt>
                <c:pt idx="755">
                  <c:v>31.445</c:v>
                </c:pt>
                <c:pt idx="756">
                  <c:v>31.445</c:v>
                </c:pt>
                <c:pt idx="757">
                  <c:v>31.445</c:v>
                </c:pt>
                <c:pt idx="758">
                  <c:v>31.445</c:v>
                </c:pt>
                <c:pt idx="759">
                  <c:v>31.445</c:v>
                </c:pt>
                <c:pt idx="760">
                  <c:v>31.445</c:v>
                </c:pt>
                <c:pt idx="761">
                  <c:v>31.445</c:v>
                </c:pt>
                <c:pt idx="762">
                  <c:v>31.445</c:v>
                </c:pt>
                <c:pt idx="763">
                  <c:v>31.445</c:v>
                </c:pt>
                <c:pt idx="764">
                  <c:v>31.445</c:v>
                </c:pt>
                <c:pt idx="765">
                  <c:v>31.445</c:v>
                </c:pt>
                <c:pt idx="766">
                  <c:v>31.445</c:v>
                </c:pt>
                <c:pt idx="767">
                  <c:v>31.445</c:v>
                </c:pt>
                <c:pt idx="768">
                  <c:v>31.445</c:v>
                </c:pt>
                <c:pt idx="769">
                  <c:v>31.445</c:v>
                </c:pt>
                <c:pt idx="770">
                  <c:v>31.445</c:v>
                </c:pt>
                <c:pt idx="771">
                  <c:v>31.445</c:v>
                </c:pt>
                <c:pt idx="772">
                  <c:v>31.445</c:v>
                </c:pt>
                <c:pt idx="773">
                  <c:v>31.445</c:v>
                </c:pt>
                <c:pt idx="774">
                  <c:v>31.445</c:v>
                </c:pt>
                <c:pt idx="775">
                  <c:v>31.445</c:v>
                </c:pt>
                <c:pt idx="776">
                  <c:v>31.445</c:v>
                </c:pt>
                <c:pt idx="777">
                  <c:v>31.445</c:v>
                </c:pt>
                <c:pt idx="778">
                  <c:v>31.971934119000395</c:v>
                </c:pt>
                <c:pt idx="779">
                  <c:v>32.490183759772684</c:v>
                </c:pt>
                <c:pt idx="780">
                  <c:v>32.973938723471953</c:v>
                </c:pt>
                <c:pt idx="781">
                  <c:v>33.450596601595059</c:v>
                </c:pt>
                <c:pt idx="782">
                  <c:v>33.896630791174559</c:v>
                </c:pt>
                <c:pt idx="783">
                  <c:v>34.336795769164873</c:v>
                </c:pt>
                <c:pt idx="784">
                  <c:v>34.749552845923589</c:v>
                </c:pt>
                <c:pt idx="785">
                  <c:v>35.173163155144238</c:v>
                </c:pt>
                <c:pt idx="786">
                  <c:v>35.567591337271828</c:v>
                </c:pt>
                <c:pt idx="787">
                  <c:v>35.957645492792409</c:v>
                </c:pt>
                <c:pt idx="788">
                  <c:v>36.343468496852601</c:v>
                </c:pt>
                <c:pt idx="789">
                  <c:v>36.703497901697382</c:v>
                </c:pt>
                <c:pt idx="790">
                  <c:v>37.059995731085785</c:v>
                </c:pt>
                <c:pt idx="791">
                  <c:v>37.413064237295607</c:v>
                </c:pt>
                <c:pt idx="792">
                  <c:v>37.743128598839299</c:v>
                </c:pt>
                <c:pt idx="793">
                  <c:v>38.070306541402751</c:v>
                </c:pt>
                <c:pt idx="794">
                  <c:v>38.39467270187604</c:v>
                </c:pt>
                <c:pt idx="795">
                  <c:v>38.713892016939063</c:v>
                </c:pt>
                <c:pt idx="796">
                  <c:v>39.030479176829864</c:v>
                </c:pt>
                <c:pt idx="797">
                  <c:v>39.327645271831599</c:v>
                </c:pt>
                <c:pt idx="798">
                  <c:v>39.622565931404687</c:v>
                </c:pt>
                <c:pt idx="799">
                  <c:v>39.915291422810377</c:v>
                </c:pt>
                <c:pt idx="800">
                  <c:v>40.191925928099799</c:v>
                </c:pt>
                <c:pt idx="801">
                  <c:v>40.466656402971424</c:v>
                </c:pt>
                <c:pt idx="802">
                  <c:v>40.739521716731851</c:v>
                </c:pt>
                <c:pt idx="803">
                  <c:v>41.010559432221207</c:v>
                </c:pt>
                <c:pt idx="804">
                  <c:v>41.266948346932587</c:v>
                </c:pt>
                <c:pt idx="805">
                  <c:v>41.52829696787056</c:v>
                </c:pt>
                <c:pt idx="806">
                  <c:v>41.788000852408217</c:v>
                </c:pt>
                <c:pt idx="807">
                  <c:v>42.029185426514033</c:v>
                </c:pt>
                <c:pt idx="808">
                  <c:v>42.268985962404585</c:v>
                </c:pt>
                <c:pt idx="809">
                  <c:v>42.507426061187317</c:v>
                </c:pt>
                <c:pt idx="810">
                  <c:v>42.744528660008847</c:v>
                </c:pt>
                <c:pt idx="811">
                  <c:v>42.980316057934957</c:v>
                </c:pt>
                <c:pt idx="812">
                  <c:v>43.214809940547084</c:v>
                </c:pt>
                <c:pt idx="813">
                  <c:v>43.432811645742007</c:v>
                </c:pt>
                <c:pt idx="814">
                  <c:v>43.649719138021226</c:v>
                </c:pt>
                <c:pt idx="815">
                  <c:v>43.868257973557114</c:v>
                </c:pt>
                <c:pt idx="816">
                  <c:v>44.080246876383221</c:v>
                </c:pt>
                <c:pt idx="817">
                  <c:v>44.291216290932695</c:v>
                </c:pt>
                <c:pt idx="818">
                  <c:v>44.501180808854748</c:v>
                </c:pt>
                <c:pt idx="819">
                  <c:v>44.710154676686507</c:v>
                </c:pt>
                <c:pt idx="820">
                  <c:v>44.918151807180806</c:v>
                </c:pt>
                <c:pt idx="821">
                  <c:v>45.113872118657945</c:v>
                </c:pt>
                <c:pt idx="822">
                  <c:v>45.308743324560105</c:v>
                </c:pt>
                <c:pt idx="823">
                  <c:v>45.502776396713607</c:v>
                </c:pt>
                <c:pt idx="824">
                  <c:v>45.695982072473505</c:v>
                </c:pt>
                <c:pt idx="825">
                  <c:v>45.88837086168337</c:v>
                </c:pt>
                <c:pt idx="826">
                  <c:v>46.071258224503467</c:v>
                </c:pt>
                <c:pt idx="827">
                  <c:v>46.253419586151281</c:v>
                </c:pt>
                <c:pt idx="828">
                  <c:v>46.434863535725043</c:v>
                </c:pt>
                <c:pt idx="829">
                  <c:v>46.615598494158739</c:v>
                </c:pt>
                <c:pt idx="830">
                  <c:v>46.795632718798274</c:v>
                </c:pt>
                <c:pt idx="831">
                  <c:v>46.974974307818663</c:v>
                </c:pt>
                <c:pt idx="832">
                  <c:v>47.153631204489002</c:v>
                </c:pt>
                <c:pt idx="833">
                  <c:v>47.320765781808369</c:v>
                </c:pt>
                <c:pt idx="834">
                  <c:v>47.487310048162264</c:v>
                </c:pt>
                <c:pt idx="835">
                  <c:v>47.653270221784283</c:v>
                </c:pt>
                <c:pt idx="836">
                  <c:v>47.826034122216662</c:v>
                </c:pt>
                <c:pt idx="837">
                  <c:v>47.98691700122729</c:v>
                </c:pt>
                <c:pt idx="838">
                  <c:v>48.147260497790029</c:v>
                </c:pt>
                <c:pt idx="839">
                  <c:v>48.307070006819025</c:v>
                </c:pt>
                <c:pt idx="840">
                  <c:v>48.466350833831648</c:v>
                </c:pt>
                <c:pt idx="841">
                  <c:v>48.619512621440819</c:v>
                </c:pt>
                <c:pt idx="842">
                  <c:v>48.772191916899843</c:v>
                </c:pt>
                <c:pt idx="843">
                  <c:v>48.924393256246056</c:v>
                </c:pt>
                <c:pt idx="844">
                  <c:v>49.076121104841398</c:v>
                </c:pt>
                <c:pt idx="845">
                  <c:v>49.227379858905209</c:v>
                </c:pt>
                <c:pt idx="846">
                  <c:v>49.378173847004497</c:v>
                </c:pt>
                <c:pt idx="847">
                  <c:v>49.528507331503199</c:v>
                </c:pt>
                <c:pt idx="848">
                  <c:v>49.678384509971714</c:v>
                </c:pt>
                <c:pt idx="849">
                  <c:v>49.827809516558084</c:v>
                </c:pt>
                <c:pt idx="850">
                  <c:v>49.968548844287305</c:v>
                </c:pt>
                <c:pt idx="851">
                  <c:v>50.108891771504048</c:v>
                </c:pt>
                <c:pt idx="852">
                  <c:v>50.248841632011001</c:v>
                </c:pt>
                <c:pt idx="853">
                  <c:v>50.388401713115691</c:v>
                </c:pt>
                <c:pt idx="854">
                  <c:v>50.527575256533616</c:v>
                </c:pt>
                <c:pt idx="855">
                  <c:v>50.666365459268967</c:v>
                </c:pt>
                <c:pt idx="856">
                  <c:v>50.80477547447358</c:v>
                </c:pt>
                <c:pt idx="857">
                  <c:v>50.941444396234353</c:v>
                </c:pt>
                <c:pt idx="858">
                  <c:v>51.077746653987134</c:v>
                </c:pt>
                <c:pt idx="859">
                  <c:v>51.21368518572055</c:v>
                </c:pt>
                <c:pt idx="860">
                  <c:v>51.349262890375364</c:v>
                </c:pt>
                <c:pt idx="861">
                  <c:v>51.476093518059628</c:v>
                </c:pt>
                <c:pt idx="862">
                  <c:v>51.60261165101052</c:v>
                </c:pt>
                <c:pt idx="863">
                  <c:v>51.728819589623313</c:v>
                </c:pt>
                <c:pt idx="864">
                  <c:v>51.854719606193903</c:v>
                </c:pt>
                <c:pt idx="865">
                  <c:v>51.980313945397171</c:v>
                </c:pt>
                <c:pt idx="866">
                  <c:v>52.10560482475492</c:v>
                </c:pt>
                <c:pt idx="867">
                  <c:v>52.234432574764199</c:v>
                </c:pt>
                <c:pt idx="868">
                  <c:v>52.354350626444571</c:v>
                </c:pt>
                <c:pt idx="869">
                  <c:v>52.473994004884865</c:v>
                </c:pt>
                <c:pt idx="870">
                  <c:v>52.59336459032977</c:v>
                </c:pt>
                <c:pt idx="871">
                  <c:v>52.712464241660072</c:v>
                </c:pt>
                <c:pt idx="872">
                  <c:v>52.831294796731051</c:v>
                </c:pt>
                <c:pt idx="873">
                  <c:v>52.949858072704046</c:v>
                </c:pt>
                <c:pt idx="874">
                  <c:v>53.068155866371313</c:v>
                </c:pt>
                <c:pt idx="875">
                  <c:v>53.186189954474322</c:v>
                </c:pt>
                <c:pt idx="876">
                  <c:v>53.303962094015759</c:v>
                </c:pt>
                <c:pt idx="877">
                  <c:v>53.421474022565228</c:v>
                </c:pt>
                <c:pt idx="878">
                  <c:v>53.538727458558959</c:v>
                </c:pt>
                <c:pt idx="879">
                  <c:v>53.655724101593556</c:v>
                </c:pt>
                <c:pt idx="880">
                  <c:v>53.764565947851324</c:v>
                </c:pt>
                <c:pt idx="881">
                  <c:v>53.873187452936655</c:v>
                </c:pt>
                <c:pt idx="882">
                  <c:v>53.981589950535607</c:v>
                </c:pt>
                <c:pt idx="883">
                  <c:v>54.089774760928677</c:v>
                </c:pt>
                <c:pt idx="884">
                  <c:v>54.19547649491976</c:v>
                </c:pt>
                <c:pt idx="885">
                  <c:v>54.300972070439855</c:v>
                </c:pt>
                <c:pt idx="886">
                  <c:v>54.406262689841668</c:v>
                </c:pt>
                <c:pt idx="887">
                  <c:v>54.51134954383145</c:v>
                </c:pt>
                <c:pt idx="888">
                  <c:v>54.616233811626365</c:v>
                </c:pt>
                <c:pt idx="889">
                  <c:v>54.720916661109115</c:v>
                </c:pt>
                <c:pt idx="890">
                  <c:v>54.825399248979956</c:v>
                </c:pt>
                <c:pt idx="891">
                  <c:v>54.929682720906037</c:v>
                </c:pt>
                <c:pt idx="892">
                  <c:v>55.033768211668232</c:v>
                </c:pt>
                <c:pt idx="893">
                  <c:v>55.137656845305443</c:v>
                </c:pt>
                <c:pt idx="894">
                  <c:v>55.241349735256463</c:v>
                </c:pt>
                <c:pt idx="895">
                  <c:v>55.344847984499424</c:v>
                </c:pt>
                <c:pt idx="896">
                  <c:v>55.448152685688932</c:v>
                </c:pt>
                <c:pt idx="897">
                  <c:v>55.551264921290837</c:v>
                </c:pt>
                <c:pt idx="898">
                  <c:v>55.649175136298382</c:v>
                </c:pt>
                <c:pt idx="899">
                  <c:v>55.746913086215216</c:v>
                </c:pt>
                <c:pt idx="900">
                  <c:v>55.844479677641957</c:v>
                </c:pt>
                <c:pt idx="901">
                  <c:v>55.941875809252117</c:v>
                </c:pt>
                <c:pt idx="902">
                  <c:v>56.039102371888852</c:v>
                </c:pt>
                <c:pt idx="903">
                  <c:v>56.136160248660147</c:v>
                </c:pt>
                <c:pt idx="904">
                  <c:v>56.23305031503255</c:v>
                </c:pt>
                <c:pt idx="905">
                  <c:v>56.329773438923461</c:v>
                </c:pt>
                <c:pt idx="906">
                  <c:v>56.426330480791947</c:v>
                </c:pt>
                <c:pt idx="907">
                  <c:v>56.522722293728215</c:v>
                </c:pt>
                <c:pt idx="908">
                  <c:v>56.618949723541661</c:v>
                </c:pt>
                <c:pt idx="909">
                  <c:v>56.708304740921527</c:v>
                </c:pt>
                <c:pt idx="910">
                  <c:v>56.797518962007672</c:v>
                </c:pt>
                <c:pt idx="911">
                  <c:v>56.886593050612866</c:v>
                </c:pt>
                <c:pt idx="912">
                  <c:v>56.975527665348466</c:v>
                </c:pt>
                <c:pt idx="913">
                  <c:v>57.064323459681297</c:v>
                </c:pt>
                <c:pt idx="914">
                  <c:v>57.152981081989772</c:v>
                </c:pt>
                <c:pt idx="915">
                  <c:v>57.24150117561917</c:v>
                </c:pt>
                <c:pt idx="916">
                  <c:v>57.329884378936207</c:v>
                </c:pt>
                <c:pt idx="917">
                  <c:v>57.418131325382795</c:v>
                </c:pt>
                <c:pt idx="918">
                  <c:v>57.506242643529099</c:v>
                </c:pt>
                <c:pt idx="919">
                  <c:v>57.594218957125833</c:v>
                </c:pt>
                <c:pt idx="920">
                  <c:v>57.682060885155849</c:v>
                </c:pt>
                <c:pt idx="921">
                  <c:v>57.76976904188502</c:v>
                </c:pt>
                <c:pt idx="922">
                  <c:v>57.857344036912416</c:v>
                </c:pt>
                <c:pt idx="923">
                  <c:v>57.9447864752198</c:v>
                </c:pt>
                <c:pt idx="924">
                  <c:v>58.03209695722046</c:v>
                </c:pt>
                <c:pt idx="925">
                  <c:v>58.119276078807374</c:v>
                </c:pt>
                <c:pt idx="926">
                  <c:v>58.200123913408021</c:v>
                </c:pt>
                <c:pt idx="927">
                  <c:v>58.280859439444349</c:v>
                </c:pt>
                <c:pt idx="928">
                  <c:v>58.361483123870464</c:v>
                </c:pt>
                <c:pt idx="929">
                  <c:v>58.441995430412703</c:v>
                </c:pt>
                <c:pt idx="930">
                  <c:v>58.522396819600786</c:v>
                </c:pt>
                <c:pt idx="931">
                  <c:v>58.602687748798594</c:v>
                </c:pt>
                <c:pt idx="932">
                  <c:v>58.682868672234569</c:v>
                </c:pt>
                <c:pt idx="933">
                  <c:v>58.762940041031712</c:v>
                </c:pt>
                <c:pt idx="934">
                  <c:v>58.842902303237238</c:v>
                </c:pt>
                <c:pt idx="935">
                  <c:v>58.922755903851872</c:v>
                </c:pt>
                <c:pt idx="936">
                  <c:v>59.002501284858759</c:v>
                </c:pt>
                <c:pt idx="937">
                  <c:v>59.082138885252057</c:v>
                </c:pt>
                <c:pt idx="938">
                  <c:v>59.161669141065147</c:v>
                </c:pt>
                <c:pt idx="939">
                  <c:v>59.241092485398532</c:v>
                </c:pt>
                <c:pt idx="940">
                  <c:v>59.320409348447384</c:v>
                </c:pt>
                <c:pt idx="941">
                  <c:v>59.399620157528751</c:v>
                </c:pt>
                <c:pt idx="942">
                  <c:v>59.478725337108472</c:v>
                </c:pt>
                <c:pt idx="943">
                  <c:v>59.55772530882772</c:v>
                </c:pt>
                <c:pt idx="944">
                  <c:v>59.636620491529271</c:v>
                </c:pt>
                <c:pt idx="945">
                  <c:v>59.709670681956332</c:v>
                </c:pt>
                <c:pt idx="946">
                  <c:v>59.782631501092943</c:v>
                </c:pt>
                <c:pt idx="947">
                  <c:v>59.855503276288268</c:v>
                </c:pt>
                <c:pt idx="948">
                  <c:v>59.930422470545018</c:v>
                </c:pt>
                <c:pt idx="949">
                  <c:v>60.00311454084494</c:v>
                </c:pt>
                <c:pt idx="950">
                  <c:v>60.075718546764783</c:v>
                </c:pt>
                <c:pt idx="951">
                  <c:v>60.148234807722055</c:v>
                </c:pt>
                <c:pt idx="952">
                  <c:v>60.220468665520556</c:v>
                </c:pt>
                <c:pt idx="953">
                  <c:v>60.292615879519566</c:v>
                </c:pt>
                <c:pt idx="954">
                  <c:v>60.364676760882119</c:v>
                </c:pt>
                <c:pt idx="955">
                  <c:v>60.436651618912791</c:v>
                </c:pt>
                <c:pt idx="956">
                  <c:v>60.508540761073213</c:v>
                </c:pt>
                <c:pt idx="957">
                  <c:v>60.580344492997405</c:v>
                </c:pt>
                <c:pt idx="958">
                  <c:v>60.652063118506945</c:v>
                </c:pt>
                <c:pt idx="959">
                  <c:v>60.723763367444725</c:v>
                </c:pt>
                <c:pt idx="960">
                  <c:v>60.795378955527966</c:v>
                </c:pt>
                <c:pt idx="961">
                  <c:v>60.866910182060302</c:v>
                </c:pt>
                <c:pt idx="962">
                  <c:v>60.938357344585548</c:v>
                </c:pt>
                <c:pt idx="963">
                  <c:v>61.009720738902139</c:v>
                </c:pt>
                <c:pt idx="964">
                  <c:v>61.076029768712139</c:v>
                </c:pt>
                <c:pt idx="965">
                  <c:v>61.142266808128348</c:v>
                </c:pt>
                <c:pt idx="966">
                  <c:v>61.208432091202837</c:v>
                </c:pt>
                <c:pt idx="967">
                  <c:v>61.274525850721915</c:v>
                </c:pt>
                <c:pt idx="968">
                  <c:v>61.340548318215689</c:v>
                </c:pt>
                <c:pt idx="969">
                  <c:v>61.406260404479582</c:v>
                </c:pt>
                <c:pt idx="970">
                  <c:v>61.471902170905516</c:v>
                </c:pt>
                <c:pt idx="971">
                  <c:v>61.537473842843603</c:v>
                </c:pt>
                <c:pt idx="972">
                  <c:v>61.602975644442658</c:v>
                </c:pt>
                <c:pt idx="973">
                  <c:v>61.668407798659132</c:v>
                </c:pt>
                <c:pt idx="974">
                  <c:v>61.733770527265996</c:v>
                </c:pt>
                <c:pt idx="975">
                  <c:v>61.799064050861489</c:v>
                </c:pt>
                <c:pt idx="976">
                  <c:v>61.864288588877848</c:v>
                </c:pt>
                <c:pt idx="977">
                  <c:v>61.929444359589894</c:v>
                </c:pt>
                <c:pt idx="978">
                  <c:v>61.994531580123578</c:v>
                </c:pt>
                <c:pt idx="979">
                  <c:v>62.059236630252109</c:v>
                </c:pt>
                <c:pt idx="980">
                  <c:v>62.124859332677453</c:v>
                </c:pt>
                <c:pt idx="981">
                  <c:v>62.186205795367918</c:v>
                </c:pt>
                <c:pt idx="982">
                  <c:v>62.24749173999917</c:v>
                </c:pt>
                <c:pt idx="983">
                  <c:v>62.308717345379726</c:v>
                </c:pt>
                <c:pt idx="984">
                  <c:v>62.369882789439139</c:v>
                </c:pt>
                <c:pt idx="985">
                  <c:v>62.430988249234034</c:v>
                </c:pt>
                <c:pt idx="986">
                  <c:v>62.492033900954105</c:v>
                </c:pt>
                <c:pt idx="987">
                  <c:v>62.553019919928026</c:v>
                </c:pt>
                <c:pt idx="988">
                  <c:v>62.613946480629345</c:v>
                </c:pt>
                <c:pt idx="989">
                  <c:v>62.674813756682319</c:v>
                </c:pt>
                <c:pt idx="990">
                  <c:v>62.734178456680567</c:v>
                </c:pt>
                <c:pt idx="991">
                  <c:v>62.793486980481205</c:v>
                </c:pt>
                <c:pt idx="992">
                  <c:v>62.853297348123654</c:v>
                </c:pt>
                <c:pt idx="993">
                  <c:v>62.913050801010179</c:v>
                </c:pt>
                <c:pt idx="994">
                  <c:v>62.972747501361475</c:v>
                </c:pt>
                <c:pt idx="995">
                  <c:v>63.032387610628945</c:v>
                </c:pt>
                <c:pt idx="996">
                  <c:v>63.091971289499782</c:v>
                </c:pt>
                <c:pt idx="997">
                  <c:v>63.151498697902042</c:v>
                </c:pt>
                <c:pt idx="998">
                  <c:v>63.210969995009656</c:v>
                </c:pt>
                <c:pt idx="999">
                  <c:v>63.270385339247376</c:v>
                </c:pt>
                <c:pt idx="1000">
                  <c:v>63.329191232338779</c:v>
                </c:pt>
                <c:pt idx="1001">
                  <c:v>63.3879425197579</c:v>
                </c:pt>
                <c:pt idx="1002">
                  <c:v>63.446639353386033</c:v>
                </c:pt>
                <c:pt idx="1003">
                  <c:v>63.505281884401555</c:v>
                </c:pt>
                <c:pt idx="1004">
                  <c:v>63.5638702632845</c:v>
                </c:pt>
                <c:pt idx="1005">
                  <c:v>63.622404639821056</c:v>
                </c:pt>
                <c:pt idx="1006">
                  <c:v>63.680885163108023</c:v>
                </c:pt>
                <c:pt idx="1007">
                  <c:v>63.739311981557265</c:v>
                </c:pt>
                <c:pt idx="1008">
                  <c:v>63.797685242900094</c:v>
                </c:pt>
                <c:pt idx="1009">
                  <c:v>63.856005094191651</c:v>
                </c:pt>
                <c:pt idx="1010">
                  <c:v>63.914271681815222</c:v>
                </c:pt>
                <c:pt idx="1011">
                  <c:v>63.972485151486509</c:v>
                </c:pt>
                <c:pt idx="1012">
                  <c:v>64.030645648257916</c:v>
                </c:pt>
                <c:pt idx="1013">
                  <c:v>64.088753316522741</c:v>
                </c:pt>
                <c:pt idx="1014">
                  <c:v>64.142194095902411</c:v>
                </c:pt>
                <c:pt idx="1015">
                  <c:v>64.195590350504887</c:v>
                </c:pt>
                <c:pt idx="1016">
                  <c:v>64.248942191464778</c:v>
                </c:pt>
                <c:pt idx="1017">
                  <c:v>64.304352210448386</c:v>
                </c:pt>
                <c:pt idx="1018">
                  <c:v>64.35971448351593</c:v>
                </c:pt>
                <c:pt idx="1019">
                  <c:v>64.415029133916036</c:v>
                </c:pt>
                <c:pt idx="1020">
                  <c:v>64.470296284367919</c:v>
                </c:pt>
                <c:pt idx="1021">
                  <c:v>64.524251479637513</c:v>
                </c:pt>
                <c:pt idx="1022">
                  <c:v>64.578161557559284</c:v>
                </c:pt>
                <c:pt idx="1023">
                  <c:v>64.632026631157132</c:v>
                </c:pt>
                <c:pt idx="1024">
                  <c:v>64.685846812983741</c:v>
                </c:pt>
                <c:pt idx="1025">
                  <c:v>64.739622215123376</c:v>
                </c:pt>
                <c:pt idx="1026">
                  <c:v>64.793352949194585</c:v>
                </c:pt>
                <c:pt idx="1027">
                  <c:v>64.847039126352897</c:v>
                </c:pt>
                <c:pt idx="1028">
                  <c:v>64.900680857293509</c:v>
                </c:pt>
                <c:pt idx="1029">
                  <c:v>64.954278252253971</c:v>
                </c:pt>
                <c:pt idx="1030">
                  <c:v>65.007831421016803</c:v>
                </c:pt>
                <c:pt idx="1031">
                  <c:v>65.060516656808247</c:v>
                </c:pt>
                <c:pt idx="1032">
                  <c:v>65.113159228719766</c:v>
                </c:pt>
                <c:pt idx="1033">
                  <c:v>65.165759240257771</c:v>
                </c:pt>
                <c:pt idx="1034">
                  <c:v>65.218316794510756</c:v>
                </c:pt>
                <c:pt idx="1035">
                  <c:v>65.270831994151649</c:v>
                </c:pt>
                <c:pt idx="1036">
                  <c:v>65.323304941440171</c:v>
                </c:pt>
                <c:pt idx="1037">
                  <c:v>65.375735738225131</c:v>
                </c:pt>
                <c:pt idx="1038">
                  <c:v>65.428124485946768</c:v>
                </c:pt>
                <c:pt idx="1039">
                  <c:v>65.480471285639041</c:v>
                </c:pt>
                <c:pt idx="1040">
                  <c:v>65.532776237931856</c:v>
                </c:pt>
                <c:pt idx="1041">
                  <c:v>65.58503944305339</c:v>
                </c:pt>
                <c:pt idx="1042">
                  <c:v>65.632957018739134</c:v>
                </c:pt>
                <c:pt idx="1043">
                  <c:v>65.680839610566707</c:v>
                </c:pt>
                <c:pt idx="1044">
                  <c:v>65.728687295066464</c:v>
                </c:pt>
                <c:pt idx="1045">
                  <c:v>65.776500148490072</c:v>
                </c:pt>
                <c:pt idx="1046">
                  <c:v>65.824278246811971</c:v>
                </c:pt>
                <c:pt idx="1047">
                  <c:v>65.87202166573077</c:v>
                </c:pt>
                <c:pt idx="1048">
                  <c:v>65.919730480670637</c:v>
                </c:pt>
                <c:pt idx="1049">
                  <c:v>65.967404766782693</c:v>
                </c:pt>
                <c:pt idx="1050">
                  <c:v>66.015044598946403</c:v>
                </c:pt>
                <c:pt idx="1051">
                  <c:v>66.062650051770945</c:v>
                </c:pt>
                <c:pt idx="1052">
                  <c:v>66.110221199596566</c:v>
                </c:pt>
                <c:pt idx="1053">
                  <c:v>66.157758116495955</c:v>
                </c:pt>
                <c:pt idx="1054">
                  <c:v>66.20526087627556</c:v>
                </c:pt>
                <c:pt idx="1055">
                  <c:v>66.252729552476964</c:v>
                </c:pt>
                <c:pt idx="1056">
                  <c:v>66.30122730984337</c:v>
                </c:pt>
                <c:pt idx="1057">
                  <c:v>66.349689592263601</c:v>
                </c:pt>
                <c:pt idx="1058">
                  <c:v>66.398116477490092</c:v>
                </c:pt>
                <c:pt idx="1059">
                  <c:v>66.44650804299161</c:v>
                </c:pt>
                <c:pt idx="1060">
                  <c:v>66.494864365954726</c:v>
                </c:pt>
                <c:pt idx="1061">
                  <c:v>66.543185523285231</c:v>
                </c:pt>
                <c:pt idx="1062">
                  <c:v>66.590413140458224</c:v>
                </c:pt>
                <c:pt idx="1063">
                  <c:v>66.637607262602145</c:v>
                </c:pt>
                <c:pt idx="1064">
                  <c:v>66.68476796089945</c:v>
                </c:pt>
                <c:pt idx="1065">
                  <c:v>66.731895306280748</c:v>
                </c:pt>
                <c:pt idx="1066">
                  <c:v>66.778989369426142</c:v>
                </c:pt>
                <c:pt idx="1067">
                  <c:v>66.826050220766376</c:v>
                </c:pt>
                <c:pt idx="1068">
                  <c:v>66.873077930484115</c:v>
                </c:pt>
                <c:pt idx="1069">
                  <c:v>66.920072568515167</c:v>
                </c:pt>
                <c:pt idx="1070">
                  <c:v>65.779772666346858</c:v>
                </c:pt>
                <c:pt idx="1071">
                  <c:v>65.731962195056809</c:v>
                </c:pt>
                <c:pt idx="1072">
                  <c:v>65.684116897901475</c:v>
                </c:pt>
                <c:pt idx="1073">
                  <c:v>65.636236698648219</c:v>
                </c:pt>
                <c:pt idx="1074">
                  <c:v>65.588321520785811</c:v>
                </c:pt>
                <c:pt idx="1075">
                  <c:v>65.536060935119892</c:v>
                </c:pt>
                <c:pt idx="1076">
                  <c:v>65.483758608566234</c:v>
                </c:pt>
                <c:pt idx="1077">
                  <c:v>65.431414440921827</c:v>
                </c:pt>
                <c:pt idx="1078">
                  <c:v>65.379028331582049</c:v>
                </c:pt>
                <c:pt idx="1079">
                  <c:v>65.328229652970919</c:v>
                </c:pt>
                <c:pt idx="1080">
                  <c:v>65.277391412186745</c:v>
                </c:pt>
                <c:pt idx="1081">
                  <c:v>65.226513516627776</c:v>
                </c:pt>
                <c:pt idx="1082">
                  <c:v>65.177215479283433</c:v>
                </c:pt>
                <c:pt idx="1083">
                  <c:v>65.123801714522585</c:v>
                </c:pt>
                <c:pt idx="1084">
                  <c:v>65.070344068418024</c:v>
                </c:pt>
                <c:pt idx="1085">
                  <c:v>65.016842432611625</c:v>
                </c:pt>
                <c:pt idx="1086">
                  <c:v>64.963296698298507</c:v>
                </c:pt>
                <c:pt idx="1087">
                  <c:v>64.909706756224438</c:v>
                </c:pt>
                <c:pt idx="1088">
                  <c:v>64.856072496683211</c:v>
                </c:pt>
                <c:pt idx="1089">
                  <c:v>64.802393809514086</c:v>
                </c:pt>
                <c:pt idx="1090">
                  <c:v>64.748670584099088</c:v>
                </c:pt>
                <c:pt idx="1091">
                  <c:v>64.694902709360363</c:v>
                </c:pt>
                <c:pt idx="1092">
                  <c:v>64.641919243417632</c:v>
                </c:pt>
                <c:pt idx="1093">
                  <c:v>64.588892278472329</c:v>
                </c:pt>
                <c:pt idx="1094">
                  <c:v>64.535821707181753</c:v>
                </c:pt>
                <c:pt idx="1095">
                  <c:v>64.482707421760935</c:v>
                </c:pt>
                <c:pt idx="1096">
                  <c:v>64.429549313980047</c:v>
                </c:pt>
                <c:pt idx="1097">
                  <c:v>64.376347275161848</c:v>
                </c:pt>
                <c:pt idx="1098">
                  <c:v>64.32310119617911</c:v>
                </c:pt>
                <c:pt idx="1099">
                  <c:v>64.26981096745196</c:v>
                </c:pt>
                <c:pt idx="1100">
                  <c:v>64.216476478945268</c:v>
                </c:pt>
                <c:pt idx="1101">
                  <c:v>64.163097620166013</c:v>
                </c:pt>
                <c:pt idx="1102">
                  <c:v>64.109674280160576</c:v>
                </c:pt>
                <c:pt idx="1103">
                  <c:v>64.056206347512088</c:v>
                </c:pt>
                <c:pt idx="1104">
                  <c:v>63.998069101054902</c:v>
                </c:pt>
                <c:pt idx="1105">
                  <c:v>63.939878945279098</c:v>
                </c:pt>
                <c:pt idx="1106">
                  <c:v>63.881635735422648</c:v>
                </c:pt>
                <c:pt idx="1107">
                  <c:v>63.823339326062062</c:v>
                </c:pt>
                <c:pt idx="1108">
                  <c:v>63.764989571108167</c:v>
                </c:pt>
                <c:pt idx="1109">
                  <c:v>63.70658632380183</c:v>
                </c:pt>
                <c:pt idx="1110">
                  <c:v>63.648129436709624</c:v>
                </c:pt>
                <c:pt idx="1111">
                  <c:v>63.589618761719521</c:v>
                </c:pt>
                <c:pt idx="1112">
                  <c:v>63.531054150036468</c:v>
                </c:pt>
                <c:pt idx="1113">
                  <c:v>63.472435452178011</c:v>
                </c:pt>
                <c:pt idx="1114">
                  <c:v>63.413762517969808</c:v>
                </c:pt>
                <c:pt idx="1115">
                  <c:v>63.35448176249092</c:v>
                </c:pt>
                <c:pt idx="1116">
                  <c:v>63.295145433992069</c:v>
                </c:pt>
                <c:pt idx="1117">
                  <c:v>63.235753375838954</c:v>
                </c:pt>
                <c:pt idx="1118">
                  <c:v>63.176305430659951</c:v>
                </c:pt>
                <c:pt idx="1119">
                  <c:v>63.116801440341241</c:v>
                </c:pt>
                <c:pt idx="1120">
                  <c:v>63.05724124602191</c:v>
                </c:pt>
                <c:pt idx="1121">
                  <c:v>62.99762468808899</c:v>
                </c:pt>
                <c:pt idx="1122">
                  <c:v>62.937951606172454</c:v>
                </c:pt>
                <c:pt idx="1123">
                  <c:v>62.878779472945652</c:v>
                </c:pt>
                <c:pt idx="1124">
                  <c:v>62.819551550678327</c:v>
                </c:pt>
                <c:pt idx="1125">
                  <c:v>62.760267681224327</c:v>
                </c:pt>
                <c:pt idx="1126">
                  <c:v>62.700927705688777</c:v>
                </c:pt>
                <c:pt idx="1127">
                  <c:v>62.64153146442311</c:v>
                </c:pt>
                <c:pt idx="1128">
                  <c:v>62.582078797020046</c:v>
                </c:pt>
                <c:pt idx="1129">
                  <c:v>62.517603910741357</c:v>
                </c:pt>
                <c:pt idx="1130">
                  <c:v>62.453062393510976</c:v>
                </c:pt>
                <c:pt idx="1131">
                  <c:v>62.388454038252014</c:v>
                </c:pt>
                <c:pt idx="1132">
                  <c:v>62.323778636812534</c:v>
                </c:pt>
                <c:pt idx="1133">
                  <c:v>62.259035979957737</c:v>
                </c:pt>
                <c:pt idx="1134">
                  <c:v>62.194225857362028</c:v>
                </c:pt>
                <c:pt idx="1135">
                  <c:v>62.12934805760105</c:v>
                </c:pt>
                <c:pt idx="1136">
                  <c:v>62.064402368143647</c:v>
                </c:pt>
                <c:pt idx="1137">
                  <c:v>61.999388575343694</c:v>
                </c:pt>
                <c:pt idx="1138">
                  <c:v>61.934306464431934</c:v>
                </c:pt>
                <c:pt idx="1139">
                  <c:v>61.869155819507668</c:v>
                </c:pt>
                <c:pt idx="1140">
                  <c:v>61.803936423530388</c:v>
                </c:pt>
                <c:pt idx="1141">
                  <c:v>61.738648058311348</c:v>
                </c:pt>
                <c:pt idx="1142">
                  <c:v>61.673290504505026</c:v>
                </c:pt>
                <c:pt idx="1143">
                  <c:v>61.607863541600537</c:v>
                </c:pt>
                <c:pt idx="1144">
                  <c:v>61.542366947912932</c:v>
                </c:pt>
                <c:pt idx="1145">
                  <c:v>61.476121799407636</c:v>
                </c:pt>
                <c:pt idx="1146">
                  <c:v>61.409805112509346</c:v>
                </c:pt>
                <c:pt idx="1147">
                  <c:v>61.343416654868584</c:v>
                </c:pt>
                <c:pt idx="1148">
                  <c:v>61.276956192875126</c:v>
                </c:pt>
                <c:pt idx="1149">
                  <c:v>61.210423491648399</c:v>
                </c:pt>
                <c:pt idx="1150">
                  <c:v>61.143818315027787</c:v>
                </c:pt>
                <c:pt idx="1151">
                  <c:v>61.077140425562831</c:v>
                </c:pt>
                <c:pt idx="1152">
                  <c:v>61.010389584503365</c:v>
                </c:pt>
                <c:pt idx="1153">
                  <c:v>60.943565551789519</c:v>
                </c:pt>
                <c:pt idx="1154">
                  <c:v>60.876668086041633</c:v>
                </c:pt>
                <c:pt idx="1155">
                  <c:v>60.805148352235619</c:v>
                </c:pt>
                <c:pt idx="1156">
                  <c:v>60.73354429759857</c:v>
                </c:pt>
                <c:pt idx="1157">
                  <c:v>60.661855623067929</c:v>
                </c:pt>
                <c:pt idx="1158">
                  <c:v>60.590082027808705</c:v>
                </c:pt>
                <c:pt idx="1159">
                  <c:v>60.518223209198744</c:v>
                </c:pt>
                <c:pt idx="1160">
                  <c:v>60.446278862813806</c:v>
                </c:pt>
                <c:pt idx="1161">
                  <c:v>60.374248682412507</c:v>
                </c:pt>
                <c:pt idx="1162">
                  <c:v>60.30213235992111</c:v>
                </c:pt>
                <c:pt idx="1163">
                  <c:v>60.22992958541812</c:v>
                </c:pt>
                <c:pt idx="1164">
                  <c:v>60.157640047118733</c:v>
                </c:pt>
                <c:pt idx="1165">
                  <c:v>60.085135150984513</c:v>
                </c:pt>
                <c:pt idx="1166">
                  <c:v>60.012542551202294</c:v>
                </c:pt>
                <c:pt idx="1167">
                  <c:v>59.939861928605573</c:v>
                </c:pt>
                <c:pt idx="1168">
                  <c:v>59.867092962086829</c:v>
                </c:pt>
                <c:pt idx="1169">
                  <c:v>59.794235328580974</c:v>
                </c:pt>
                <c:pt idx="1170">
                  <c:v>59.721288703048593</c:v>
                </c:pt>
                <c:pt idx="1171">
                  <c:v>59.646106493497655</c:v>
                </c:pt>
                <c:pt idx="1172">
                  <c:v>59.570829279271393</c:v>
                </c:pt>
                <c:pt idx="1173">
                  <c:v>59.495456699143666</c:v>
                </c:pt>
                <c:pt idx="1174">
                  <c:v>59.419988389592852</c:v>
                </c:pt>
                <c:pt idx="1175">
                  <c:v>59.344423984781344</c:v>
                </c:pt>
                <c:pt idx="1176">
                  <c:v>59.266326211254153</c:v>
                </c:pt>
                <c:pt idx="1177">
                  <c:v>59.188125252827717</c:v>
                </c:pt>
                <c:pt idx="1178">
                  <c:v>59.109178423661788</c:v>
                </c:pt>
                <c:pt idx="1179">
                  <c:v>59.0301258696921</c:v>
                </c:pt>
                <c:pt idx="1180">
                  <c:v>58.950967164829741</c:v>
                </c:pt>
                <c:pt idx="1181">
                  <c:v>58.871701880115296</c:v>
                </c:pt>
                <c:pt idx="1182">
                  <c:v>58.792329583691689</c:v>
                </c:pt>
                <c:pt idx="1183">
                  <c:v>58.712849840776698</c:v>
                </c:pt>
                <c:pt idx="1184">
                  <c:v>58.633262213635156</c:v>
                </c:pt>
                <c:pt idx="1185">
                  <c:v>58.553566261550756</c:v>
                </c:pt>
                <c:pt idx="1186">
                  <c:v>58.473761540797582</c:v>
                </c:pt>
                <c:pt idx="1187">
                  <c:v>58.393847604611217</c:v>
                </c:pt>
                <c:pt idx="1188">
                  <c:v>58.313824003159553</c:v>
                </c:pt>
                <c:pt idx="1189">
                  <c:v>58.227959846759504</c:v>
                </c:pt>
                <c:pt idx="1190">
                  <c:v>58.141968698488185</c:v>
                </c:pt>
                <c:pt idx="1191">
                  <c:v>58.055849992935748</c:v>
                </c:pt>
                <c:pt idx="1192">
                  <c:v>57.96960316048294</c:v>
                </c:pt>
                <c:pt idx="1193">
                  <c:v>57.883227627257085</c:v>
                </c:pt>
                <c:pt idx="1194">
                  <c:v>57.796722815087477</c:v>
                </c:pt>
                <c:pt idx="1195">
                  <c:v>57.710204520267183</c:v>
                </c:pt>
                <c:pt idx="1196">
                  <c:v>57.623556128110977</c:v>
                </c:pt>
                <c:pt idx="1197">
                  <c:v>57.536777049670185</c:v>
                </c:pt>
                <c:pt idx="1198">
                  <c:v>57.449866691537721</c:v>
                </c:pt>
                <c:pt idx="1199">
                  <c:v>57.364016049644746</c:v>
                </c:pt>
                <c:pt idx="1200">
                  <c:v>57.278036538176359</c:v>
                </c:pt>
                <c:pt idx="1201">
                  <c:v>57.191927574756939</c:v>
                </c:pt>
                <c:pt idx="1202">
                  <c:v>57.10026302038154</c:v>
                </c:pt>
                <c:pt idx="1203">
                  <c:v>57.008450840128482</c:v>
                </c:pt>
                <c:pt idx="1204">
                  <c:v>56.916490318050727</c:v>
                </c:pt>
                <c:pt idx="1205">
                  <c:v>56.824380732393642</c:v>
                </c:pt>
                <c:pt idx="1206">
                  <c:v>56.732121355528804</c:v>
                </c:pt>
                <c:pt idx="1207">
                  <c:v>56.639711453886868</c:v>
                </c:pt>
                <c:pt idx="1208">
                  <c:v>56.547150287889394</c:v>
                </c:pt>
                <c:pt idx="1209">
                  <c:v>56.452387817781101</c:v>
                </c:pt>
                <c:pt idx="1210">
                  <c:v>56.35746574059354</c:v>
                </c:pt>
                <c:pt idx="1211">
                  <c:v>56.262383246670915</c:v>
                </c:pt>
                <c:pt idx="1212">
                  <c:v>56.167139519486476</c:v>
                </c:pt>
                <c:pt idx="1213">
                  <c:v>56.071733735560599</c:v>
                </c:pt>
                <c:pt idx="1214">
                  <c:v>55.976165064377575</c:v>
                </c:pt>
                <c:pt idx="1215">
                  <c:v>55.880432668301147</c:v>
                </c:pt>
                <c:pt idx="1216">
                  <c:v>55.784535702488711</c:v>
                </c:pt>
                <c:pt idx="1217">
                  <c:v>55.68847331480422</c:v>
                </c:pt>
                <c:pt idx="1218">
                  <c:v>55.592244645729693</c:v>
                </c:pt>
                <c:pt idx="1219">
                  <c:v>55.494233808944195</c:v>
                </c:pt>
                <c:pt idx="1220">
                  <c:v>55.396049256699669</c:v>
                </c:pt>
                <c:pt idx="1221">
                  <c:v>55.29583291671247</c:v>
                </c:pt>
                <c:pt idx="1222">
                  <c:v>55.195434286588764</c:v>
                </c:pt>
                <c:pt idx="1223">
                  <c:v>55.094852367346874</c:v>
                </c:pt>
                <c:pt idx="1224">
                  <c:v>54.994086150843948</c:v>
                </c:pt>
                <c:pt idx="1225">
                  <c:v>54.8931346196579</c:v>
                </c:pt>
                <c:pt idx="1226">
                  <c:v>54.791996746967335</c:v>
                </c:pt>
                <c:pt idx="1227">
                  <c:v>54.685345111946795</c:v>
                </c:pt>
                <c:pt idx="1228">
                  <c:v>54.57848466127566</c:v>
                </c:pt>
                <c:pt idx="1229">
                  <c:v>54.471414162785898</c:v>
                </c:pt>
                <c:pt idx="1230">
                  <c:v>54.362959840294621</c:v>
                </c:pt>
                <c:pt idx="1231">
                  <c:v>54.254288283360609</c:v>
                </c:pt>
                <c:pt idx="1232">
                  <c:v>54.148701578291593</c:v>
                </c:pt>
                <c:pt idx="1233">
                  <c:v>54.035728975387919</c:v>
                </c:pt>
                <c:pt idx="1234">
                  <c:v>53.922519187638493</c:v>
                </c:pt>
                <c:pt idx="1235">
                  <c:v>53.809070713781402</c:v>
                </c:pt>
                <c:pt idx="1236">
                  <c:v>53.69538203664375</c:v>
                </c:pt>
                <c:pt idx="1237">
                  <c:v>53.581451622904503</c:v>
                </c:pt>
                <c:pt idx="1238">
                  <c:v>53.467277922852759</c:v>
                </c:pt>
                <c:pt idx="1239">
                  <c:v>53.352859370141353</c:v>
                </c:pt>
                <c:pt idx="1240">
                  <c:v>53.238194381535649</c:v>
                </c:pt>
                <c:pt idx="1241">
                  <c:v>53.120907445155346</c:v>
                </c:pt>
                <c:pt idx="1242">
                  <c:v>53.003360398229013</c:v>
                </c:pt>
                <c:pt idx="1243">
                  <c:v>52.887936023387702</c:v>
                </c:pt>
                <c:pt idx="1244">
                  <c:v>52.772258637014382</c:v>
                </c:pt>
                <c:pt idx="1245">
                  <c:v>52.65574935220009</c:v>
                </c:pt>
                <c:pt idx="1246">
                  <c:v>52.532967513280347</c:v>
                </c:pt>
                <c:pt idx="1247">
                  <c:v>52.409897355148125</c:v>
                </c:pt>
                <c:pt idx="1248">
                  <c:v>52.286536835489194</c:v>
                </c:pt>
                <c:pt idx="1249">
                  <c:v>52.162883887752038</c:v>
                </c:pt>
                <c:pt idx="1250">
                  <c:v>52.03893642074307</c:v>
                </c:pt>
                <c:pt idx="1251">
                  <c:v>51.914692318213184</c:v>
                </c:pt>
                <c:pt idx="1252">
                  <c:v>51.790149438435265</c:v>
                </c:pt>
                <c:pt idx="1253">
                  <c:v>51.661964332730633</c:v>
                </c:pt>
                <c:pt idx="1254">
                  <c:v>51.533459582369076</c:v>
                </c:pt>
                <c:pt idx="1255">
                  <c:v>51.404632782127791</c:v>
                </c:pt>
                <c:pt idx="1256">
                  <c:v>51.275481496452237</c:v>
                </c:pt>
                <c:pt idx="1257">
                  <c:v>51.146003258917709</c:v>
                </c:pt>
                <c:pt idx="1258">
                  <c:v>51.016195571678558</c:v>
                </c:pt>
                <c:pt idx="1259">
                  <c:v>50.87836227477117</c:v>
                </c:pt>
                <c:pt idx="1260">
                  <c:v>50.740153540183357</c:v>
                </c:pt>
                <c:pt idx="1261">
                  <c:v>50.601566280359705</c:v>
                </c:pt>
                <c:pt idx="1262">
                  <c:v>50.462597365168264</c:v>
                </c:pt>
                <c:pt idx="1263">
                  <c:v>50.324624475020997</c:v>
                </c:pt>
                <c:pt idx="1264">
                  <c:v>50.186271221923342</c:v>
                </c:pt>
                <c:pt idx="1265">
                  <c:v>50.0475344397397</c:v>
                </c:pt>
                <c:pt idx="1266">
                  <c:v>49.899259208073616</c:v>
                </c:pt>
                <c:pt idx="1267">
                  <c:v>49.750540739710573</c:v>
                </c:pt>
                <c:pt idx="1268">
                  <c:v>49.601375031818463</c:v>
                </c:pt>
                <c:pt idx="1269">
                  <c:v>49.45175802091434</c:v>
                </c:pt>
                <c:pt idx="1270">
                  <c:v>49.302078904445459</c:v>
                </c:pt>
                <c:pt idx="1271">
                  <c:v>49.151942587914377</c:v>
                </c:pt>
                <c:pt idx="1272">
                  <c:v>49.001344851610533</c:v>
                </c:pt>
                <c:pt idx="1273">
                  <c:v>48.850281410471077</c:v>
                </c:pt>
                <c:pt idx="1274">
                  <c:v>48.696681982414368</c:v>
                </c:pt>
                <c:pt idx="1275">
                  <c:v>48.542594989281639</c:v>
                </c:pt>
                <c:pt idx="1276">
                  <c:v>48.388015753404787</c:v>
                </c:pt>
                <c:pt idx="1277">
                  <c:v>48.225150225418275</c:v>
                </c:pt>
                <c:pt idx="1278">
                  <c:v>48.061730922723576</c:v>
                </c:pt>
                <c:pt idx="1279">
                  <c:v>47.897752151258722</c:v>
                </c:pt>
                <c:pt idx="1280">
                  <c:v>47.733208118639538</c:v>
                </c:pt>
                <c:pt idx="1281">
                  <c:v>47.568092931765044</c:v>
                </c:pt>
                <c:pt idx="1282">
                  <c:v>47.402400594347256</c:v>
                </c:pt>
                <c:pt idx="1283">
                  <c:v>47.236125004362549</c:v>
                </c:pt>
                <c:pt idx="1284">
                  <c:v>47.059525793133183</c:v>
                </c:pt>
                <c:pt idx="1285">
                  <c:v>46.882258840956489</c:v>
                </c:pt>
                <c:pt idx="1286">
                  <c:v>46.702559844607521</c:v>
                </c:pt>
                <c:pt idx="1287">
                  <c:v>46.522820640023888</c:v>
                </c:pt>
                <c:pt idx="1288">
                  <c:v>46.342381601548887</c:v>
                </c:pt>
                <c:pt idx="1289">
                  <c:v>46.16123447948609</c:v>
                </c:pt>
                <c:pt idx="1290">
                  <c:v>45.979370860643442</c:v>
                </c:pt>
                <c:pt idx="1291">
                  <c:v>45.789015086777134</c:v>
                </c:pt>
                <c:pt idx="1292">
                  <c:v>45.597861310020853</c:v>
                </c:pt>
                <c:pt idx="1293">
                  <c:v>45.405899394993121</c:v>
                </c:pt>
                <c:pt idx="1294">
                  <c:v>45.213118989744004</c:v>
                </c:pt>
                <c:pt idx="1295">
                  <c:v>45.019509519216591</c:v>
                </c:pt>
                <c:pt idx="1296">
                  <c:v>44.816791043831927</c:v>
                </c:pt>
                <c:pt idx="1297">
                  <c:v>44.613104240676059</c:v>
                </c:pt>
                <c:pt idx="1298">
                  <c:v>44.408478889642879</c:v>
                </c:pt>
                <c:pt idx="1299">
                  <c:v>44.202901875553934</c:v>
                </c:pt>
                <c:pt idx="1300">
                  <c:v>43.99635977461206</c:v>
                </c:pt>
                <c:pt idx="1301">
                  <c:v>43.778463621968072</c:v>
                </c:pt>
                <c:pt idx="1302">
                  <c:v>43.559472014615928</c:v>
                </c:pt>
                <c:pt idx="1303">
                  <c:v>43.33936823413724</c:v>
                </c:pt>
                <c:pt idx="1304">
                  <c:v>43.118135132040408</c:v>
                </c:pt>
                <c:pt idx="1305">
                  <c:v>42.884615503687911</c:v>
                </c:pt>
                <c:pt idx="1306">
                  <c:v>42.649810250967384</c:v>
                </c:pt>
                <c:pt idx="1307">
                  <c:v>42.417887656101961</c:v>
                </c:pt>
                <c:pt idx="1308">
                  <c:v>42.171074873289299</c:v>
                </c:pt>
                <c:pt idx="1309">
                  <c:v>41.922800420262853</c:v>
                </c:pt>
                <c:pt idx="1310">
                  <c:v>41.673037963472424</c:v>
                </c:pt>
                <c:pt idx="1311">
                  <c:v>41.42176036804441</c:v>
                </c:pt>
                <c:pt idx="1312">
                  <c:v>41.168939663191928</c:v>
                </c:pt>
                <c:pt idx="1313">
                  <c:v>40.899628599713736</c:v>
                </c:pt>
                <c:pt idx="1314">
                  <c:v>40.628520463151339</c:v>
                </c:pt>
                <c:pt idx="1315">
                  <c:v>40.362304248209831</c:v>
                </c:pt>
                <c:pt idx="1316">
                  <c:v>40.084954328205008</c:v>
                </c:pt>
                <c:pt idx="1317">
                  <c:v>39.805658385688403</c:v>
                </c:pt>
                <c:pt idx="1318">
                  <c:v>39.522590760736421</c:v>
                </c:pt>
                <c:pt idx="1319">
                  <c:v>39.225125591911571</c:v>
                </c:pt>
                <c:pt idx="1320">
                  <c:v>38.925369707923167</c:v>
                </c:pt>
                <c:pt idx="1321">
                  <c:v>38.623269216612208</c:v>
                </c:pt>
                <c:pt idx="1322">
                  <c:v>38.305505694076693</c:v>
                </c:pt>
                <c:pt idx="1323">
                  <c:v>37.985061499932748</c:v>
                </c:pt>
                <c:pt idx="1324">
                  <c:v>37.661867424486019</c:v>
                </c:pt>
                <c:pt idx="1325">
                  <c:v>37.321547251192499</c:v>
                </c:pt>
                <c:pt idx="1326">
                  <c:v>36.978065916697588</c:v>
                </c:pt>
                <c:pt idx="1327">
                  <c:v>36.615994747641601</c:v>
                </c:pt>
                <c:pt idx="1328">
                  <c:v>36.244331238134819</c:v>
                </c:pt>
                <c:pt idx="1329">
                  <c:v>35.86877632019052</c:v>
                </c:pt>
                <c:pt idx="1330">
                  <c:v>35.489204688024955</c:v>
                </c:pt>
                <c:pt idx="1331">
                  <c:v>35.08525276146198</c:v>
                </c:pt>
                <c:pt idx="1332">
                  <c:v>34.67653967825229</c:v>
                </c:pt>
                <c:pt idx="1333">
                  <c:v>34.240798977341178</c:v>
                </c:pt>
                <c:pt idx="1334">
                  <c:v>33.799367349588394</c:v>
                </c:pt>
                <c:pt idx="1335">
                  <c:v>33.34254748658519</c:v>
                </c:pt>
                <c:pt idx="1336">
                  <c:v>32.879291211471653</c:v>
                </c:pt>
                <c:pt idx="1337">
                  <c:v>32.391667311744541</c:v>
                </c:pt>
                <c:pt idx="1338">
                  <c:v>32.391667311744541</c:v>
                </c:pt>
                <c:pt idx="1339">
                  <c:v>32.391667311744541</c:v>
                </c:pt>
                <c:pt idx="1340">
                  <c:v>32.391667311744541</c:v>
                </c:pt>
                <c:pt idx="1341">
                  <c:v>32.391667311744541</c:v>
                </c:pt>
                <c:pt idx="1342">
                  <c:v>32.391667311744541</c:v>
                </c:pt>
                <c:pt idx="1343">
                  <c:v>32.391667311744541</c:v>
                </c:pt>
                <c:pt idx="1344">
                  <c:v>32.391667311744541</c:v>
                </c:pt>
                <c:pt idx="1345">
                  <c:v>32.391667311744541</c:v>
                </c:pt>
                <c:pt idx="1346">
                  <c:v>32.391667311744541</c:v>
                </c:pt>
                <c:pt idx="1347">
                  <c:v>32.391667311744541</c:v>
                </c:pt>
                <c:pt idx="1348">
                  <c:v>32.391667311744541</c:v>
                </c:pt>
                <c:pt idx="1349">
                  <c:v>32.391667311744541</c:v>
                </c:pt>
                <c:pt idx="1350">
                  <c:v>32.391667311744541</c:v>
                </c:pt>
                <c:pt idx="1351">
                  <c:v>32.391667311744541</c:v>
                </c:pt>
                <c:pt idx="1352">
                  <c:v>32.391667311744541</c:v>
                </c:pt>
                <c:pt idx="1353">
                  <c:v>32.391667311744541</c:v>
                </c:pt>
                <c:pt idx="1354">
                  <c:v>32.391667311744541</c:v>
                </c:pt>
                <c:pt idx="1355">
                  <c:v>32.391667311744541</c:v>
                </c:pt>
                <c:pt idx="1356">
                  <c:v>32.391667311744541</c:v>
                </c:pt>
                <c:pt idx="1357">
                  <c:v>32.391667311744541</c:v>
                </c:pt>
                <c:pt idx="1358">
                  <c:v>32.391667311744541</c:v>
                </c:pt>
                <c:pt idx="1359">
                  <c:v>32.391667311744541</c:v>
                </c:pt>
                <c:pt idx="1360">
                  <c:v>32.391667311744541</c:v>
                </c:pt>
                <c:pt idx="1361">
                  <c:v>32.391667311744541</c:v>
                </c:pt>
                <c:pt idx="1362">
                  <c:v>32.391667311744541</c:v>
                </c:pt>
                <c:pt idx="1363">
                  <c:v>32.391667311744541</c:v>
                </c:pt>
                <c:pt idx="1364">
                  <c:v>32.391667311744541</c:v>
                </c:pt>
                <c:pt idx="1365">
                  <c:v>32.391667311744541</c:v>
                </c:pt>
                <c:pt idx="1366">
                  <c:v>32.391667311744541</c:v>
                </c:pt>
                <c:pt idx="1367">
                  <c:v>32.391667311744541</c:v>
                </c:pt>
                <c:pt idx="1368">
                  <c:v>32.391667311744541</c:v>
                </c:pt>
                <c:pt idx="1369">
                  <c:v>32.391667311744541</c:v>
                </c:pt>
                <c:pt idx="1370">
                  <c:v>32.391667311744541</c:v>
                </c:pt>
                <c:pt idx="1371">
                  <c:v>32.391667311744541</c:v>
                </c:pt>
                <c:pt idx="1372">
                  <c:v>32.391667311744541</c:v>
                </c:pt>
                <c:pt idx="1373">
                  <c:v>32.391667311744541</c:v>
                </c:pt>
                <c:pt idx="1374">
                  <c:v>32.391667311744541</c:v>
                </c:pt>
                <c:pt idx="1375">
                  <c:v>32.391667311744541</c:v>
                </c:pt>
                <c:pt idx="1376">
                  <c:v>32.391667311744541</c:v>
                </c:pt>
                <c:pt idx="1377">
                  <c:v>32.391667311744541</c:v>
                </c:pt>
                <c:pt idx="1378">
                  <c:v>32.391667311744541</c:v>
                </c:pt>
                <c:pt idx="1379">
                  <c:v>32.391667311744541</c:v>
                </c:pt>
                <c:pt idx="1380">
                  <c:v>32.391667311744541</c:v>
                </c:pt>
                <c:pt idx="1381">
                  <c:v>32.391667311744541</c:v>
                </c:pt>
                <c:pt idx="1382">
                  <c:v>32.391667311744541</c:v>
                </c:pt>
                <c:pt idx="1383">
                  <c:v>32.391667311744541</c:v>
                </c:pt>
                <c:pt idx="1384">
                  <c:v>32.391667311744541</c:v>
                </c:pt>
                <c:pt idx="1385">
                  <c:v>32.391667311744541</c:v>
                </c:pt>
                <c:pt idx="1386">
                  <c:v>32.391667311744541</c:v>
                </c:pt>
                <c:pt idx="1387">
                  <c:v>32.391667311744541</c:v>
                </c:pt>
                <c:pt idx="1388">
                  <c:v>32.391667311744541</c:v>
                </c:pt>
                <c:pt idx="1389">
                  <c:v>32.391667311744541</c:v>
                </c:pt>
                <c:pt idx="1390">
                  <c:v>32.391667311744541</c:v>
                </c:pt>
                <c:pt idx="1391">
                  <c:v>32.391667311744541</c:v>
                </c:pt>
                <c:pt idx="1392">
                  <c:v>32.391667311744541</c:v>
                </c:pt>
                <c:pt idx="1393">
                  <c:v>32.391667311744541</c:v>
                </c:pt>
                <c:pt idx="1394">
                  <c:v>32.391667311744541</c:v>
                </c:pt>
                <c:pt idx="1395">
                  <c:v>32.391667311744541</c:v>
                </c:pt>
                <c:pt idx="1396">
                  <c:v>32.391667311744541</c:v>
                </c:pt>
                <c:pt idx="1397">
                  <c:v>32.391667311744541</c:v>
                </c:pt>
                <c:pt idx="1398">
                  <c:v>32.391667311744541</c:v>
                </c:pt>
                <c:pt idx="1399">
                  <c:v>32.391667311744541</c:v>
                </c:pt>
                <c:pt idx="1400">
                  <c:v>32.391667311744541</c:v>
                </c:pt>
                <c:pt idx="1401">
                  <c:v>32.391667311744541</c:v>
                </c:pt>
                <c:pt idx="1402">
                  <c:v>32.391667311744541</c:v>
                </c:pt>
                <c:pt idx="1403">
                  <c:v>32.391667311744541</c:v>
                </c:pt>
                <c:pt idx="1404">
                  <c:v>32.391667311744541</c:v>
                </c:pt>
                <c:pt idx="1405">
                  <c:v>32.391667311744541</c:v>
                </c:pt>
                <c:pt idx="1406">
                  <c:v>32.391667311744541</c:v>
                </c:pt>
                <c:pt idx="1407">
                  <c:v>32.391667311744541</c:v>
                </c:pt>
                <c:pt idx="1408">
                  <c:v>32.391667311744541</c:v>
                </c:pt>
                <c:pt idx="1409">
                  <c:v>32.391667311744541</c:v>
                </c:pt>
                <c:pt idx="1410">
                  <c:v>32.391667311744541</c:v>
                </c:pt>
                <c:pt idx="1411">
                  <c:v>32.391667311744541</c:v>
                </c:pt>
                <c:pt idx="1412">
                  <c:v>32.391667311744541</c:v>
                </c:pt>
                <c:pt idx="1413">
                  <c:v>32.391667311744541</c:v>
                </c:pt>
                <c:pt idx="1414">
                  <c:v>32.391667311744541</c:v>
                </c:pt>
                <c:pt idx="1415">
                  <c:v>32.391667311744541</c:v>
                </c:pt>
                <c:pt idx="1416">
                  <c:v>32.391667311744541</c:v>
                </c:pt>
                <c:pt idx="1417">
                  <c:v>32.391667311744541</c:v>
                </c:pt>
                <c:pt idx="1418">
                  <c:v>32.391667311744541</c:v>
                </c:pt>
                <c:pt idx="1419">
                  <c:v>32.391667311744541</c:v>
                </c:pt>
                <c:pt idx="1420">
                  <c:v>32.391667311744541</c:v>
                </c:pt>
                <c:pt idx="1421">
                  <c:v>32.391667311744541</c:v>
                </c:pt>
                <c:pt idx="1422">
                  <c:v>32.391667311744541</c:v>
                </c:pt>
                <c:pt idx="1423">
                  <c:v>32.391667311744541</c:v>
                </c:pt>
                <c:pt idx="1424">
                  <c:v>32.391667311744541</c:v>
                </c:pt>
                <c:pt idx="1425">
                  <c:v>32.391667311744541</c:v>
                </c:pt>
                <c:pt idx="1426">
                  <c:v>32.391667311744541</c:v>
                </c:pt>
                <c:pt idx="1427">
                  <c:v>32.391667311744541</c:v>
                </c:pt>
                <c:pt idx="1428">
                  <c:v>32.391667311744541</c:v>
                </c:pt>
                <c:pt idx="1429">
                  <c:v>32.391667311744541</c:v>
                </c:pt>
                <c:pt idx="1430">
                  <c:v>32.391667311744541</c:v>
                </c:pt>
                <c:pt idx="1431">
                  <c:v>32.391667311744541</c:v>
                </c:pt>
                <c:pt idx="1432">
                  <c:v>32.391667311744541</c:v>
                </c:pt>
                <c:pt idx="1433">
                  <c:v>32.391667311744541</c:v>
                </c:pt>
                <c:pt idx="1434">
                  <c:v>32.391667311744541</c:v>
                </c:pt>
                <c:pt idx="1435">
                  <c:v>32.391667311744541</c:v>
                </c:pt>
                <c:pt idx="1436">
                  <c:v>32.391667311744541</c:v>
                </c:pt>
                <c:pt idx="1437">
                  <c:v>32.391667311744541</c:v>
                </c:pt>
                <c:pt idx="1438">
                  <c:v>32.391667311744541</c:v>
                </c:pt>
                <c:pt idx="1439">
                  <c:v>32.391667311744541</c:v>
                </c:pt>
                <c:pt idx="1440">
                  <c:v>32.391667311744541</c:v>
                </c:pt>
                <c:pt idx="1441">
                  <c:v>32.391667311744541</c:v>
                </c:pt>
                <c:pt idx="1442">
                  <c:v>32.391667311744541</c:v>
                </c:pt>
                <c:pt idx="1443">
                  <c:v>32.391667311744541</c:v>
                </c:pt>
                <c:pt idx="1444">
                  <c:v>32.391667311744541</c:v>
                </c:pt>
                <c:pt idx="1445">
                  <c:v>32.391667311744541</c:v>
                </c:pt>
                <c:pt idx="1446">
                  <c:v>32.391667311744541</c:v>
                </c:pt>
                <c:pt idx="1447">
                  <c:v>32.391667311744541</c:v>
                </c:pt>
                <c:pt idx="1448">
                  <c:v>32.391667311744541</c:v>
                </c:pt>
                <c:pt idx="1449">
                  <c:v>32.391667311744541</c:v>
                </c:pt>
                <c:pt idx="1450">
                  <c:v>32.391667311744541</c:v>
                </c:pt>
                <c:pt idx="1451">
                  <c:v>32.391667311744541</c:v>
                </c:pt>
                <c:pt idx="1452">
                  <c:v>32.391667311744541</c:v>
                </c:pt>
                <c:pt idx="1453">
                  <c:v>32.391667311744541</c:v>
                </c:pt>
                <c:pt idx="1454">
                  <c:v>32.391667311744541</c:v>
                </c:pt>
                <c:pt idx="1455">
                  <c:v>32.391667311744541</c:v>
                </c:pt>
                <c:pt idx="1456">
                  <c:v>32.391667311744541</c:v>
                </c:pt>
                <c:pt idx="1457">
                  <c:v>32.391667311744541</c:v>
                </c:pt>
                <c:pt idx="1458">
                  <c:v>32.391667311744541</c:v>
                </c:pt>
                <c:pt idx="1459">
                  <c:v>32.391667311744541</c:v>
                </c:pt>
                <c:pt idx="1460">
                  <c:v>32.391667311744541</c:v>
                </c:pt>
                <c:pt idx="1461">
                  <c:v>32.391667311744541</c:v>
                </c:pt>
                <c:pt idx="1462">
                  <c:v>32.391667311744541</c:v>
                </c:pt>
                <c:pt idx="1463">
                  <c:v>32.391667311744541</c:v>
                </c:pt>
                <c:pt idx="1464">
                  <c:v>32.391667311744541</c:v>
                </c:pt>
                <c:pt idx="1465">
                  <c:v>32.391667311744541</c:v>
                </c:pt>
                <c:pt idx="1466">
                  <c:v>32.391667311744541</c:v>
                </c:pt>
                <c:pt idx="1467">
                  <c:v>32.391667311744541</c:v>
                </c:pt>
                <c:pt idx="1468">
                  <c:v>32.391667311744541</c:v>
                </c:pt>
                <c:pt idx="1469">
                  <c:v>32.391667311744541</c:v>
                </c:pt>
                <c:pt idx="1470">
                  <c:v>32.391667311744541</c:v>
                </c:pt>
                <c:pt idx="1471">
                  <c:v>32.391667311744541</c:v>
                </c:pt>
                <c:pt idx="1472">
                  <c:v>32.391667311744541</c:v>
                </c:pt>
                <c:pt idx="1473">
                  <c:v>32.391667311744541</c:v>
                </c:pt>
                <c:pt idx="1474">
                  <c:v>32.391667311744541</c:v>
                </c:pt>
                <c:pt idx="1475">
                  <c:v>32.391667311744541</c:v>
                </c:pt>
                <c:pt idx="1476">
                  <c:v>32.391667311744541</c:v>
                </c:pt>
                <c:pt idx="1477">
                  <c:v>32.391667311744541</c:v>
                </c:pt>
                <c:pt idx="1478">
                  <c:v>32.391667311744541</c:v>
                </c:pt>
                <c:pt idx="1479">
                  <c:v>32.391667311744541</c:v>
                </c:pt>
                <c:pt idx="1480">
                  <c:v>32.391667311744541</c:v>
                </c:pt>
                <c:pt idx="1481">
                  <c:v>32.391667311744541</c:v>
                </c:pt>
                <c:pt idx="1482">
                  <c:v>32.391667311744541</c:v>
                </c:pt>
                <c:pt idx="1483">
                  <c:v>32.391667311744541</c:v>
                </c:pt>
                <c:pt idx="1484">
                  <c:v>32.391667311744541</c:v>
                </c:pt>
                <c:pt idx="1485">
                  <c:v>32.391667311744541</c:v>
                </c:pt>
                <c:pt idx="1486">
                  <c:v>32.391667311744541</c:v>
                </c:pt>
                <c:pt idx="1487">
                  <c:v>32.391667311744541</c:v>
                </c:pt>
                <c:pt idx="1488">
                  <c:v>32.391667311744541</c:v>
                </c:pt>
                <c:pt idx="1489">
                  <c:v>32.391667311744541</c:v>
                </c:pt>
                <c:pt idx="1490">
                  <c:v>32.391667311744541</c:v>
                </c:pt>
                <c:pt idx="1491">
                  <c:v>32.391667311744541</c:v>
                </c:pt>
                <c:pt idx="1492">
                  <c:v>32.391667311744541</c:v>
                </c:pt>
                <c:pt idx="1493">
                  <c:v>32.391667311744541</c:v>
                </c:pt>
                <c:pt idx="1494">
                  <c:v>32.391667311744541</c:v>
                </c:pt>
                <c:pt idx="1495">
                  <c:v>32.391667311744541</c:v>
                </c:pt>
                <c:pt idx="1496">
                  <c:v>32.391667311744541</c:v>
                </c:pt>
                <c:pt idx="1497">
                  <c:v>32.391667311744541</c:v>
                </c:pt>
                <c:pt idx="1498">
                  <c:v>32.391667311744541</c:v>
                </c:pt>
                <c:pt idx="1499">
                  <c:v>32.391667311744541</c:v>
                </c:pt>
                <c:pt idx="1500">
                  <c:v>32.391667311744541</c:v>
                </c:pt>
                <c:pt idx="1501">
                  <c:v>32.391667311744541</c:v>
                </c:pt>
                <c:pt idx="1502">
                  <c:v>32.391667311744541</c:v>
                </c:pt>
                <c:pt idx="1503">
                  <c:v>32.391667311744541</c:v>
                </c:pt>
                <c:pt idx="1504">
                  <c:v>32.391667311744541</c:v>
                </c:pt>
                <c:pt idx="1505">
                  <c:v>32.391667311744541</c:v>
                </c:pt>
                <c:pt idx="1506">
                  <c:v>32.391667311744541</c:v>
                </c:pt>
                <c:pt idx="1507">
                  <c:v>32.391667311744541</c:v>
                </c:pt>
                <c:pt idx="1508">
                  <c:v>32.391667311744541</c:v>
                </c:pt>
                <c:pt idx="1509">
                  <c:v>32.391667311744541</c:v>
                </c:pt>
                <c:pt idx="1510">
                  <c:v>32.391667311744541</c:v>
                </c:pt>
                <c:pt idx="1511">
                  <c:v>32.391667311744541</c:v>
                </c:pt>
                <c:pt idx="1512">
                  <c:v>32.391667311744541</c:v>
                </c:pt>
                <c:pt idx="1513">
                  <c:v>32.391667311744541</c:v>
                </c:pt>
                <c:pt idx="1514">
                  <c:v>32.391667311744541</c:v>
                </c:pt>
                <c:pt idx="1515">
                  <c:v>32.391667311744541</c:v>
                </c:pt>
                <c:pt idx="1516">
                  <c:v>32.391667311744541</c:v>
                </c:pt>
                <c:pt idx="1517">
                  <c:v>32.391667311744541</c:v>
                </c:pt>
                <c:pt idx="1518">
                  <c:v>32.391667311744541</c:v>
                </c:pt>
                <c:pt idx="1519">
                  <c:v>32.391667311744541</c:v>
                </c:pt>
                <c:pt idx="1520">
                  <c:v>32.391667311744541</c:v>
                </c:pt>
                <c:pt idx="1521">
                  <c:v>32.391667311744541</c:v>
                </c:pt>
                <c:pt idx="1522">
                  <c:v>32.391667311744541</c:v>
                </c:pt>
                <c:pt idx="1523">
                  <c:v>32.391667311744541</c:v>
                </c:pt>
                <c:pt idx="1524">
                  <c:v>32.391667311744541</c:v>
                </c:pt>
                <c:pt idx="1525">
                  <c:v>32.391667311744541</c:v>
                </c:pt>
                <c:pt idx="1526">
                  <c:v>32.391667311744541</c:v>
                </c:pt>
                <c:pt idx="1527">
                  <c:v>32.391667311744541</c:v>
                </c:pt>
                <c:pt idx="1528">
                  <c:v>32.391667311744541</c:v>
                </c:pt>
                <c:pt idx="1529">
                  <c:v>32.391667311744541</c:v>
                </c:pt>
                <c:pt idx="1530">
                  <c:v>32.391667311744541</c:v>
                </c:pt>
                <c:pt idx="1531">
                  <c:v>32.391667311744541</c:v>
                </c:pt>
                <c:pt idx="1532">
                  <c:v>32.391667311744541</c:v>
                </c:pt>
                <c:pt idx="1533">
                  <c:v>32.391667311744541</c:v>
                </c:pt>
                <c:pt idx="1534">
                  <c:v>32.391667311744541</c:v>
                </c:pt>
                <c:pt idx="1535">
                  <c:v>32.391667311744541</c:v>
                </c:pt>
                <c:pt idx="1536">
                  <c:v>32.391667311744541</c:v>
                </c:pt>
                <c:pt idx="1537">
                  <c:v>32.391667311744541</c:v>
                </c:pt>
                <c:pt idx="1538">
                  <c:v>32.391667311744541</c:v>
                </c:pt>
                <c:pt idx="1539">
                  <c:v>32.391667311744541</c:v>
                </c:pt>
                <c:pt idx="1540">
                  <c:v>32.391667311744541</c:v>
                </c:pt>
                <c:pt idx="1541">
                  <c:v>32.391667311744541</c:v>
                </c:pt>
                <c:pt idx="1542">
                  <c:v>32.391667311744541</c:v>
                </c:pt>
                <c:pt idx="1543">
                  <c:v>32.391667311744541</c:v>
                </c:pt>
                <c:pt idx="1544">
                  <c:v>32.391667311744541</c:v>
                </c:pt>
                <c:pt idx="1545">
                  <c:v>32.391667311744541</c:v>
                </c:pt>
                <c:pt idx="1546">
                  <c:v>32.391667311744541</c:v>
                </c:pt>
                <c:pt idx="1547">
                  <c:v>32.391667311744541</c:v>
                </c:pt>
                <c:pt idx="1548">
                  <c:v>32.391667311744541</c:v>
                </c:pt>
                <c:pt idx="1549">
                  <c:v>32.391667311744541</c:v>
                </c:pt>
                <c:pt idx="1550">
                  <c:v>32.391667311744541</c:v>
                </c:pt>
                <c:pt idx="1551">
                  <c:v>32.391667311744541</c:v>
                </c:pt>
                <c:pt idx="1552">
                  <c:v>32.391667311744541</c:v>
                </c:pt>
                <c:pt idx="1553">
                  <c:v>32.87947103426491</c:v>
                </c:pt>
                <c:pt idx="1554">
                  <c:v>33.360037643041672</c:v>
                </c:pt>
                <c:pt idx="1555">
                  <c:v>33.813034674215778</c:v>
                </c:pt>
                <c:pt idx="1556">
                  <c:v>34.259962853178614</c:v>
                </c:pt>
                <c:pt idx="1557">
                  <c:v>34.682043035512379</c:v>
                </c:pt>
                <c:pt idx="1558">
                  <c:v>35.098986505451876</c:v>
                </c:pt>
                <c:pt idx="1559">
                  <c:v>35.493390960691052</c:v>
                </c:pt>
                <c:pt idx="1560">
                  <c:v>35.88341277256756</c:v>
                </c:pt>
                <c:pt idx="1561">
                  <c:v>36.252875847566983</c:v>
                </c:pt>
                <c:pt idx="1562">
                  <c:v>36.624451757967364</c:v>
                </c:pt>
                <c:pt idx="1563">
                  <c:v>36.974216253719902</c:v>
                </c:pt>
                <c:pt idx="1564">
                  <c:v>37.320672086980458</c:v>
                </c:pt>
                <c:pt idx="1565">
                  <c:v>37.663911696156937</c:v>
                </c:pt>
                <c:pt idx="1566">
                  <c:v>37.987482131627836</c:v>
                </c:pt>
                <c:pt idx="1567">
                  <c:v>38.308296453220272</c:v>
                </c:pt>
                <c:pt idx="1568">
                  <c:v>38.626424102773811</c:v>
                </c:pt>
                <c:pt idx="1569">
                  <c:v>38.941931649541203</c:v>
                </c:pt>
                <c:pt idx="1570">
                  <c:v>39.239773451211605</c:v>
                </c:pt>
                <c:pt idx="1571">
                  <c:v>39.535354543121983</c:v>
                </c:pt>
                <c:pt idx="1572">
                  <c:v>39.830285621308015</c:v>
                </c:pt>
                <c:pt idx="1573">
                  <c:v>40.106827009405905</c:v>
                </c:pt>
                <c:pt idx="1574">
                  <c:v>40.381461611426872</c:v>
                </c:pt>
                <c:pt idx="1575">
                  <c:v>40.654228421604323</c:v>
                </c:pt>
                <c:pt idx="1576">
                  <c:v>40.925165121221987</c:v>
                </c:pt>
                <c:pt idx="1577">
                  <c:v>41.194308139739469</c:v>
                </c:pt>
                <c:pt idx="1578">
                  <c:v>41.446973151332095</c:v>
                </c:pt>
                <c:pt idx="1579">
                  <c:v>41.698097891024766</c:v>
                </c:pt>
                <c:pt idx="1580">
                  <c:v>41.94771024434791</c:v>
                </c:pt>
                <c:pt idx="1581">
                  <c:v>42.195837264465297</c:v>
                </c:pt>
                <c:pt idx="1582">
                  <c:v>42.435935977602263</c:v>
                </c:pt>
                <c:pt idx="1583">
                  <c:v>42.674676233791786</c:v>
                </c:pt>
                <c:pt idx="1584">
                  <c:v>42.912080875632107</c:v>
                </c:pt>
                <c:pt idx="1585">
                  <c:v>43.148172111950778</c:v>
                </c:pt>
                <c:pt idx="1586">
                  <c:v>43.368672432308607</c:v>
                </c:pt>
                <c:pt idx="1587">
                  <c:v>43.588051657909531</c:v>
                </c:pt>
                <c:pt idx="1588">
                  <c:v>43.806326745041432</c:v>
                </c:pt>
                <c:pt idx="1589">
                  <c:v>44.023514226404885</c:v>
                </c:pt>
                <c:pt idx="1590">
                  <c:v>44.239630225791267</c:v>
                </c:pt>
                <c:pt idx="1591">
                  <c:v>44.454690472112972</c:v>
                </c:pt>
                <c:pt idx="1592">
                  <c:v>44.666611917446701</c:v>
                </c:pt>
                <c:pt idx="1593">
                  <c:v>44.877527898137728</c:v>
                </c:pt>
                <c:pt idx="1594">
                  <c:v>45.073773807089523</c:v>
                </c:pt>
                <c:pt idx="1595">
                  <c:v>45.265827150345928</c:v>
                </c:pt>
                <c:pt idx="1596">
                  <c:v>45.457065651833652</c:v>
                </c:pt>
                <c:pt idx="1597">
                  <c:v>45.647499610310803</c:v>
                </c:pt>
                <c:pt idx="1598">
                  <c:v>45.837139109226079</c:v>
                </c:pt>
                <c:pt idx="1599">
                  <c:v>46.025994022972043</c:v>
                </c:pt>
                <c:pt idx="1600">
                  <c:v>46.214074022906729</c:v>
                </c:pt>
                <c:pt idx="1601">
                  <c:v>46.392505858344137</c:v>
                </c:pt>
                <c:pt idx="1602">
                  <c:v>46.570251420873703</c:v>
                </c:pt>
                <c:pt idx="1603">
                  <c:v>46.748706011139674</c:v>
                </c:pt>
                <c:pt idx="1604">
                  <c:v>46.926479383816876</c:v>
                </c:pt>
                <c:pt idx="1605">
                  <c:v>47.103579290842106</c:v>
                </c:pt>
                <c:pt idx="1606">
                  <c:v>47.280013338127148</c:v>
                </c:pt>
                <c:pt idx="1607">
                  <c:v>47.446156621138933</c:v>
                </c:pt>
                <c:pt idx="1608">
                  <c:v>47.611718116447442</c:v>
                </c:pt>
                <c:pt idx="1609">
                  <c:v>47.776703900359401</c:v>
                </c:pt>
                <c:pt idx="1610">
                  <c:v>47.941119944070159</c:v>
                </c:pt>
                <c:pt idx="1611">
                  <c:v>48.104972116192997</c:v>
                </c:pt>
                <c:pt idx="1612">
                  <c:v>48.26826618521072</c:v>
                </c:pt>
                <c:pt idx="1613">
                  <c:v>48.43154120715154</c:v>
                </c:pt>
                <c:pt idx="1614">
                  <c:v>48.594265787538667</c:v>
                </c:pt>
                <c:pt idx="1615">
                  <c:v>48.746522933503002</c:v>
                </c:pt>
                <c:pt idx="1616">
                  <c:v>48.898304512450409</c:v>
                </c:pt>
                <c:pt idx="1617">
                  <c:v>49.049614957522365</c:v>
                </c:pt>
                <c:pt idx="1618">
                  <c:v>49.200458633368761</c:v>
                </c:pt>
                <c:pt idx="1619">
                  <c:v>49.350839837620889</c:v>
                </c:pt>
                <c:pt idx="1620">
                  <c:v>49.500762802323969</c:v>
                </c:pt>
                <c:pt idx="1621">
                  <c:v>49.650231695330518</c:v>
                </c:pt>
                <c:pt idx="1622">
                  <c:v>49.799250621655865</c:v>
                </c:pt>
                <c:pt idx="1623">
                  <c:v>49.943603076258135</c:v>
                </c:pt>
                <c:pt idx="1624">
                  <c:v>50.087538307635285</c:v>
                </c:pt>
                <c:pt idx="1625">
                  <c:v>50.231059916152709</c:v>
                </c:pt>
                <c:pt idx="1626">
                  <c:v>50.374171450661223</c:v>
                </c:pt>
                <c:pt idx="1627">
                  <c:v>50.51687640952354</c:v>
                </c:pt>
                <c:pt idx="1628">
                  <c:v>50.659178241614541</c:v>
                </c:pt>
                <c:pt idx="1629">
                  <c:v>50.791684296103433</c:v>
                </c:pt>
                <c:pt idx="1630">
                  <c:v>50.923844666949037</c:v>
                </c:pt>
                <c:pt idx="1631">
                  <c:v>51.055662047909721</c:v>
                </c:pt>
                <c:pt idx="1632">
                  <c:v>51.187139097921268</c:v>
                </c:pt>
                <c:pt idx="1633">
                  <c:v>51.318278441724104</c:v>
                </c:pt>
                <c:pt idx="1634">
                  <c:v>51.449082670476017</c:v>
                </c:pt>
                <c:pt idx="1635">
                  <c:v>51.579554342350896</c:v>
                </c:pt>
                <c:pt idx="1636">
                  <c:v>51.709695983123744</c:v>
                </c:pt>
                <c:pt idx="1637">
                  <c:v>51.839510086742465</c:v>
                </c:pt>
                <c:pt idx="1638">
                  <c:v>51.967256169755572</c:v>
                </c:pt>
                <c:pt idx="1639">
                  <c:v>52.094688226919942</c:v>
                </c:pt>
                <c:pt idx="1640">
                  <c:v>52.221808564603002</c:v>
                </c:pt>
                <c:pt idx="1641">
                  <c:v>52.341498953816647</c:v>
                </c:pt>
                <c:pt idx="1642">
                  <c:v>52.460915644539483</c:v>
                </c:pt>
                <c:pt idx="1643">
                  <c:v>52.580060507257649</c:v>
                </c:pt>
                <c:pt idx="1644">
                  <c:v>52.703922275020574</c:v>
                </c:pt>
                <c:pt idx="1645">
                  <c:v>52.819749649694742</c:v>
                </c:pt>
                <c:pt idx="1646">
                  <c:v>52.935323028831007</c:v>
                </c:pt>
                <c:pt idx="1647">
                  <c:v>53.050644077288993</c:v>
                </c:pt>
                <c:pt idx="1648">
                  <c:v>53.165714441811865</c:v>
                </c:pt>
                <c:pt idx="1649">
                  <c:v>53.280535751301237</c:v>
                </c:pt>
                <c:pt idx="1650">
                  <c:v>53.395109617086696</c:v>
                </c:pt>
                <c:pt idx="1651">
                  <c:v>53.509437633190132</c:v>
                </c:pt>
                <c:pt idx="1652">
                  <c:v>53.623521376584968</c:v>
                </c:pt>
                <c:pt idx="1653">
                  <c:v>53.737362407450433</c:v>
                </c:pt>
                <c:pt idx="1654">
                  <c:v>53.846038900152749</c:v>
                </c:pt>
                <c:pt idx="1655">
                  <c:v>53.954496053042753</c:v>
                </c:pt>
                <c:pt idx="1656">
                  <c:v>54.062735189736266</c:v>
                </c:pt>
                <c:pt idx="1657">
                  <c:v>54.17075762058478</c:v>
                </c:pt>
                <c:pt idx="1658">
                  <c:v>54.278564642860871</c:v>
                </c:pt>
                <c:pt idx="1659">
                  <c:v>54.38615754094026</c:v>
                </c:pt>
                <c:pt idx="1660">
                  <c:v>54.493537586480684</c:v>
                </c:pt>
                <c:pt idx="1661">
                  <c:v>54.600706038597544</c:v>
                </c:pt>
                <c:pt idx="1662">
                  <c:v>54.70766414403645</c:v>
                </c:pt>
                <c:pt idx="1663">
                  <c:v>54.814413137342747</c:v>
                </c:pt>
                <c:pt idx="1664">
                  <c:v>54.915800035105498</c:v>
                </c:pt>
                <c:pt idx="1665">
                  <c:v>55.016999749889379</c:v>
                </c:pt>
                <c:pt idx="1666">
                  <c:v>55.118013315259098</c:v>
                </c:pt>
                <c:pt idx="1667">
                  <c:v>55.218841755299088</c:v>
                </c:pt>
                <c:pt idx="1668">
                  <c:v>55.319486084734841</c:v>
                </c:pt>
                <c:pt idx="1669">
                  <c:v>55.419947309052226</c:v>
                </c:pt>
                <c:pt idx="1670">
                  <c:v>55.52022642461489</c:v>
                </c:pt>
                <c:pt idx="1671">
                  <c:v>55.620324418779717</c:v>
                </c:pt>
                <c:pt idx="1672">
                  <c:v>55.720242270010459</c:v>
                </c:pt>
                <c:pt idx="1673">
                  <c:v>55.819980947989471</c:v>
                </c:pt>
                <c:pt idx="1674">
                  <c:v>55.919541413727707</c:v>
                </c:pt>
                <c:pt idx="1675">
                  <c:v>56.015206856931982</c:v>
                </c:pt>
                <c:pt idx="1676">
                  <c:v>56.110708918127393</c:v>
                </c:pt>
                <c:pt idx="1677">
                  <c:v>56.206048432032482</c:v>
                </c:pt>
                <c:pt idx="1678">
                  <c:v>56.301226226279894</c:v>
                </c:pt>
                <c:pt idx="1679">
                  <c:v>56.396243121500326</c:v>
                </c:pt>
                <c:pt idx="1680">
                  <c:v>56.491099931405181</c:v>
                </c:pt>
                <c:pt idx="1681">
                  <c:v>56.585797462868008</c:v>
                </c:pt>
                <c:pt idx="1682">
                  <c:v>56.680336516004701</c:v>
                </c:pt>
                <c:pt idx="1683">
                  <c:v>56.77471788425246</c:v>
                </c:pt>
                <c:pt idx="1684">
                  <c:v>56.868942354447633</c:v>
                </c:pt>
                <c:pt idx="1685">
                  <c:v>56.957904572261434</c:v>
                </c:pt>
                <c:pt idx="1686">
                  <c:v>57.04672784050787</c:v>
                </c:pt>
                <c:pt idx="1687">
                  <c:v>57.135412808569868</c:v>
                </c:pt>
                <c:pt idx="1688">
                  <c:v>57.22396012078633</c:v>
                </c:pt>
                <c:pt idx="1689">
                  <c:v>57.31237041650683</c:v>
                </c:pt>
                <c:pt idx="1690">
                  <c:v>57.400644330145546</c:v>
                </c:pt>
                <c:pt idx="1691">
                  <c:v>57.488782491234446</c:v>
                </c:pt>
                <c:pt idx="1692">
                  <c:v>57.576785524475724</c:v>
                </c:pt>
                <c:pt idx="1693">
                  <c:v>57.664654049793562</c:v>
                </c:pt>
                <c:pt idx="1694">
                  <c:v>57.752388682385103</c:v>
                </c:pt>
                <c:pt idx="1695">
                  <c:v>57.839990032770807</c:v>
                </c:pt>
                <c:pt idx="1696">
                  <c:v>57.927458706844064</c:v>
                </c:pt>
                <c:pt idx="1697">
                  <c:v>58.01479530592016</c:v>
                </c:pt>
                <c:pt idx="1698">
                  <c:v>58.102000426784571</c:v>
                </c:pt>
                <c:pt idx="1699">
                  <c:v>58.182872300128238</c:v>
                </c:pt>
                <c:pt idx="1700">
                  <c:v>58.263631764791491</c:v>
                </c:pt>
                <c:pt idx="1701">
                  <c:v>58.344279288421625</c:v>
                </c:pt>
                <c:pt idx="1702">
                  <c:v>58.424815335431482</c:v>
                </c:pt>
                <c:pt idx="1703">
                  <c:v>58.505240367030666</c:v>
                </c:pt>
                <c:pt idx="1704">
                  <c:v>58.585554841256403</c:v>
                </c:pt>
                <c:pt idx="1705">
                  <c:v>58.665207278171877</c:v>
                </c:pt>
                <c:pt idx="1706">
                  <c:v>58.744751567328208</c:v>
                </c:pt>
                <c:pt idx="1707">
                  <c:v>58.824188148242214</c:v>
                </c:pt>
                <c:pt idx="1708">
                  <c:v>58.903517457460921</c:v>
                </c:pt>
                <c:pt idx="1709">
                  <c:v>58.982739928589595</c:v>
                </c:pt>
                <c:pt idx="1710">
                  <c:v>59.061855992319444</c:v>
                </c:pt>
                <c:pt idx="1711">
                  <c:v>59.140866076454934</c:v>
                </c:pt>
                <c:pt idx="1712">
                  <c:v>59.21977060594083</c:v>
                </c:pt>
                <c:pt idx="1713">
                  <c:v>59.298570002888901</c:v>
                </c:pt>
                <c:pt idx="1714">
                  <c:v>59.377264686604271</c:v>
                </c:pt>
                <c:pt idx="1715">
                  <c:v>59.455855073611502</c:v>
                </c:pt>
                <c:pt idx="1716">
                  <c:v>59.534885433425707</c:v>
                </c:pt>
                <c:pt idx="1717">
                  <c:v>59.613810883358468</c:v>
                </c:pt>
                <c:pt idx="1718">
                  <c:v>59.68688902445998</c:v>
                </c:pt>
                <c:pt idx="1719">
                  <c:v>59.759877691729059</c:v>
                </c:pt>
                <c:pt idx="1720">
                  <c:v>59.832777213140488</c:v>
                </c:pt>
                <c:pt idx="1721">
                  <c:v>59.905587914669752</c:v>
                </c:pt>
                <c:pt idx="1722">
                  <c:v>59.978310120310034</c:v>
                </c:pt>
                <c:pt idx="1723">
                  <c:v>60.050944152089087</c:v>
                </c:pt>
                <c:pt idx="1724">
                  <c:v>60.123490330085879</c:v>
                </c:pt>
                <c:pt idx="1725">
                  <c:v>60.195948972447042</c:v>
                </c:pt>
                <c:pt idx="1726">
                  <c:v>60.268320395403208</c:v>
                </c:pt>
                <c:pt idx="1727">
                  <c:v>60.340604913285091</c:v>
                </c:pt>
                <c:pt idx="1728">
                  <c:v>60.412802838539456</c:v>
                </c:pt>
                <c:pt idx="1729">
                  <c:v>60.484914481744887</c:v>
                </c:pt>
                <c:pt idx="1730">
                  <c:v>60.556940151627373</c:v>
                </c:pt>
                <c:pt idx="1731">
                  <c:v>60.628880155075777</c:v>
                </c:pt>
                <c:pt idx="1732">
                  <c:v>60.700734797157075</c:v>
                </c:pt>
                <c:pt idx="1733">
                  <c:v>60.772504381131483</c:v>
                </c:pt>
                <c:pt idx="1734">
                  <c:v>60.844189208467398</c:v>
                </c:pt>
                <c:pt idx="1735">
                  <c:v>60.915789578856199</c:v>
                </c:pt>
                <c:pt idx="1736">
                  <c:v>60.98730579022687</c:v>
                </c:pt>
                <c:pt idx="1737">
                  <c:v>61.058738138760468</c:v>
                </c:pt>
                <c:pt idx="1738">
                  <c:v>61.130086918904475</c:v>
                </c:pt>
                <c:pt idx="1739">
                  <c:v>61.196025241680104</c:v>
                </c:pt>
                <c:pt idx="1740">
                  <c:v>61.26189251633793</c:v>
                </c:pt>
                <c:pt idx="1741">
                  <c:v>61.327688972127895</c:v>
                </c:pt>
                <c:pt idx="1742">
                  <c:v>61.393414837069471</c:v>
                </c:pt>
                <c:pt idx="1743">
                  <c:v>61.459070337960867</c:v>
                </c:pt>
                <c:pt idx="1744">
                  <c:v>61.52465570038818</c:v>
                </c:pt>
                <c:pt idx="1745">
                  <c:v>61.590171148734456</c:v>
                </c:pt>
                <c:pt idx="1746">
                  <c:v>61.655616906188627</c:v>
                </c:pt>
                <c:pt idx="1747">
                  <c:v>61.720993194754421</c:v>
                </c:pt>
                <c:pt idx="1748">
                  <c:v>61.786300235259134</c:v>
                </c:pt>
                <c:pt idx="1749">
                  <c:v>61.851538247362356</c:v>
                </c:pt>
                <c:pt idx="1750">
                  <c:v>61.916707449564583</c:v>
                </c:pt>
                <c:pt idx="1751">
                  <c:v>61.981808059215773</c:v>
                </c:pt>
                <c:pt idx="1752">
                  <c:v>62.046840292523811</c:v>
                </c:pt>
                <c:pt idx="1753">
                  <c:v>62.111804364562893</c:v>
                </c:pt>
                <c:pt idx="1754">
                  <c:v>62.176700489281835</c:v>
                </c:pt>
                <c:pt idx="1755">
                  <c:v>62.241528879512288</c:v>
                </c:pt>
                <c:pt idx="1756">
                  <c:v>62.306289746976901</c:v>
                </c:pt>
                <c:pt idx="1757">
                  <c:v>62.370983302297397</c:v>
                </c:pt>
                <c:pt idx="1758">
                  <c:v>62.435609755002567</c:v>
                </c:pt>
                <c:pt idx="1759">
                  <c:v>62.500169313536198</c:v>
                </c:pt>
                <c:pt idx="1760">
                  <c:v>62.564662185264915</c:v>
                </c:pt>
                <c:pt idx="1761">
                  <c:v>62.624131402969539</c:v>
                </c:pt>
                <c:pt idx="1762">
                  <c:v>62.68354414743014</c:v>
                </c:pt>
                <c:pt idx="1763">
                  <c:v>62.742900579277084</c:v>
                </c:pt>
                <c:pt idx="1764">
                  <c:v>62.802200858380544</c:v>
                </c:pt>
                <c:pt idx="1765">
                  <c:v>62.861445143855534</c:v>
                </c:pt>
                <c:pt idx="1766">
                  <c:v>62.920633594066899</c:v>
                </c:pt>
                <c:pt idx="1767">
                  <c:v>62.979766366634252</c:v>
                </c:pt>
                <c:pt idx="1768">
                  <c:v>63.039898500973763</c:v>
                </c:pt>
                <c:pt idx="1769">
                  <c:v>63.098919400508592</c:v>
                </c:pt>
                <c:pt idx="1770">
                  <c:v>63.157885093605415</c:v>
                </c:pt>
                <c:pt idx="1771">
                  <c:v>63.2167957349386</c:v>
                </c:pt>
                <c:pt idx="1772">
                  <c:v>63.275651478461448</c:v>
                </c:pt>
                <c:pt idx="1773">
                  <c:v>63.334452477410913</c:v>
                </c:pt>
                <c:pt idx="1774">
                  <c:v>63.394627314582856</c:v>
                </c:pt>
                <c:pt idx="1775">
                  <c:v>63.450784046743138</c:v>
                </c:pt>
                <c:pt idx="1776">
                  <c:v>63.506891077727715</c:v>
                </c:pt>
                <c:pt idx="1777">
                  <c:v>63.562948539305374</c:v>
                </c:pt>
                <c:pt idx="1778">
                  <c:v>63.618956562663584</c:v>
                </c:pt>
                <c:pt idx="1779">
                  <c:v>63.677990877980506</c:v>
                </c:pt>
                <c:pt idx="1780">
                  <c:v>63.736970464020686</c:v>
                </c:pt>
                <c:pt idx="1781">
                  <c:v>63.795895472763831</c:v>
                </c:pt>
                <c:pt idx="1782">
                  <c:v>63.85169898614231</c:v>
                </c:pt>
                <c:pt idx="1783">
                  <c:v>63.907453729759688</c:v>
                </c:pt>
                <c:pt idx="1784">
                  <c:v>63.961884116547125</c:v>
                </c:pt>
                <c:pt idx="1785">
                  <c:v>64.016268184076665</c:v>
                </c:pt>
                <c:pt idx="1786">
                  <c:v>64.070606050431337</c:v>
                </c:pt>
                <c:pt idx="1787">
                  <c:v>64.124897833193202</c:v>
                </c:pt>
                <c:pt idx="1788">
                  <c:v>64.179143649446345</c:v>
                </c:pt>
                <c:pt idx="1789">
                  <c:v>64.233343615779816</c:v>
                </c:pt>
                <c:pt idx="1790">
                  <c:v>64.287497848290556</c:v>
                </c:pt>
                <c:pt idx="1791">
                  <c:v>64.341606462586299</c:v>
                </c:pt>
                <c:pt idx="1792">
                  <c:v>64.395669573788439</c:v>
                </c:pt>
                <c:pt idx="1793">
                  <c:v>64.449687296534918</c:v>
                </c:pt>
                <c:pt idx="1794">
                  <c:v>64.503659744983068</c:v>
                </c:pt>
                <c:pt idx="1795">
                  <c:v>64.557587032812378</c:v>
                </c:pt>
                <c:pt idx="1796">
                  <c:v>64.611469273227328</c:v>
                </c:pt>
                <c:pt idx="1797">
                  <c:v>64.66530657896017</c:v>
                </c:pt>
                <c:pt idx="1798">
                  <c:v>64.719099062273671</c:v>
                </c:pt>
                <c:pt idx="1799">
                  <c:v>64.772846834963829</c:v>
                </c:pt>
                <c:pt idx="1800">
                  <c:v>64.826550008362616</c:v>
                </c:pt>
                <c:pt idx="1801">
                  <c:v>64.880208693340649</c:v>
                </c:pt>
                <c:pt idx="1802">
                  <c:v>64.933823000309857</c:v>
                </c:pt>
                <c:pt idx="1803">
                  <c:v>64.987393039226163</c:v>
                </c:pt>
                <c:pt idx="1804">
                  <c:v>65.040918919592087</c:v>
                </c:pt>
                <c:pt idx="1805">
                  <c:v>66.005531730890155</c:v>
                </c:pt>
                <c:pt idx="1806">
                  <c:v>65.956816389875129</c:v>
                </c:pt>
                <c:pt idx="1807">
                  <c:v>65.909991143110474</c:v>
                </c:pt>
                <c:pt idx="1808">
                  <c:v>65.863132582356883</c:v>
                </c:pt>
                <c:pt idx="1809">
                  <c:v>65.812707856639719</c:v>
                </c:pt>
                <c:pt idx="1810">
                  <c:v>65.762244436925414</c:v>
                </c:pt>
                <c:pt idx="1811">
                  <c:v>65.71174223397729</c:v>
                </c:pt>
                <c:pt idx="1812">
                  <c:v>65.661201158215079</c:v>
                </c:pt>
                <c:pt idx="1813">
                  <c:v>65.610621119713073</c:v>
                </c:pt>
                <c:pt idx="1814">
                  <c:v>65.561612123463149</c:v>
                </c:pt>
                <c:pt idx="1815">
                  <c:v>65.512566436849795</c:v>
                </c:pt>
                <c:pt idx="1816">
                  <c:v>65.463483977324557</c:v>
                </c:pt>
                <c:pt idx="1817">
                  <c:v>65.414364662028916</c:v>
                </c:pt>
                <c:pt idx="1818">
                  <c:v>65.365208407792679</c:v>
                </c:pt>
                <c:pt idx="1819">
                  <c:v>65.316015131132318</c:v>
                </c:pt>
                <c:pt idx="1820">
                  <c:v>65.266784748249322</c:v>
                </c:pt>
                <c:pt idx="1821">
                  <c:v>65.217517175028547</c:v>
                </c:pt>
                <c:pt idx="1822">
                  <c:v>65.1682123270365</c:v>
                </c:pt>
                <c:pt idx="1823">
                  <c:v>65.114791170912682</c:v>
                </c:pt>
                <c:pt idx="1824">
                  <c:v>65.062149920494548</c:v>
                </c:pt>
                <c:pt idx="1825">
                  <c:v>65.009466009412876</c:v>
                </c:pt>
                <c:pt idx="1826">
                  <c:v>64.95673933375403</c:v>
                </c:pt>
                <c:pt idx="1827">
                  <c:v>64.903969789181772</c:v>
                </c:pt>
                <c:pt idx="1828">
                  <c:v>64.851157270934834</c:v>
                </c:pt>
                <c:pt idx="1829">
                  <c:v>64.798301673824483</c:v>
                </c:pt>
                <c:pt idx="1830">
                  <c:v>64.745402892232107</c:v>
                </c:pt>
                <c:pt idx="1831">
                  <c:v>64.692460820106717</c:v>
                </c:pt>
                <c:pt idx="1832">
                  <c:v>64.639475350962499</c:v>
                </c:pt>
                <c:pt idx="1833">
                  <c:v>64.586446377876285</c:v>
                </c:pt>
                <c:pt idx="1834">
                  <c:v>64.53337379348504</c:v>
                </c:pt>
                <c:pt idx="1835">
                  <c:v>64.478160756004371</c:v>
                </c:pt>
                <c:pt idx="1836">
                  <c:v>64.422900358122305</c:v>
                </c:pt>
                <c:pt idx="1837">
                  <c:v>64.368860137156773</c:v>
                </c:pt>
                <c:pt idx="1838">
                  <c:v>64.314774470935816</c:v>
                </c:pt>
                <c:pt idx="1839">
                  <c:v>64.260643244582042</c:v>
                </c:pt>
                <c:pt idx="1840">
                  <c:v>64.206466342733194</c:v>
                </c:pt>
                <c:pt idx="1841">
                  <c:v>64.152243649539258</c:v>
                </c:pt>
                <c:pt idx="1842">
                  <c:v>64.097975048659578</c:v>
                </c:pt>
                <c:pt idx="1843">
                  <c:v>64.043660423259936</c:v>
                </c:pt>
                <c:pt idx="1844">
                  <c:v>63.989299656009621</c:v>
                </c:pt>
                <c:pt idx="1845">
                  <c:v>63.934892629078455</c:v>
                </c:pt>
                <c:pt idx="1846">
                  <c:v>63.880439224133845</c:v>
                </c:pt>
                <c:pt idx="1847">
                  <c:v>63.825939322337746</c:v>
                </c:pt>
                <c:pt idx="1848">
                  <c:v>63.767042101797735</c:v>
                </c:pt>
                <c:pt idx="1849">
                  <c:v>63.708090381233212</c:v>
                </c:pt>
                <c:pt idx="1850">
                  <c:v>63.649084009023341</c:v>
                </c:pt>
                <c:pt idx="1851">
                  <c:v>63.59002283284282</c:v>
                </c:pt>
                <c:pt idx="1852">
                  <c:v>63.530906699657301</c:v>
                </c:pt>
                <c:pt idx="1853">
                  <c:v>63.471735455718743</c:v>
                </c:pt>
                <c:pt idx="1854">
                  <c:v>63.412508946560763</c:v>
                </c:pt>
                <c:pt idx="1855">
                  <c:v>63.353227016993912</c:v>
                </c:pt>
                <c:pt idx="1856">
                  <c:v>63.293889511100943</c:v>
                </c:pt>
                <c:pt idx="1857">
                  <c:v>63.234496272232001</c:v>
                </c:pt>
                <c:pt idx="1858">
                  <c:v>63.17416876116318</c:v>
                </c:pt>
                <c:pt idx="1859">
                  <c:v>63.11378353067942</c:v>
                </c:pt>
                <c:pt idx="1860">
                  <c:v>63.053340414737676</c:v>
                </c:pt>
                <c:pt idx="1861">
                  <c:v>62.99283924649712</c:v>
                </c:pt>
                <c:pt idx="1862">
                  <c:v>62.932279858313777</c:v>
                </c:pt>
                <c:pt idx="1863">
                  <c:v>62.871662081735074</c:v>
                </c:pt>
                <c:pt idx="1864">
                  <c:v>62.810985747494378</c:v>
                </c:pt>
                <c:pt idx="1865">
                  <c:v>62.750250685505492</c:v>
                </c:pt>
                <c:pt idx="1866">
                  <c:v>62.68945672485706</c:v>
                </c:pt>
                <c:pt idx="1867">
                  <c:v>62.62860369380698</c:v>
                </c:pt>
                <c:pt idx="1868">
                  <c:v>62.568578332164343</c:v>
                </c:pt>
                <c:pt idx="1869">
                  <c:v>62.508495274247551</c:v>
                </c:pt>
                <c:pt idx="1870">
                  <c:v>62.448354353309817</c:v>
                </c:pt>
                <c:pt idx="1871">
                  <c:v>62.383505554653709</c:v>
                </c:pt>
                <c:pt idx="1872">
                  <c:v>62.318589203965232</c:v>
                </c:pt>
                <c:pt idx="1873">
                  <c:v>62.253605089625964</c:v>
                </c:pt>
                <c:pt idx="1874">
                  <c:v>62.188552998910062</c:v>
                </c:pt>
                <c:pt idx="1875">
                  <c:v>62.123432717976115</c:v>
                </c:pt>
                <c:pt idx="1876">
                  <c:v>62.058244031858941</c:v>
                </c:pt>
                <c:pt idx="1877">
                  <c:v>61.992986724461304</c:v>
                </c:pt>
                <c:pt idx="1878">
                  <c:v>61.927897878551079</c:v>
                </c:pt>
                <c:pt idx="1879">
                  <c:v>61.862740477319576</c:v>
                </c:pt>
                <c:pt idx="1880">
                  <c:v>61.797514303613667</c:v>
                </c:pt>
                <c:pt idx="1881">
                  <c:v>61.732219139131139</c:v>
                </c:pt>
                <c:pt idx="1882">
                  <c:v>61.666854764412172</c:v>
                </c:pt>
                <c:pt idx="1883">
                  <c:v>61.601420958830722</c:v>
                </c:pt>
                <c:pt idx="1884">
                  <c:v>61.535917500585825</c:v>
                </c:pt>
                <c:pt idx="1885">
                  <c:v>61.470344166692811</c:v>
                </c:pt>
                <c:pt idx="1886">
                  <c:v>61.405017921226481</c:v>
                </c:pt>
                <c:pt idx="1887">
                  <c:v>61.339622029617473</c:v>
                </c:pt>
                <c:pt idx="1888">
                  <c:v>61.274156268554925</c:v>
                </c:pt>
                <c:pt idx="1889">
                  <c:v>61.207620520497748</c:v>
                </c:pt>
                <c:pt idx="1890">
                  <c:v>61.14101228707483</c:v>
                </c:pt>
                <c:pt idx="1891">
                  <c:v>61.07477388562365</c:v>
                </c:pt>
                <c:pt idx="1892">
                  <c:v>61.00846348933112</c:v>
                </c:pt>
                <c:pt idx="1893">
                  <c:v>60.937098620924111</c:v>
                </c:pt>
                <c:pt idx="1894">
                  <c:v>60.865649979109236</c:v>
                </c:pt>
                <c:pt idx="1895">
                  <c:v>60.794117268057406</c:v>
                </c:pt>
                <c:pt idx="1896">
                  <c:v>60.722500190193912</c:v>
                </c:pt>
                <c:pt idx="1897">
                  <c:v>60.65079844618397</c:v>
                </c:pt>
                <c:pt idx="1898">
                  <c:v>60.57901173491809</c:v>
                </c:pt>
                <c:pt idx="1899">
                  <c:v>60.507139753497327</c:v>
                </c:pt>
                <c:pt idx="1900">
                  <c:v>60.435182197218346</c:v>
                </c:pt>
                <c:pt idx="1901">
                  <c:v>60.363138759558332</c:v>
                </c:pt>
                <c:pt idx="1902">
                  <c:v>60.291009132159751</c:v>
                </c:pt>
                <c:pt idx="1903">
                  <c:v>60.218793004814934</c:v>
                </c:pt>
                <c:pt idx="1904">
                  <c:v>60.146490065450479</c:v>
                </c:pt>
                <c:pt idx="1905">
                  <c:v>60.074100000111521</c:v>
                </c:pt>
                <c:pt idx="1906">
                  <c:v>60.001622492945806</c:v>
                </c:pt>
                <c:pt idx="1907">
                  <c:v>59.929057226187588</c:v>
                </c:pt>
                <c:pt idx="1908">
                  <c:v>59.856403880141357</c:v>
                </c:pt>
                <c:pt idx="1909">
                  <c:v>59.7836621331654</c:v>
                </c:pt>
                <c:pt idx="1910">
                  <c:v>59.708558560320625</c:v>
                </c:pt>
                <c:pt idx="1911">
                  <c:v>59.63336028109984</c:v>
                </c:pt>
                <c:pt idx="1912">
                  <c:v>59.555641899186163</c:v>
                </c:pt>
                <c:pt idx="1913">
                  <c:v>59.477821831475048</c:v>
                </c:pt>
                <c:pt idx="1914">
                  <c:v>59.3998996776102</c:v>
                </c:pt>
                <c:pt idx="1915">
                  <c:v>59.321875034600595</c:v>
                </c:pt>
                <c:pt idx="1916">
                  <c:v>59.243747496796111</c:v>
                </c:pt>
                <c:pt idx="1917">
                  <c:v>59.165516655862916</c:v>
                </c:pt>
                <c:pt idx="1918">
                  <c:v>59.087182100758525</c:v>
                </c:pt>
                <c:pt idx="1919">
                  <c:v>59.008743417706583</c:v>
                </c:pt>
                <c:pt idx="1920">
                  <c:v>58.930200190171327</c:v>
                </c:pt>
                <c:pt idx="1921">
                  <c:v>58.851551998831752</c:v>
                </c:pt>
                <c:pt idx="1922">
                  <c:v>58.772152453019963</c:v>
                </c:pt>
                <c:pt idx="1923">
                  <c:v>58.692645349815834</c:v>
                </c:pt>
                <c:pt idx="1924">
                  <c:v>58.613030250729686</c:v>
                </c:pt>
                <c:pt idx="1925">
                  <c:v>58.533306714283512</c:v>
                </c:pt>
                <c:pt idx="1926">
                  <c:v>58.453474295982382</c:v>
                </c:pt>
                <c:pt idx="1927">
                  <c:v>58.373532548285489</c:v>
                </c:pt>
                <c:pt idx="1928">
                  <c:v>58.293481020576856</c:v>
                </c:pt>
                <c:pt idx="1929">
                  <c:v>58.2075868111612</c:v>
                </c:pt>
                <c:pt idx="1930">
                  <c:v>58.121565476219978</c:v>
                </c:pt>
                <c:pt idx="1931">
                  <c:v>58.035416449349434</c:v>
                </c:pt>
                <c:pt idx="1932">
                  <c:v>57.948110976378288</c:v>
                </c:pt>
                <c:pt idx="1933">
                  <c:v>57.860673569856068</c:v>
                </c:pt>
                <c:pt idx="1934">
                  <c:v>57.773103629542355</c:v>
                </c:pt>
                <c:pt idx="1935">
                  <c:v>57.685400550630099</c:v>
                </c:pt>
                <c:pt idx="1936">
                  <c:v>57.598714788505767</c:v>
                </c:pt>
                <c:pt idx="1937">
                  <c:v>57.511898170594577</c:v>
                </c:pt>
                <c:pt idx="1938">
                  <c:v>57.424950102203795</c:v>
                </c:pt>
                <c:pt idx="1939">
                  <c:v>57.337869984121163</c:v>
                </c:pt>
                <c:pt idx="1940">
                  <c:v>57.250657212566679</c:v>
                </c:pt>
                <c:pt idx="1941">
                  <c:v>57.163311179143662</c:v>
                </c:pt>
                <c:pt idx="1942">
                  <c:v>57.075831270789195</c:v>
                </c:pt>
                <c:pt idx="1943">
                  <c:v>56.983979662750265</c:v>
                </c:pt>
                <c:pt idx="1944">
                  <c:v>56.89197952128</c:v>
                </c:pt>
                <c:pt idx="1945">
                  <c:v>56.797793332005817</c:v>
                </c:pt>
                <c:pt idx="1946">
                  <c:v>56.703450436256681</c:v>
                </c:pt>
                <c:pt idx="1947">
                  <c:v>56.608950048800061</c:v>
                </c:pt>
                <c:pt idx="1948">
                  <c:v>56.514291377821422</c:v>
                </c:pt>
                <c:pt idx="1949">
                  <c:v>56.419473624846709</c:v>
                </c:pt>
                <c:pt idx="1950">
                  <c:v>56.324495984663642</c:v>
                </c:pt>
                <c:pt idx="1951">
                  <c:v>56.229357645241819</c:v>
                </c:pt>
                <c:pt idx="1952">
                  <c:v>56.134057787651606</c:v>
                </c:pt>
                <c:pt idx="1953">
                  <c:v>56.03859558598176</c:v>
                </c:pt>
                <c:pt idx="1954">
                  <c:v>55.942970207255797</c:v>
                </c:pt>
                <c:pt idx="1955">
                  <c:v>55.847180811347073</c:v>
                </c:pt>
                <c:pt idx="1956">
                  <c:v>55.75122655089254</c:v>
                </c:pt>
                <c:pt idx="1957">
                  <c:v>55.655106571205145</c:v>
                </c:pt>
                <c:pt idx="1958">
                  <c:v>55.558820010184888</c:v>
                </c:pt>
                <c:pt idx="1959">
                  <c:v>55.455721848392898</c:v>
                </c:pt>
                <c:pt idx="1960">
                  <c:v>55.355613736181063</c:v>
                </c:pt>
                <c:pt idx="1961">
                  <c:v>55.255323925212679</c:v>
                </c:pt>
                <c:pt idx="1962">
                  <c:v>55.154851421913456</c:v>
                </c:pt>
                <c:pt idx="1963">
                  <c:v>55.054195223617434</c:v>
                </c:pt>
                <c:pt idx="1964">
                  <c:v>54.953354318450053</c:v>
                </c:pt>
                <c:pt idx="1965">
                  <c:v>54.852327685209275</c:v>
                </c:pt>
                <c:pt idx="1966">
                  <c:v>54.750823032075104</c:v>
                </c:pt>
                <c:pt idx="1967">
                  <c:v>54.642924378311989</c:v>
                </c:pt>
                <c:pt idx="1968">
                  <c:v>54.534811820823556</c:v>
                </c:pt>
                <c:pt idx="1969">
                  <c:v>54.426484081532749</c:v>
                </c:pt>
                <c:pt idx="1970">
                  <c:v>54.317939869578908</c:v>
                </c:pt>
                <c:pt idx="1971">
                  <c:v>54.209177881137997</c:v>
                </c:pt>
                <c:pt idx="1972">
                  <c:v>54.100196799239562</c:v>
                </c:pt>
                <c:pt idx="1973">
                  <c:v>53.990995293580333</c:v>
                </c:pt>
                <c:pt idx="1974">
                  <c:v>53.881572020334438</c:v>
                </c:pt>
                <c:pt idx="1975">
                  <c:v>53.771925621960122</c:v>
                </c:pt>
                <c:pt idx="1976">
                  <c:v>53.658158076240923</c:v>
                </c:pt>
                <c:pt idx="1977">
                  <c:v>53.544148289042646</c:v>
                </c:pt>
                <c:pt idx="1978">
                  <c:v>53.42989470524234</c:v>
                </c:pt>
                <c:pt idx="1979">
                  <c:v>53.315395752999194</c:v>
                </c:pt>
                <c:pt idx="1980">
                  <c:v>53.200649843501765</c:v>
                </c:pt>
                <c:pt idx="1981">
                  <c:v>53.085655370710249</c:v>
                </c:pt>
                <c:pt idx="1982">
                  <c:v>52.970410711093734</c:v>
                </c:pt>
                <c:pt idx="1983">
                  <c:v>52.854914223362258</c:v>
                </c:pt>
                <c:pt idx="1984">
                  <c:v>52.739164248193546</c:v>
                </c:pt>
                <c:pt idx="1985">
                  <c:v>52.615385639248935</c:v>
                </c:pt>
                <c:pt idx="1986">
                  <c:v>52.496704122072231</c:v>
                </c:pt>
                <c:pt idx="1987">
                  <c:v>52.373548549577734</c:v>
                </c:pt>
                <c:pt idx="1988">
                  <c:v>52.250102008667213</c:v>
                </c:pt>
                <c:pt idx="1989">
                  <c:v>52.126362425564665</c:v>
                </c:pt>
                <c:pt idx="1990">
                  <c:v>52.002327701731005</c:v>
                </c:pt>
                <c:pt idx="1991">
                  <c:v>51.877995713447973</c:v>
                </c:pt>
                <c:pt idx="1992">
                  <c:v>51.753364311392978</c:v>
                </c:pt>
                <c:pt idx="1993">
                  <c:v>51.628431320204704</c:v>
                </c:pt>
                <c:pt idx="1994">
                  <c:v>51.496797537998454</c:v>
                </c:pt>
                <c:pt idx="1995">
                  <c:v>51.364825548235331</c:v>
                </c:pt>
                <c:pt idx="1996">
                  <c:v>51.23251272830035</c:v>
                </c:pt>
                <c:pt idx="1997">
                  <c:v>51.102925345305096</c:v>
                </c:pt>
                <c:pt idx="1998">
                  <c:v>50.973007675918119</c:v>
                </c:pt>
                <c:pt idx="1999">
                  <c:v>50.836423837791557</c:v>
                </c:pt>
                <c:pt idx="2000">
                  <c:v>50.699471050305768</c:v>
                </c:pt>
                <c:pt idx="2001">
                  <c:v>50.56214630458458</c:v>
                </c:pt>
                <c:pt idx="2002">
                  <c:v>50.424446550608586</c:v>
                </c:pt>
                <c:pt idx="2003">
                  <c:v>50.286368696422862</c:v>
                </c:pt>
                <c:pt idx="2004">
                  <c:v>50.145253524637823</c:v>
                </c:pt>
                <c:pt idx="2005">
                  <c:v>50.003738985748029</c:v>
                </c:pt>
                <c:pt idx="2006">
                  <c:v>49.861821666467804</c:v>
                </c:pt>
                <c:pt idx="2007">
                  <c:v>49.719498104583714</c:v>
                </c:pt>
                <c:pt idx="2008">
                  <c:v>49.576764787966589</c:v>
                </c:pt>
                <c:pt idx="2009">
                  <c:v>49.427465374074991</c:v>
                </c:pt>
                <c:pt idx="2010">
                  <c:v>49.275670738127587</c:v>
                </c:pt>
                <c:pt idx="2011">
                  <c:v>49.12340559261245</c:v>
                </c:pt>
                <c:pt idx="2012">
                  <c:v>48.970665530378284</c:v>
                </c:pt>
                <c:pt idx="2013">
                  <c:v>48.817446074996134</c:v>
                </c:pt>
                <c:pt idx="2014">
                  <c:v>48.663742679224406</c:v>
                </c:pt>
                <c:pt idx="2015">
                  <c:v>48.509550723429903</c:v>
                </c:pt>
                <c:pt idx="2016">
                  <c:v>48.354865513963269</c:v>
                </c:pt>
                <c:pt idx="2017">
                  <c:v>48.191887574126177</c:v>
                </c:pt>
                <c:pt idx="2018">
                  <c:v>48.028354706893388</c:v>
                </c:pt>
                <c:pt idx="2019">
                  <c:v>47.86426119835383</c:v>
                </c:pt>
                <c:pt idx="2020">
                  <c:v>47.699579313315809</c:v>
                </c:pt>
                <c:pt idx="2021">
                  <c:v>47.53432490711171</c:v>
                </c:pt>
                <c:pt idx="2022">
                  <c:v>47.36849195968491</c:v>
                </c:pt>
                <c:pt idx="2023">
                  <c:v>47.19238994098469</c:v>
                </c:pt>
                <c:pt idx="2024">
                  <c:v>47.015625833551184</c:v>
                </c:pt>
                <c:pt idx="2025">
                  <c:v>46.838192103454624</c:v>
                </c:pt>
                <c:pt idx="2026">
                  <c:v>46.660081072679723</c:v>
                </c:pt>
                <c:pt idx="2027">
                  <c:v>46.481284915235911</c:v>
                </c:pt>
                <c:pt idx="2028">
                  <c:v>46.301795653131379</c:v>
                </c:pt>
                <c:pt idx="2029">
                  <c:v>46.121605152205198</c:v>
                </c:pt>
                <c:pt idx="2030">
                  <c:v>45.93891902660998</c:v>
                </c:pt>
                <c:pt idx="2031">
                  <c:v>45.75550057361982</c:v>
                </c:pt>
                <c:pt idx="2032">
                  <c:v>45.559366004989002</c:v>
                </c:pt>
                <c:pt idx="2033">
                  <c:v>45.367240513051442</c:v>
                </c:pt>
                <c:pt idx="2034">
                  <c:v>45.174294424741412</c:v>
                </c:pt>
                <c:pt idx="2035">
                  <c:v>44.980517119374127</c:v>
                </c:pt>
                <c:pt idx="2036">
                  <c:v>44.777621313712906</c:v>
                </c:pt>
                <c:pt idx="2037">
                  <c:v>44.573797721908583</c:v>
                </c:pt>
                <c:pt idx="2038">
                  <c:v>44.369033478929225</c:v>
                </c:pt>
                <c:pt idx="2039">
                  <c:v>44.163315419363997</c:v>
                </c:pt>
                <c:pt idx="2040">
                  <c:v>43.947835379349591</c:v>
                </c:pt>
                <c:pt idx="2041">
                  <c:v>43.729696228736806</c:v>
                </c:pt>
                <c:pt idx="2042">
                  <c:v>43.510457929582849</c:v>
                </c:pt>
                <c:pt idx="2043">
                  <c:v>43.290103668829246</c:v>
                </c:pt>
                <c:pt idx="2044">
                  <c:v>43.068616199911887</c:v>
                </c:pt>
                <c:pt idx="2045">
                  <c:v>42.834825132867778</c:v>
                </c:pt>
                <c:pt idx="2046">
                  <c:v>42.599743919860956</c:v>
                </c:pt>
                <c:pt idx="2047">
                  <c:v>42.363350923173272</c:v>
                </c:pt>
                <c:pt idx="2048">
                  <c:v>42.125623892709179</c:v>
                </c:pt>
                <c:pt idx="2049">
                  <c:v>41.88653994143359</c:v>
                </c:pt>
                <c:pt idx="2050">
                  <c:v>41.633990215352895</c:v>
                </c:pt>
                <c:pt idx="2051">
                  <c:v>41.383013207899133</c:v>
                </c:pt>
                <c:pt idx="2052">
                  <c:v>41.130495344270123</c:v>
                </c:pt>
                <c:pt idx="2053">
                  <c:v>40.867570493747877</c:v>
                </c:pt>
                <c:pt idx="2054">
                  <c:v>40.60333441075467</c:v>
                </c:pt>
                <c:pt idx="2055">
                  <c:v>40.325905653300964</c:v>
                </c:pt>
                <c:pt idx="2056">
                  <c:v>40.046541556835535</c:v>
                </c:pt>
                <c:pt idx="2057">
                  <c:v>39.765200946647219</c:v>
                </c:pt>
                <c:pt idx="2058">
                  <c:v>39.481841164820246</c:v>
                </c:pt>
                <c:pt idx="2059">
                  <c:v>39.184064279730514</c:v>
                </c:pt>
                <c:pt idx="2060">
                  <c:v>38.883989395756615</c:v>
                </c:pt>
                <c:pt idx="2061">
                  <c:v>38.581562332126325</c:v>
                </c:pt>
                <c:pt idx="2062">
                  <c:v>38.263449549163184</c:v>
                </c:pt>
                <c:pt idx="2063">
                  <c:v>37.942647145068506</c:v>
                </c:pt>
                <c:pt idx="2064">
                  <c:v>37.618687723661104</c:v>
                </c:pt>
                <c:pt idx="2065">
                  <c:v>37.275027808309332</c:v>
                </c:pt>
                <c:pt idx="2066">
                  <c:v>36.928139689682617</c:v>
                </c:pt>
                <c:pt idx="2067">
                  <c:v>36.577930348164159</c:v>
                </c:pt>
                <c:pt idx="2068">
                  <c:v>36.205872044161403</c:v>
                </c:pt>
                <c:pt idx="2069">
                  <c:v>35.829909742145148</c:v>
                </c:pt>
                <c:pt idx="2070">
                  <c:v>35.449917451154555</c:v>
                </c:pt>
                <c:pt idx="2071">
                  <c:v>35.045507399810333</c:v>
                </c:pt>
                <c:pt idx="2072">
                  <c:v>34.636319715806081</c:v>
                </c:pt>
                <c:pt idx="2073">
                  <c:v>34.200059961793627</c:v>
                </c:pt>
                <c:pt idx="2074">
                  <c:v>33.764085805372105</c:v>
                </c:pt>
                <c:pt idx="2075">
                  <c:v>33.294567670529489</c:v>
                </c:pt>
                <c:pt idx="2076">
                  <c:v>32.813208119346086</c:v>
                </c:pt>
                <c:pt idx="2077">
                  <c:v>32.324572071880631</c:v>
                </c:pt>
                <c:pt idx="2078">
                  <c:v>31.809467776372308</c:v>
                </c:pt>
                <c:pt idx="2079">
                  <c:v>31.265604042519456</c:v>
                </c:pt>
                <c:pt idx="2080">
                  <c:v>30.711935646245376</c:v>
                </c:pt>
                <c:pt idx="2081">
                  <c:v>30.125921554582003</c:v>
                </c:pt>
                <c:pt idx="2082">
                  <c:v>29.504403010925383</c:v>
                </c:pt>
                <c:pt idx="2083">
                  <c:v>28.843710738746665</c:v>
                </c:pt>
                <c:pt idx="2084">
                  <c:v>28.139542205757909</c:v>
                </c:pt>
                <c:pt idx="2085">
                  <c:v>27.374938344501867</c:v>
                </c:pt>
                <c:pt idx="2086">
                  <c:v>26.546202994739236</c:v>
                </c:pt>
                <c:pt idx="2087">
                  <c:v>25.643529274956794</c:v>
                </c:pt>
                <c:pt idx="2088">
                  <c:v>24.654500604620477</c:v>
                </c:pt>
                <c:pt idx="2089">
                  <c:v>23.562993385606958</c:v>
                </c:pt>
                <c:pt idx="2090">
                  <c:v>22.31909796573121</c:v>
                </c:pt>
                <c:pt idx="2091">
                  <c:v>20.929918952966965</c:v>
                </c:pt>
                <c:pt idx="2092">
                  <c:v>19.175384084901147</c:v>
                </c:pt>
                <c:pt idx="2093">
                  <c:v>19.175384084901147</c:v>
                </c:pt>
                <c:pt idx="2094">
                  <c:v>19.175384084901147</c:v>
                </c:pt>
                <c:pt idx="2095">
                  <c:v>19.175384084901147</c:v>
                </c:pt>
                <c:pt idx="2096">
                  <c:v>19.175384084901147</c:v>
                </c:pt>
                <c:pt idx="2097">
                  <c:v>19.175384084901147</c:v>
                </c:pt>
                <c:pt idx="2098">
                  <c:v>19.175384084901147</c:v>
                </c:pt>
                <c:pt idx="2099">
                  <c:v>19.175384084901147</c:v>
                </c:pt>
                <c:pt idx="2100">
                  <c:v>19.175384084901147</c:v>
                </c:pt>
                <c:pt idx="2101">
                  <c:v>19.175384084901147</c:v>
                </c:pt>
                <c:pt idx="2102">
                  <c:v>19.175384084901147</c:v>
                </c:pt>
                <c:pt idx="2103">
                  <c:v>19.175384084901147</c:v>
                </c:pt>
                <c:pt idx="2104">
                  <c:v>19.175384084901147</c:v>
                </c:pt>
                <c:pt idx="2105">
                  <c:v>19.175384084901147</c:v>
                </c:pt>
                <c:pt idx="2106">
                  <c:v>19.175384084901147</c:v>
                </c:pt>
                <c:pt idx="2107">
                  <c:v>19.175384084901147</c:v>
                </c:pt>
                <c:pt idx="2108">
                  <c:v>19.175384084901147</c:v>
                </c:pt>
                <c:pt idx="2109">
                  <c:v>19.175384084901147</c:v>
                </c:pt>
                <c:pt idx="2110">
                  <c:v>19.175384084901147</c:v>
                </c:pt>
                <c:pt idx="2111">
                  <c:v>19.175384084901147</c:v>
                </c:pt>
                <c:pt idx="2112">
                  <c:v>19.175384084901147</c:v>
                </c:pt>
                <c:pt idx="2113">
                  <c:v>19.175384084901147</c:v>
                </c:pt>
                <c:pt idx="2114">
                  <c:v>19.175384084901147</c:v>
                </c:pt>
                <c:pt idx="2115">
                  <c:v>19.175384084901147</c:v>
                </c:pt>
                <c:pt idx="2116">
                  <c:v>19.175384084901147</c:v>
                </c:pt>
                <c:pt idx="2117">
                  <c:v>19.175384084901147</c:v>
                </c:pt>
                <c:pt idx="2118">
                  <c:v>19.175384084901147</c:v>
                </c:pt>
                <c:pt idx="2119">
                  <c:v>19.175384084901147</c:v>
                </c:pt>
                <c:pt idx="2120">
                  <c:v>19.175384084901147</c:v>
                </c:pt>
                <c:pt idx="2121">
                  <c:v>19.175384084901147</c:v>
                </c:pt>
                <c:pt idx="2122">
                  <c:v>19.175384084901147</c:v>
                </c:pt>
                <c:pt idx="2123">
                  <c:v>19.175384084901147</c:v>
                </c:pt>
                <c:pt idx="2124">
                  <c:v>19.175384084901147</c:v>
                </c:pt>
                <c:pt idx="2125">
                  <c:v>19.175384084901147</c:v>
                </c:pt>
                <c:pt idx="2126">
                  <c:v>19.175384084901147</c:v>
                </c:pt>
                <c:pt idx="2127">
                  <c:v>19.175384084901147</c:v>
                </c:pt>
                <c:pt idx="2128">
                  <c:v>19.175384084901147</c:v>
                </c:pt>
                <c:pt idx="2129">
                  <c:v>19.175384084901147</c:v>
                </c:pt>
                <c:pt idx="2130">
                  <c:v>19.175384084901147</c:v>
                </c:pt>
                <c:pt idx="2131">
                  <c:v>19.175384084901147</c:v>
                </c:pt>
                <c:pt idx="2132">
                  <c:v>19.175384084901147</c:v>
                </c:pt>
                <c:pt idx="2133">
                  <c:v>19.175384084901147</c:v>
                </c:pt>
                <c:pt idx="2134">
                  <c:v>19.175384084901147</c:v>
                </c:pt>
                <c:pt idx="2135">
                  <c:v>19.175384084901147</c:v>
                </c:pt>
                <c:pt idx="2136">
                  <c:v>19.175384084901147</c:v>
                </c:pt>
                <c:pt idx="2137">
                  <c:v>19.175384084901147</c:v>
                </c:pt>
                <c:pt idx="2138">
                  <c:v>19.175384084901147</c:v>
                </c:pt>
                <c:pt idx="2139">
                  <c:v>19.175384084901147</c:v>
                </c:pt>
                <c:pt idx="2140">
                  <c:v>19.175384084901147</c:v>
                </c:pt>
                <c:pt idx="2141">
                  <c:v>19.175384084901147</c:v>
                </c:pt>
                <c:pt idx="2142">
                  <c:v>19.175384084901147</c:v>
                </c:pt>
                <c:pt idx="2143">
                  <c:v>19.175384084901147</c:v>
                </c:pt>
                <c:pt idx="2144">
                  <c:v>19.175384084901147</c:v>
                </c:pt>
                <c:pt idx="2145">
                  <c:v>19.175384084901147</c:v>
                </c:pt>
                <c:pt idx="2146">
                  <c:v>19.175384084901147</c:v>
                </c:pt>
                <c:pt idx="2147">
                  <c:v>19.175384084901147</c:v>
                </c:pt>
                <c:pt idx="2148">
                  <c:v>19.175384084901147</c:v>
                </c:pt>
                <c:pt idx="2149">
                  <c:v>19.175384084901147</c:v>
                </c:pt>
                <c:pt idx="2150">
                  <c:v>19.175384084901147</c:v>
                </c:pt>
                <c:pt idx="2151">
                  <c:v>19.175384084901147</c:v>
                </c:pt>
                <c:pt idx="2152">
                  <c:v>19.175384084901147</c:v>
                </c:pt>
                <c:pt idx="2153">
                  <c:v>19.175384084901147</c:v>
                </c:pt>
                <c:pt idx="2154">
                  <c:v>19.175384084901147</c:v>
                </c:pt>
                <c:pt idx="2155">
                  <c:v>19.175384084901147</c:v>
                </c:pt>
                <c:pt idx="2156">
                  <c:v>19.175384084901147</c:v>
                </c:pt>
                <c:pt idx="2157">
                  <c:v>19.175384084901147</c:v>
                </c:pt>
                <c:pt idx="2158">
                  <c:v>19.175384084901147</c:v>
                </c:pt>
                <c:pt idx="2159">
                  <c:v>20.929918952966965</c:v>
                </c:pt>
                <c:pt idx="2160">
                  <c:v>22.31909796573121</c:v>
                </c:pt>
                <c:pt idx="2161">
                  <c:v>23.562993385606958</c:v>
                </c:pt>
                <c:pt idx="2162">
                  <c:v>24.640579285894677</c:v>
                </c:pt>
                <c:pt idx="2163">
                  <c:v>25.586463159227321</c:v>
                </c:pt>
                <c:pt idx="2164">
                  <c:v>26.460247753439631</c:v>
                </c:pt>
                <c:pt idx="2165">
                  <c:v>27.27132397437952</c:v>
                </c:pt>
                <c:pt idx="2166">
                  <c:v>28.027255872971438</c:v>
                </c:pt>
                <c:pt idx="2167">
                  <c:v>28.734245534885243</c:v>
                </c:pt>
                <c:pt idx="2168">
                  <c:v>29.397454762456992</c:v>
                </c:pt>
                <c:pt idx="2169">
                  <c:v>30.021234397088044</c:v>
                </c:pt>
                <c:pt idx="2170">
                  <c:v>30.609291980657719</c:v>
                </c:pt>
                <c:pt idx="2171">
                  <c:v>31.174596268276826</c:v>
                </c:pt>
                <c:pt idx="2172">
                  <c:v>31.704837942560761</c:v>
                </c:pt>
                <c:pt idx="2173">
                  <c:v>32.226211688433999</c:v>
                </c:pt>
                <c:pt idx="2174">
                  <c:v>32.716519889909051</c:v>
                </c:pt>
                <c:pt idx="2175">
                  <c:v>33.199480056408419</c:v>
                </c:pt>
                <c:pt idx="2176">
                  <c:v>33.654667848099074</c:v>
                </c:pt>
                <c:pt idx="2177">
                  <c:v>34.103699111172673</c:v>
                </c:pt>
                <c:pt idx="2178">
                  <c:v>34.527713272237101</c:v>
                </c:pt>
                <c:pt idx="2179">
                  <c:v>34.94652036941735</c:v>
                </c:pt>
                <c:pt idx="2180">
                  <c:v>35.342645548857092</c:v>
                </c:pt>
                <c:pt idx="2181">
                  <c:v>35.743655581548317</c:v>
                </c:pt>
                <c:pt idx="2182">
                  <c:v>36.120525130242306</c:v>
                </c:pt>
                <c:pt idx="2183">
                  <c:v>36.493462547378947</c:v>
                </c:pt>
                <c:pt idx="2184">
                  <c:v>36.84448248374995</c:v>
                </c:pt>
                <c:pt idx="2185">
                  <c:v>37.192158228876465</c:v>
                </c:pt>
                <c:pt idx="2186">
                  <c:v>37.536583868886588</c:v>
                </c:pt>
                <c:pt idx="2187">
                  <c:v>37.877849151472851</c:v>
                </c:pt>
                <c:pt idx="2188">
                  <c:v>38.199592032393248</c:v>
                </c:pt>
                <c:pt idx="2189">
                  <c:v>38.518624976481462</c:v>
                </c:pt>
                <c:pt idx="2190">
                  <c:v>38.835015510061105</c:v>
                </c:pt>
                <c:pt idx="2191">
                  <c:v>39.135265286937063</c:v>
                </c:pt>
                <c:pt idx="2192">
                  <c:v>39.433211516670738</c:v>
                </c:pt>
                <c:pt idx="2193">
                  <c:v>39.728906548685586</c:v>
                </c:pt>
                <c:pt idx="2194">
                  <c:v>40.022400776310029</c:v>
                </c:pt>
                <c:pt idx="2195">
                  <c:v>40.297614713015491</c:v>
                </c:pt>
                <c:pt idx="2196">
                  <c:v>40.5709490667358</c:v>
                </c:pt>
                <c:pt idx="2197">
                  <c:v>40.842441913894334</c:v>
                </c:pt>
                <c:pt idx="2198">
                  <c:v>41.11213006078021</c:v>
                </c:pt>
                <c:pt idx="2199">
                  <c:v>41.365300118577991</c:v>
                </c:pt>
                <c:pt idx="2200">
                  <c:v>41.614072708516005</c:v>
                </c:pt>
                <c:pt idx="2201">
                  <c:v>41.857528000621109</c:v>
                </c:pt>
                <c:pt idx="2202">
                  <c:v>42.099567287479722</c:v>
                </c:pt>
                <c:pt idx="2203">
                  <c:v>42.340215039456687</c:v>
                </c:pt>
                <c:pt idx="2204">
                  <c:v>42.57949502935503</c:v>
                </c:pt>
                <c:pt idx="2205">
                  <c:v>42.817430359963112</c:v>
                </c:pt>
                <c:pt idx="2206">
                  <c:v>43.054043490217843</c:v>
                </c:pt>
                <c:pt idx="2207">
                  <c:v>43.275025888205654</c:v>
                </c:pt>
                <c:pt idx="2208">
                  <c:v>43.494879847348706</c:v>
                </c:pt>
                <c:pt idx="2209">
                  <c:v>43.713622508713243</c:v>
                </c:pt>
                <c:pt idx="2210">
                  <c:v>43.931270583329884</c:v>
                </c:pt>
                <c:pt idx="2211">
                  <c:v>44.145716970416366</c:v>
                </c:pt>
                <c:pt idx="2212">
                  <c:v>44.359121642562179</c:v>
                </c:pt>
                <c:pt idx="2213">
                  <c:v>44.563974674929796</c:v>
                </c:pt>
                <c:pt idx="2214">
                  <c:v>44.767886032656037</c:v>
                </c:pt>
                <c:pt idx="2215">
                  <c:v>44.970868603131095</c:v>
                </c:pt>
                <c:pt idx="2216">
                  <c:v>45.172934982187208</c:v>
                </c:pt>
                <c:pt idx="2217">
                  <c:v>45.364566740368254</c:v>
                </c:pt>
                <c:pt idx="2218">
                  <c:v>45.555388996037046</c:v>
                </c:pt>
                <c:pt idx="2219">
                  <c:v>45.745411936102109</c:v>
                </c:pt>
                <c:pt idx="2220">
                  <c:v>45.934645535417516</c:v>
                </c:pt>
                <c:pt idx="2221">
                  <c:v>46.123099562915343</c:v>
                </c:pt>
                <c:pt idx="2222">
                  <c:v>46.303284225582232</c:v>
                </c:pt>
                <c:pt idx="2223">
                  <c:v>46.482767717409871</c:v>
                </c:pt>
                <c:pt idx="2224">
                  <c:v>46.66155817124902</c:v>
                </c:pt>
                <c:pt idx="2225">
                  <c:v>46.839663563816387</c:v>
                </c:pt>
                <c:pt idx="2226">
                  <c:v>47.017091719861369</c:v>
                </c:pt>
                <c:pt idx="2227">
                  <c:v>47.193850316190812</c:v>
                </c:pt>
                <c:pt idx="2228">
                  <c:v>47.369946885557695</c:v>
                </c:pt>
                <c:pt idx="2229">
                  <c:v>47.535774739572709</c:v>
                </c:pt>
                <c:pt idx="2230">
                  <c:v>47.701024105547553</c:v>
                </c:pt>
                <c:pt idx="2231">
                  <c:v>47.865701002619112</c:v>
                </c:pt>
                <c:pt idx="2232">
                  <c:v>48.030349217423371</c:v>
                </c:pt>
                <c:pt idx="2233">
                  <c:v>48.194433017538174</c:v>
                </c:pt>
                <c:pt idx="2234">
                  <c:v>48.357958174428553</c:v>
                </c:pt>
                <c:pt idx="2235">
                  <c:v>48.520930361798598</c:v>
                </c:pt>
                <c:pt idx="2236">
                  <c:v>48.683355157895264</c:v>
                </c:pt>
                <c:pt idx="2237">
                  <c:v>48.835333676940351</c:v>
                </c:pt>
                <c:pt idx="2238">
                  <c:v>48.986839229620472</c:v>
                </c:pt>
                <c:pt idx="2239">
                  <c:v>49.137876208845888</c:v>
                </c:pt>
                <c:pt idx="2240">
                  <c:v>49.288448939901592</c:v>
                </c:pt>
                <c:pt idx="2241">
                  <c:v>49.438561681896466</c:v>
                </c:pt>
                <c:pt idx="2242">
                  <c:v>49.583967288775646</c:v>
                </c:pt>
                <c:pt idx="2243">
                  <c:v>49.728946491886269</c:v>
                </c:pt>
                <c:pt idx="2244">
                  <c:v>49.873503024282599</c:v>
                </c:pt>
                <c:pt idx="2245">
                  <c:v>50.017640564833734</c:v>
                </c:pt>
                <c:pt idx="2246">
                  <c:v>50.16136273931879</c:v>
                </c:pt>
                <c:pt idx="2247">
                  <c:v>50.304673121493778</c:v>
                </c:pt>
                <c:pt idx="2248">
                  <c:v>50.447575234131072</c:v>
                </c:pt>
                <c:pt idx="2249">
                  <c:v>50.590072550032318</c:v>
                </c:pt>
                <c:pt idx="2250">
                  <c:v>50.732168493015607</c:v>
                </c:pt>
                <c:pt idx="2251">
                  <c:v>50.864483906132037</c:v>
                </c:pt>
                <c:pt idx="2252">
                  <c:v>50.996455122921212</c:v>
                </c:pt>
                <c:pt idx="2253">
                  <c:v>51.128084817892471</c:v>
                </c:pt>
                <c:pt idx="2254">
                  <c:v>51.259375631079685</c:v>
                </c:pt>
                <c:pt idx="2255">
                  <c:v>51.390330168660434</c:v>
                </c:pt>
                <c:pt idx="2256">
                  <c:v>51.520951003560995</c:v>
                </c:pt>
                <c:pt idx="2257">
                  <c:v>51.649486953109793</c:v>
                </c:pt>
                <c:pt idx="2258">
                  <c:v>51.777703025515542</c:v>
                </c:pt>
                <c:pt idx="2259">
                  <c:v>51.905601599070195</c:v>
                </c:pt>
                <c:pt idx="2260">
                  <c:v>52.03318502272554</c:v>
                </c:pt>
                <c:pt idx="2261">
                  <c:v>52.160455616597652</c:v>
                </c:pt>
                <c:pt idx="2262">
                  <c:v>52.287415672460213</c:v>
                </c:pt>
                <c:pt idx="2263">
                  <c:v>52.411970675987398</c:v>
                </c:pt>
                <c:pt idx="2264">
                  <c:v>52.536229679408045</c:v>
                </c:pt>
                <c:pt idx="2265">
                  <c:v>52.660194784693537</c:v>
                </c:pt>
                <c:pt idx="2266">
                  <c:v>52.783868069043095</c:v>
                </c:pt>
                <c:pt idx="2267">
                  <c:v>52.899520013007525</c:v>
                </c:pt>
                <c:pt idx="2268">
                  <c:v>53.014919112104188</c:v>
                </c:pt>
                <c:pt idx="2269">
                  <c:v>53.130067018663063</c:v>
                </c:pt>
                <c:pt idx="2270">
                  <c:v>53.244965367087929</c:v>
                </c:pt>
                <c:pt idx="2271">
                  <c:v>53.359615774127548</c:v>
                </c:pt>
                <c:pt idx="2272">
                  <c:v>53.474019839141576</c:v>
                </c:pt>
                <c:pt idx="2273">
                  <c:v>53.591158056987148</c:v>
                </c:pt>
                <c:pt idx="2274">
                  <c:v>53.708040237035114</c:v>
                </c:pt>
                <c:pt idx="2275">
                  <c:v>53.816776062206557</c:v>
                </c:pt>
                <c:pt idx="2276">
                  <c:v>53.92529218860485</c:v>
                </c:pt>
                <c:pt idx="2277">
                  <c:v>53.306118928231967</c:v>
                </c:pt>
                <c:pt idx="2278">
                  <c:v>53.188351575052074</c:v>
                </c:pt>
                <c:pt idx="2279">
                  <c:v>53.070322305341662</c:v>
                </c:pt>
                <c:pt idx="2280">
                  <c:v>52.952029362457083</c:v>
                </c:pt>
                <c:pt idx="2281">
                  <c:v>52.83372521928726</c:v>
                </c:pt>
                <c:pt idx="2282">
                  <c:v>52.715154979001944</c:v>
                </c:pt>
                <c:pt idx="2283">
                  <c:v>52.596316836552511</c:v>
                </c:pt>
                <c:pt idx="2284">
                  <c:v>52.477208966380871</c:v>
                </c:pt>
                <c:pt idx="2285">
                  <c:v>52.357829522091635</c:v>
                </c:pt>
                <c:pt idx="2286">
                  <c:v>52.238176636117508</c:v>
                </c:pt>
                <c:pt idx="2287">
                  <c:v>52.111096324514378</c:v>
                </c:pt>
                <c:pt idx="2288">
                  <c:v>51.983704588752381</c:v>
                </c:pt>
                <c:pt idx="2289">
                  <c:v>51.855999126115471</c:v>
                </c:pt>
                <c:pt idx="2290">
                  <c:v>51.727977605355022</c:v>
                </c:pt>
                <c:pt idx="2291">
                  <c:v>51.599637666192258</c:v>
                </c:pt>
                <c:pt idx="2292">
                  <c:v>51.470976918809399</c:v>
                </c:pt>
                <c:pt idx="2293">
                  <c:v>51.344133620768503</c:v>
                </c:pt>
                <c:pt idx="2294">
                  <c:v>51.208542300013555</c:v>
                </c:pt>
                <c:pt idx="2295">
                  <c:v>51.07259004306831</c:v>
                </c:pt>
                <c:pt idx="2296">
                  <c:v>50.936273949526118</c:v>
                </c:pt>
                <c:pt idx="2297">
                  <c:v>50.799591079904729</c:v>
                </c:pt>
                <c:pt idx="2298">
                  <c:v>50.662538454905004</c:v>
                </c:pt>
                <c:pt idx="2299">
                  <c:v>50.525113054651392</c:v>
                </c:pt>
                <c:pt idx="2300">
                  <c:v>50.387311817913734</c:v>
                </c:pt>
                <c:pt idx="2301">
                  <c:v>50.249131641309724</c:v>
                </c:pt>
                <c:pt idx="2302">
                  <c:v>50.110569378487476</c:v>
                </c:pt>
                <c:pt idx="2303">
                  <c:v>49.966700682608341</c:v>
                </c:pt>
                <c:pt idx="2304">
                  <c:v>49.82241534407256</c:v>
                </c:pt>
                <c:pt idx="2305">
                  <c:v>49.677709718444234</c:v>
                </c:pt>
                <c:pt idx="2306">
                  <c:v>49.532580107813352</c:v>
                </c:pt>
                <c:pt idx="2307">
                  <c:v>49.387022759690375</c:v>
                </c:pt>
                <c:pt idx="2308">
                  <c:v>49.241033865871223</c:v>
                </c:pt>
                <c:pt idx="2309">
                  <c:v>49.084275106685745</c:v>
                </c:pt>
                <c:pt idx="2310">
                  <c:v>48.927012488965559</c:v>
                </c:pt>
                <c:pt idx="2311">
                  <c:v>48.769241117401251</c:v>
                </c:pt>
                <c:pt idx="2312">
                  <c:v>48.610956016845392</c:v>
                </c:pt>
                <c:pt idx="2313">
                  <c:v>48.452152130476783</c:v>
                </c:pt>
                <c:pt idx="2314">
                  <c:v>48.292824317910032</c:v>
                </c:pt>
                <c:pt idx="2315">
                  <c:v>48.132967353248503</c:v>
                </c:pt>
                <c:pt idx="2316">
                  <c:v>47.968672579249592</c:v>
                </c:pt>
                <c:pt idx="2317">
                  <c:v>47.803811200574813</c:v>
                </c:pt>
                <c:pt idx="2318">
                  <c:v>47.638377307443356</c:v>
                </c:pt>
                <c:pt idx="2319">
                  <c:v>47.472364886548164</c:v>
                </c:pt>
                <c:pt idx="2320">
                  <c:v>47.305767818497742</c:v>
                </c:pt>
                <c:pt idx="2321">
                  <c:v>47.138579875176056</c:v>
                </c:pt>
                <c:pt idx="2322">
                  <c:v>46.95986549765248</c:v>
                </c:pt>
                <c:pt idx="2323">
                  <c:v>46.780465763296085</c:v>
                </c:pt>
                <c:pt idx="2324">
                  <c:v>46.600372715925765</c:v>
                </c:pt>
                <c:pt idx="2325">
                  <c:v>46.419578244100286</c:v>
                </c:pt>
                <c:pt idx="2326">
                  <c:v>46.238074076840704</c:v>
                </c:pt>
                <c:pt idx="2327">
                  <c:v>46.05585177920004</c:v>
                </c:pt>
                <c:pt idx="2328">
                  <c:v>45.872902747673379</c:v>
                </c:pt>
                <c:pt idx="2329">
                  <c:v>45.677274468568612</c:v>
                </c:pt>
                <c:pt idx="2330">
                  <c:v>45.480801091141167</c:v>
                </c:pt>
                <c:pt idx="2331">
                  <c:v>45.283471551414145</c:v>
                </c:pt>
                <c:pt idx="2332">
                  <c:v>45.085274541651522</c:v>
                </c:pt>
                <c:pt idx="2333">
                  <c:v>44.886198502767741</c:v>
                </c:pt>
                <c:pt idx="2334">
                  <c:v>44.68912525050532</c:v>
                </c:pt>
                <c:pt idx="2335">
                  <c:v>44.477311588206277</c:v>
                </c:pt>
                <c:pt idx="2336">
                  <c:v>44.264479485213613</c:v>
                </c:pt>
                <c:pt idx="2337">
                  <c:v>44.050614083955907</c:v>
                </c:pt>
                <c:pt idx="2338">
                  <c:v>43.835700161697048</c:v>
                </c:pt>
                <c:pt idx="2339">
                  <c:v>43.619722117837362</c:v>
                </c:pt>
                <c:pt idx="2340">
                  <c:v>43.402663960640908</c:v>
                </c:pt>
                <c:pt idx="2341">
                  <c:v>43.169196069040545</c:v>
                </c:pt>
                <c:pt idx="2342">
                  <c:v>42.934451690306645</c:v>
                </c:pt>
                <c:pt idx="2343">
                  <c:v>42.384554998530355</c:v>
                </c:pt>
                <c:pt idx="2344">
                  <c:v>41.827332600469994</c:v>
                </c:pt>
                <c:pt idx="2345">
                  <c:v>41.237663519442272</c:v>
                </c:pt>
                <c:pt idx="2346">
                  <c:v>40.639312472842015</c:v>
                </c:pt>
                <c:pt idx="2347">
                  <c:v>40.004606836445895</c:v>
                </c:pt>
                <c:pt idx="2348">
                  <c:v>39.359498271655369</c:v>
                </c:pt>
                <c:pt idx="2349">
                  <c:v>39.063935621354062</c:v>
                </c:pt>
                <c:pt idx="2350">
                  <c:v>38.766102213188539</c:v>
                </c:pt>
                <c:pt idx="2351">
                  <c:v>38.449139900360606</c:v>
                </c:pt>
                <c:pt idx="2352">
                  <c:v>38.129520663163198</c:v>
                </c:pt>
                <c:pt idx="2353">
                  <c:v>37.807176349576302</c:v>
                </c:pt>
                <c:pt idx="2354">
                  <c:v>37.465261401646011</c:v>
                </c:pt>
                <c:pt idx="2355">
                  <c:v>37.120167786362167</c:v>
                </c:pt>
                <c:pt idx="2356">
                  <c:v>36.771804877771785</c:v>
                </c:pt>
                <c:pt idx="2357">
                  <c:v>36.407661855430206</c:v>
                </c:pt>
                <c:pt idx="2358">
                  <c:v>36.039802009223685</c:v>
                </c:pt>
                <c:pt idx="2359">
                  <c:v>35.640676302850871</c:v>
                </c:pt>
                <c:pt idx="2360">
                  <c:v>35.236977945776374</c:v>
                </c:pt>
                <c:pt idx="2361">
                  <c:v>34.828545439466161</c:v>
                </c:pt>
                <c:pt idx="2362">
                  <c:v>34.415207524980104</c:v>
                </c:pt>
                <c:pt idx="2363">
                  <c:v>33.965319813188103</c:v>
                </c:pt>
                <c:pt idx="2364">
                  <c:v>33.509309823985006</c:v>
                </c:pt>
                <c:pt idx="2365">
                  <c:v>33.046919371204915</c:v>
                </c:pt>
                <c:pt idx="2366">
                  <c:v>32.561843919948309</c:v>
                </c:pt>
                <c:pt idx="2367">
                  <c:v>32.561843919948309</c:v>
                </c:pt>
                <c:pt idx="2368">
                  <c:v>32.561843919948309</c:v>
                </c:pt>
                <c:pt idx="2369">
                  <c:v>32.561843919948309</c:v>
                </c:pt>
                <c:pt idx="2370">
                  <c:v>32.561843919948309</c:v>
                </c:pt>
                <c:pt idx="2371">
                  <c:v>32.561843919948309</c:v>
                </c:pt>
                <c:pt idx="2372">
                  <c:v>32.561843919948309</c:v>
                </c:pt>
                <c:pt idx="2373">
                  <c:v>32.561843919948309</c:v>
                </c:pt>
                <c:pt idx="2374">
                  <c:v>32.561843919948309</c:v>
                </c:pt>
                <c:pt idx="2375">
                  <c:v>32.561843919948309</c:v>
                </c:pt>
                <c:pt idx="2376">
                  <c:v>32.561843919948309</c:v>
                </c:pt>
                <c:pt idx="2377">
                  <c:v>32.561843919948309</c:v>
                </c:pt>
                <c:pt idx="2378">
                  <c:v>32.561843919948309</c:v>
                </c:pt>
                <c:pt idx="2379">
                  <c:v>32.561843919948309</c:v>
                </c:pt>
                <c:pt idx="2380">
                  <c:v>32.561843919948309</c:v>
                </c:pt>
                <c:pt idx="2381">
                  <c:v>32.561843919948309</c:v>
                </c:pt>
                <c:pt idx="2382">
                  <c:v>32.561843919948309</c:v>
                </c:pt>
                <c:pt idx="2383">
                  <c:v>32.561843919948309</c:v>
                </c:pt>
                <c:pt idx="2384">
                  <c:v>32.561843919948309</c:v>
                </c:pt>
                <c:pt idx="2385">
                  <c:v>32.561843919948309</c:v>
                </c:pt>
                <c:pt idx="2386">
                  <c:v>32.561843919948309</c:v>
                </c:pt>
                <c:pt idx="2387">
                  <c:v>32.561843919948309</c:v>
                </c:pt>
                <c:pt idx="2388">
                  <c:v>32.561843919948309</c:v>
                </c:pt>
                <c:pt idx="2389">
                  <c:v>32.561843919948309</c:v>
                </c:pt>
                <c:pt idx="2390">
                  <c:v>32.561843919948309</c:v>
                </c:pt>
                <c:pt idx="2391">
                  <c:v>32.561843919948309</c:v>
                </c:pt>
                <c:pt idx="2392">
                  <c:v>32.561843919948309</c:v>
                </c:pt>
                <c:pt idx="2393">
                  <c:v>32.561843919948309</c:v>
                </c:pt>
                <c:pt idx="2394">
                  <c:v>32.561843919948309</c:v>
                </c:pt>
                <c:pt idx="2395">
                  <c:v>32.561843919948309</c:v>
                </c:pt>
                <c:pt idx="2396">
                  <c:v>32.561843919948309</c:v>
                </c:pt>
                <c:pt idx="2397">
                  <c:v>32.561843919948309</c:v>
                </c:pt>
                <c:pt idx="2398">
                  <c:v>32.561843919948309</c:v>
                </c:pt>
                <c:pt idx="2399">
                  <c:v>32.561843919948309</c:v>
                </c:pt>
                <c:pt idx="2400">
                  <c:v>32.561843919948309</c:v>
                </c:pt>
                <c:pt idx="2401">
                  <c:v>32.561843919948309</c:v>
                </c:pt>
                <c:pt idx="2402">
                  <c:v>32.561843919948309</c:v>
                </c:pt>
                <c:pt idx="2403">
                  <c:v>32.561843919948309</c:v>
                </c:pt>
                <c:pt idx="2404">
                  <c:v>32.561843919948309</c:v>
                </c:pt>
                <c:pt idx="2405">
                  <c:v>32.561843919948309</c:v>
                </c:pt>
                <c:pt idx="2406">
                  <c:v>32.561843919948309</c:v>
                </c:pt>
                <c:pt idx="2407">
                  <c:v>32.561843919948309</c:v>
                </c:pt>
                <c:pt idx="2408">
                  <c:v>32.561843919948309</c:v>
                </c:pt>
                <c:pt idx="2409">
                  <c:v>32.561843919948309</c:v>
                </c:pt>
                <c:pt idx="2410">
                  <c:v>32.561843919948309</c:v>
                </c:pt>
                <c:pt idx="2411">
                  <c:v>32.561843919948309</c:v>
                </c:pt>
                <c:pt idx="2412">
                  <c:v>32.561843919948309</c:v>
                </c:pt>
                <c:pt idx="2413">
                  <c:v>32.561843919948309</c:v>
                </c:pt>
                <c:pt idx="2414">
                  <c:v>32.561843919948309</c:v>
                </c:pt>
                <c:pt idx="2415">
                  <c:v>32.561843919948309</c:v>
                </c:pt>
                <c:pt idx="2416">
                  <c:v>32.561843919948309</c:v>
                </c:pt>
                <c:pt idx="2417">
                  <c:v>32.561843919948309</c:v>
                </c:pt>
                <c:pt idx="2418">
                  <c:v>32.561843919948309</c:v>
                </c:pt>
                <c:pt idx="2419">
                  <c:v>32.561843919948309</c:v>
                </c:pt>
                <c:pt idx="2420">
                  <c:v>32.561843919948309</c:v>
                </c:pt>
                <c:pt idx="2421">
                  <c:v>32.561843919948309</c:v>
                </c:pt>
                <c:pt idx="2422">
                  <c:v>32.561843919948309</c:v>
                </c:pt>
                <c:pt idx="2423">
                  <c:v>32.561843919948309</c:v>
                </c:pt>
                <c:pt idx="2424">
                  <c:v>32.561843919948309</c:v>
                </c:pt>
                <c:pt idx="2425">
                  <c:v>32.561843919948309</c:v>
                </c:pt>
                <c:pt idx="2426">
                  <c:v>32.561843919948309</c:v>
                </c:pt>
                <c:pt idx="2427">
                  <c:v>32.561843919948309</c:v>
                </c:pt>
                <c:pt idx="2428">
                  <c:v>32.561843919948309</c:v>
                </c:pt>
                <c:pt idx="2429">
                  <c:v>32.561843919948309</c:v>
                </c:pt>
                <c:pt idx="2430">
                  <c:v>32.561843919948309</c:v>
                </c:pt>
                <c:pt idx="2431">
                  <c:v>32.561843919948309</c:v>
                </c:pt>
                <c:pt idx="2432">
                  <c:v>32.561843919948309</c:v>
                </c:pt>
                <c:pt idx="2433">
                  <c:v>32.561843919948309</c:v>
                </c:pt>
                <c:pt idx="2434">
                  <c:v>32.561843919948309</c:v>
                </c:pt>
                <c:pt idx="2435">
                  <c:v>32.561843919948309</c:v>
                </c:pt>
                <c:pt idx="2436">
                  <c:v>32.561843919948309</c:v>
                </c:pt>
                <c:pt idx="2437">
                  <c:v>32.561843919948309</c:v>
                </c:pt>
                <c:pt idx="2438">
                  <c:v>32.561843919948309</c:v>
                </c:pt>
                <c:pt idx="2439">
                  <c:v>32.561843919948309</c:v>
                </c:pt>
                <c:pt idx="2440">
                  <c:v>32.561843919948309</c:v>
                </c:pt>
                <c:pt idx="2441">
                  <c:v>32.561843919948309</c:v>
                </c:pt>
                <c:pt idx="2442">
                  <c:v>32.561843919948309</c:v>
                </c:pt>
                <c:pt idx="2443">
                  <c:v>32.561843919948309</c:v>
                </c:pt>
                <c:pt idx="2444">
                  <c:v>32.561843919948309</c:v>
                </c:pt>
                <c:pt idx="2445">
                  <c:v>32.561843919948309</c:v>
                </c:pt>
                <c:pt idx="2446">
                  <c:v>32.561843919948309</c:v>
                </c:pt>
                <c:pt idx="2447">
                  <c:v>32.561843919948309</c:v>
                </c:pt>
                <c:pt idx="2448">
                  <c:v>32.561843919948309</c:v>
                </c:pt>
                <c:pt idx="2449">
                  <c:v>32.561843919948309</c:v>
                </c:pt>
                <c:pt idx="2450">
                  <c:v>32.561843919948309</c:v>
                </c:pt>
                <c:pt idx="2451">
                  <c:v>32.561843919948309</c:v>
                </c:pt>
                <c:pt idx="2452">
                  <c:v>32.561843919948309</c:v>
                </c:pt>
                <c:pt idx="2453">
                  <c:v>32.561843919948309</c:v>
                </c:pt>
                <c:pt idx="2454">
                  <c:v>32.561843919948309</c:v>
                </c:pt>
                <c:pt idx="2455">
                  <c:v>32.561843919948309</c:v>
                </c:pt>
                <c:pt idx="2456">
                  <c:v>32.561843919948309</c:v>
                </c:pt>
                <c:pt idx="2457">
                  <c:v>32.561843919948309</c:v>
                </c:pt>
                <c:pt idx="2458">
                  <c:v>32.561843919948309</c:v>
                </c:pt>
                <c:pt idx="2459">
                  <c:v>32.561843919948309</c:v>
                </c:pt>
                <c:pt idx="2460">
                  <c:v>32.561843919948309</c:v>
                </c:pt>
                <c:pt idx="2461">
                  <c:v>32.561843919948309</c:v>
                </c:pt>
                <c:pt idx="2462">
                  <c:v>32.561843919948309</c:v>
                </c:pt>
                <c:pt idx="2463">
                  <c:v>32.561843919948309</c:v>
                </c:pt>
                <c:pt idx="2464">
                  <c:v>32.561843919948309</c:v>
                </c:pt>
                <c:pt idx="2465">
                  <c:v>32.561843919948309</c:v>
                </c:pt>
                <c:pt idx="2466">
                  <c:v>32.561843919948309</c:v>
                </c:pt>
                <c:pt idx="2467">
                  <c:v>32.561843919948309</c:v>
                </c:pt>
                <c:pt idx="2468">
                  <c:v>32.561843919948309</c:v>
                </c:pt>
                <c:pt idx="2469">
                  <c:v>32.561843919948309</c:v>
                </c:pt>
                <c:pt idx="2470">
                  <c:v>32.561843919948309</c:v>
                </c:pt>
                <c:pt idx="2471">
                  <c:v>32.561843919948309</c:v>
                </c:pt>
                <c:pt idx="2472">
                  <c:v>32.561843919948309</c:v>
                </c:pt>
                <c:pt idx="2473">
                  <c:v>33.047098254197806</c:v>
                </c:pt>
                <c:pt idx="2474">
                  <c:v>33.504384939277173</c:v>
                </c:pt>
                <c:pt idx="2475">
                  <c:v>33.955430318547471</c:v>
                </c:pt>
                <c:pt idx="2476">
                  <c:v>34.381295967492548</c:v>
                </c:pt>
                <c:pt idx="2477">
                  <c:v>34.801886610192284</c:v>
                </c:pt>
                <c:pt idx="2478">
                  <c:v>35.217394296019364</c:v>
                </c:pt>
                <c:pt idx="2479">
                  <c:v>35.610472686083412</c:v>
                </c:pt>
                <c:pt idx="2480">
                  <c:v>35.999212166577308</c:v>
                </c:pt>
                <c:pt idx="2481">
                  <c:v>36.367486782229456</c:v>
                </c:pt>
                <c:pt idx="2482">
                  <c:v>36.737891683408215</c:v>
                </c:pt>
                <c:pt idx="2483">
                  <c:v>37.086576170033887</c:v>
                </c:pt>
                <c:pt idx="2484">
                  <c:v>37.43198235804671</c:v>
                </c:pt>
                <c:pt idx="2485">
                  <c:v>37.774201286737373</c:v>
                </c:pt>
                <c:pt idx="2486">
                  <c:v>38.096826991422809</c:v>
                </c:pt>
                <c:pt idx="2487">
                  <c:v>38.416720517248642</c:v>
                </c:pt>
                <c:pt idx="2488">
                  <c:v>38.733950310551563</c:v>
                </c:pt>
                <c:pt idx="2489">
                  <c:v>39.033391369106994</c:v>
                </c:pt>
                <c:pt idx="2490">
                  <c:v>39.330535293224351</c:v>
                </c:pt>
                <c:pt idx="2491">
                  <c:v>39.625434281924946</c:v>
                </c:pt>
                <c:pt idx="2492">
                  <c:v>39.919694898954674</c:v>
                </c:pt>
                <c:pt idx="2493">
                  <c:v>40.195616909429269</c:v>
                </c:pt>
                <c:pt idx="2494">
                  <c:v>40.469644858766905</c:v>
                </c:pt>
                <c:pt idx="2495">
                  <c:v>40.741817310798346</c:v>
                </c:pt>
                <c:pt idx="2496">
                  <c:v>41.012171536532229</c:v>
                </c:pt>
                <c:pt idx="2497">
                  <c:v>41.26595864298686</c:v>
                </c:pt>
                <c:pt idx="2498">
                  <c:v>41.518184949752822</c:v>
                </c:pt>
                <c:pt idx="2499">
                  <c:v>41.768878961455748</c:v>
                </c:pt>
                <c:pt idx="2500">
                  <c:v>42.018068324504789</c:v>
                </c:pt>
                <c:pt idx="2501">
                  <c:v>42.265779862867142</c:v>
                </c:pt>
                <c:pt idx="2502">
                  <c:v>42.505481253916962</c:v>
                </c:pt>
                <c:pt idx="2503">
                  <c:v>42.74383089561173</c:v>
                </c:pt>
                <c:pt idx="2504">
                  <c:v>42.980851443715551</c:v>
                </c:pt>
                <c:pt idx="2505">
                  <c:v>43.202210152395367</c:v>
                </c:pt>
                <c:pt idx="2506">
                  <c:v>43.422434667298162</c:v>
                </c:pt>
                <c:pt idx="2507">
                  <c:v>43.64154227483877</c:v>
                </c:pt>
                <c:pt idx="2508">
                  <c:v>43.859549826304828</c:v>
                </c:pt>
                <c:pt idx="2509">
                  <c:v>44.076473753048688</c:v>
                </c:pt>
                <c:pt idx="2510">
                  <c:v>44.292330081003733</c:v>
                </c:pt>
                <c:pt idx="2511">
                  <c:v>44.507134444561487</c:v>
                </c:pt>
                <c:pt idx="2512">
                  <c:v>44.718806177066497</c:v>
                </c:pt>
                <c:pt idx="2513">
                  <c:v>44.9157486271625</c:v>
                </c:pt>
                <c:pt idx="2514">
                  <c:v>45.11182754208798</c:v>
                </c:pt>
                <c:pt idx="2515">
                  <c:v>45.303718880224487</c:v>
                </c:pt>
                <c:pt idx="2516">
                  <c:v>45.494797431098448</c:v>
                </c:pt>
                <c:pt idx="2517">
                  <c:v>45.685073450371746</c:v>
                </c:pt>
                <c:pt idx="2518">
                  <c:v>45.874556979652667</c:v>
                </c:pt>
                <c:pt idx="2519">
                  <c:v>46.063257852702492</c:v>
                </c:pt>
                <c:pt idx="2520">
                  <c:v>46.251185701412538</c:v>
                </c:pt>
                <c:pt idx="2521">
                  <c:v>46.429474364198015</c:v>
                </c:pt>
                <c:pt idx="2522">
                  <c:v>46.607078400510474</c:v>
                </c:pt>
                <c:pt idx="2523">
                  <c:v>46.785391983363255</c:v>
                </c:pt>
                <c:pt idx="2524">
                  <c:v>46.963025958063106</c:v>
                </c:pt>
                <c:pt idx="2525">
                  <c:v>47.139988046138875</c:v>
                </c:pt>
                <c:pt idx="2526">
                  <c:v>47.316285823893104</c:v>
                </c:pt>
                <c:pt idx="2527">
                  <c:v>47.482301742092474</c:v>
                </c:pt>
                <c:pt idx="2528">
                  <c:v>47.647737206436737</c:v>
                </c:pt>
                <c:pt idx="2529">
                  <c:v>47.812598270096572</c:v>
                </c:pt>
                <c:pt idx="2530">
                  <c:v>47.976890881689492</c:v>
                </c:pt>
                <c:pt idx="2531">
                  <c:v>48.140620887791975</c:v>
                </c:pt>
                <c:pt idx="2532">
                  <c:v>48.303794035374487</c:v>
                </c:pt>
                <c:pt idx="2533">
                  <c:v>48.466948967151986</c:v>
                </c:pt>
                <c:pt idx="2534">
                  <c:v>48.629554668323252</c:v>
                </c:pt>
                <c:pt idx="2535">
                  <c:v>48.781701326245717</c:v>
                </c:pt>
                <c:pt idx="2536">
                  <c:v>48.933373449560165</c:v>
                </c:pt>
                <c:pt idx="2537">
                  <c:v>49.084575455419618</c:v>
                </c:pt>
                <c:pt idx="2538">
                  <c:v>49.235311692830145</c:v>
                </c:pt>
                <c:pt idx="2539">
                  <c:v>49.385586444114402</c:v>
                </c:pt>
                <c:pt idx="2540">
                  <c:v>49.535403926334965</c:v>
                </c:pt>
                <c:pt idx="2541">
                  <c:v>49.684768292678804</c:v>
                </c:pt>
                <c:pt idx="2542">
                  <c:v>49.833683633804249</c:v>
                </c:pt>
                <c:pt idx="2543">
                  <c:v>49.977936346836955</c:v>
                </c:pt>
                <c:pt idx="2544">
                  <c:v>50.12177269923658</c:v>
                </c:pt>
                <c:pt idx="2545">
                  <c:v>50.265196278999539</c:v>
                </c:pt>
                <c:pt idx="2546">
                  <c:v>50.408210622854654</c:v>
                </c:pt>
                <c:pt idx="2547">
                  <c:v>50.550819217283326</c:v>
                </c:pt>
                <c:pt idx="2548">
                  <c:v>50.693025499513702</c:v>
                </c:pt>
                <c:pt idx="2549">
                  <c:v>50.825443080952198</c:v>
                </c:pt>
                <c:pt idx="2550">
                  <c:v>50.957515669512894</c:v>
                </c:pt>
                <c:pt idx="2551">
                  <c:v>51.089245950007353</c:v>
                </c:pt>
                <c:pt idx="2552">
                  <c:v>51.220636572586017</c:v>
                </c:pt>
                <c:pt idx="2553">
                  <c:v>51.351690153361666</c:v>
                </c:pt>
                <c:pt idx="2554">
                  <c:v>51.48240927501859</c:v>
                </c:pt>
                <c:pt idx="2555">
                  <c:v>51.612796487407714</c:v>
                </c:pt>
                <c:pt idx="2556">
                  <c:v>51.742854308128265</c:v>
                </c:pt>
                <c:pt idx="2557">
                  <c:v>51.872585223096195</c:v>
                </c:pt>
                <c:pt idx="2558">
                  <c:v>52.00024985231061</c:v>
                </c:pt>
                <c:pt idx="2559">
                  <c:v>52.127601055001143</c:v>
                </c:pt>
                <c:pt idx="2560">
                  <c:v>52.254641130217969</c:v>
                </c:pt>
                <c:pt idx="2561">
                  <c:v>52.374256315727742</c:v>
                </c:pt>
                <c:pt idx="2562">
                  <c:v>52.493598317547459</c:v>
                </c:pt>
                <c:pt idx="2563">
                  <c:v>52.6126690003139</c:v>
                </c:pt>
                <c:pt idx="2564">
                  <c:v>52.736454000528802</c:v>
                </c:pt>
                <c:pt idx="2565">
                  <c:v>52.852209924354959</c:v>
                </c:pt>
                <c:pt idx="2566">
                  <c:v>52.967712321717038</c:v>
                </c:pt>
                <c:pt idx="2567">
                  <c:v>53.082962852362364</c:v>
                </c:pt>
                <c:pt idx="2568">
                  <c:v>53.19796315799951</c:v>
                </c:pt>
                <c:pt idx="2569">
                  <c:v>53.31271486257166</c:v>
                </c:pt>
                <c:pt idx="2570">
                  <c:v>53.427219572524685</c:v>
                </c:pt>
                <c:pt idx="2571">
                  <c:v>53.541478877070006</c:v>
                </c:pt>
                <c:pt idx="2572">
                  <c:v>53.655494348442453</c:v>
                </c:pt>
                <c:pt idx="2573">
                  <c:v>53.769267542153116</c:v>
                </c:pt>
                <c:pt idx="2574">
                  <c:v>53.877879549354752</c:v>
                </c:pt>
                <c:pt idx="2575">
                  <c:v>53.98627260643795</c:v>
                </c:pt>
                <c:pt idx="2576">
                  <c:v>54.094448033107774</c:v>
                </c:pt>
                <c:pt idx="2577">
                  <c:v>54.202407135859701</c:v>
                </c:pt>
                <c:pt idx="2578">
                  <c:v>54.310151208164037</c:v>
                </c:pt>
                <c:pt idx="2579">
                  <c:v>54.417681530647052</c:v>
                </c:pt>
                <c:pt idx="2580">
                  <c:v>54.524999371268869</c:v>
                </c:pt>
                <c:pt idx="2581">
                  <c:v>54.632105985498235</c:v>
                </c:pt>
                <c:pt idx="2582">
                  <c:v>54.739002616484143</c:v>
                </c:pt>
                <c:pt idx="2583">
                  <c:v>54.845690495224488</c:v>
                </c:pt>
                <c:pt idx="2584">
                  <c:v>54.947019574145742</c:v>
                </c:pt>
                <c:pt idx="2585">
                  <c:v>55.048161789751845</c:v>
                </c:pt>
                <c:pt idx="2586">
                  <c:v>55.149118172671713</c:v>
                </c:pt>
                <c:pt idx="2587">
                  <c:v>55.249889744091597</c:v>
                </c:pt>
                <c:pt idx="2588">
                  <c:v>55.350477515875802</c:v>
                </c:pt>
                <c:pt idx="2589">
                  <c:v>55.450882490685409</c:v>
                </c:pt>
                <c:pt idx="2590">
                  <c:v>55.551105662095075</c:v>
                </c:pt>
                <c:pt idx="2591">
                  <c:v>55.651148014707928</c:v>
                </c:pt>
                <c:pt idx="2592">
                  <c:v>55.751010524268601</c:v>
                </c:pt>
                <c:pt idx="2593">
                  <c:v>55.850694157774434</c:v>
                </c:pt>
                <c:pt idx="2594">
                  <c:v>55.950199873584907</c:v>
                </c:pt>
                <c:pt idx="2595">
                  <c:v>56.045812895972873</c:v>
                </c:pt>
                <c:pt idx="2596">
                  <c:v>56.141262804479929</c:v>
                </c:pt>
                <c:pt idx="2597">
                  <c:v>56.236550431545865</c:v>
                </c:pt>
                <c:pt idx="2598">
                  <c:v>56.331676602551603</c:v>
                </c:pt>
                <c:pt idx="2599">
                  <c:v>56.426642135902725</c:v>
                </c:pt>
                <c:pt idx="2600">
                  <c:v>56.521447843111737</c:v>
                </c:pt>
                <c:pt idx="2601">
                  <c:v>56.616094528879117</c:v>
                </c:pt>
                <c:pt idx="2602">
                  <c:v>56.710582991173091</c:v>
                </c:pt>
                <c:pt idx="2603">
                  <c:v>56.804914021308271</c:v>
                </c:pt>
                <c:pt idx="2604">
                  <c:v>56.899088404023075</c:v>
                </c:pt>
                <c:pt idx="2605">
                  <c:v>56.988003488227115</c:v>
                </c:pt>
                <c:pt idx="2606">
                  <c:v>57.076779843370389</c:v>
                </c:pt>
                <c:pt idx="2607">
                  <c:v>57.165418117121298</c:v>
                </c:pt>
                <c:pt idx="2608">
                  <c:v>57.253918952122831</c:v>
                </c:pt>
                <c:pt idx="2609">
                  <c:v>57.342282986046996</c:v>
                </c:pt>
                <c:pt idx="2610">
                  <c:v>57.430510851648513</c:v>
                </c:pt>
                <c:pt idx="2611">
                  <c:v>57.51860317681772</c:v>
                </c:pt>
                <c:pt idx="2612">
                  <c:v>57.606560584632795</c:v>
                </c:pt>
                <c:pt idx="2613">
                  <c:v>57.342869146744341</c:v>
                </c:pt>
                <c:pt idx="2614">
                  <c:v>57.25450601887264</c:v>
                </c:pt>
                <c:pt idx="2615">
                  <c:v>57.16600609414035</c:v>
                </c:pt>
                <c:pt idx="2616">
                  <c:v>57.077368734908291</c:v>
                </c:pt>
                <c:pt idx="2617">
                  <c:v>56.988593298566641</c:v>
                </c:pt>
                <c:pt idx="2618">
                  <c:v>56.899679137480547</c:v>
                </c:pt>
                <c:pt idx="2619">
                  <c:v>56.810625598934905</c:v>
                </c:pt>
                <c:pt idx="2620">
                  <c:v>56.721432025078379</c:v>
                </c:pt>
                <c:pt idx="2621">
                  <c:v>56.632097752866628</c:v>
                </c:pt>
                <c:pt idx="2622">
                  <c:v>56.537477902254032</c:v>
                </c:pt>
                <c:pt idx="2623">
                  <c:v>56.442699165726623</c:v>
                </c:pt>
                <c:pt idx="2624">
                  <c:v>56.347760739728933</c:v>
                </c:pt>
                <c:pt idx="2625">
                  <c:v>56.252661813907054</c:v>
                </c:pt>
                <c:pt idx="2626">
                  <c:v>56.157401571027798</c:v>
                </c:pt>
                <c:pt idx="2627">
                  <c:v>56.061979186896657</c:v>
                </c:pt>
                <c:pt idx="2628">
                  <c:v>55.966393830274477</c:v>
                </c:pt>
                <c:pt idx="2629">
                  <c:v>55.870644662792849</c:v>
                </c:pt>
                <c:pt idx="2630">
                  <c:v>55.774730838868194</c:v>
                </c:pt>
                <c:pt idx="2631">
                  <c:v>55.678651505614503</c:v>
                </c:pt>
                <c:pt idx="2632">
                  <c:v>55.582405802754714</c:v>
                </c:pt>
                <c:pt idx="2633">
                  <c:v>55.485992862530722</c:v>
                </c:pt>
                <c:pt idx="2634">
                  <c:v>55.382758876007635</c:v>
                </c:pt>
                <c:pt idx="2635">
                  <c:v>55.284375993055896</c:v>
                </c:pt>
                <c:pt idx="2636">
                  <c:v>55.185817404124343</c:v>
                </c:pt>
                <c:pt idx="2637">
                  <c:v>55.079789619452988</c:v>
                </c:pt>
                <c:pt idx="2638">
                  <c:v>54.973556943267567</c:v>
                </c:pt>
                <c:pt idx="2639">
                  <c:v>54.867118182367022</c:v>
                </c:pt>
                <c:pt idx="2640">
                  <c:v>54.760472131919421</c:v>
                </c:pt>
                <c:pt idx="2641">
                  <c:v>54.653617575302583</c:v>
                </c:pt>
                <c:pt idx="2642">
                  <c:v>54.546553283941861</c:v>
                </c:pt>
                <c:pt idx="2643">
                  <c:v>54.43927801714505</c:v>
                </c:pt>
                <c:pt idx="2644">
                  <c:v>54.331790521934352</c:v>
                </c:pt>
                <c:pt idx="2645">
                  <c:v>54.22408953287534</c:v>
                </c:pt>
                <c:pt idx="2646">
                  <c:v>54.116173771902837</c:v>
                </c:pt>
                <c:pt idx="2647">
                  <c:v>54.008041948143656</c:v>
                </c:pt>
                <c:pt idx="2648">
                  <c:v>53.899692757736133</c:v>
                </c:pt>
                <c:pt idx="2649">
                  <c:v>53.791124883646361</c:v>
                </c:pt>
                <c:pt idx="2650">
                  <c:v>53.682336995481087</c:v>
                </c:pt>
                <c:pt idx="2651">
                  <c:v>53.565398607120748</c:v>
                </c:pt>
                <c:pt idx="2652">
                  <c:v>53.448203810318496</c:v>
                </c:pt>
                <c:pt idx="2653">
                  <c:v>53.330750909728394</c:v>
                </c:pt>
                <c:pt idx="2654">
                  <c:v>53.213038191230993</c:v>
                </c:pt>
                <c:pt idx="2655">
                  <c:v>53.095063921640886</c:v>
                </c:pt>
                <c:pt idx="2656">
                  <c:v>52.97682634840838</c:v>
                </c:pt>
                <c:pt idx="2657">
                  <c:v>52.858323699315164</c:v>
                </c:pt>
                <c:pt idx="2658">
                  <c:v>52.739554182163765</c:v>
                </c:pt>
                <c:pt idx="2659">
                  <c:v>52.620515984460695</c:v>
                </c:pt>
                <c:pt idx="2660">
                  <c:v>52.501207273093101</c:v>
                </c:pt>
                <c:pt idx="2661">
                  <c:v>52.381626193998741</c:v>
                </c:pt>
                <c:pt idx="2662">
                  <c:v>52.261770871829164</c:v>
                </c:pt>
                <c:pt idx="2663">
                  <c:v>52.141639409605872</c:v>
                </c:pt>
                <c:pt idx="2664">
                  <c:v>52.012581253469889</c:v>
                </c:pt>
                <c:pt idx="2665">
                  <c:v>51.883201267879031</c:v>
                </c:pt>
                <c:pt idx="2666">
                  <c:v>51.753497031111991</c:v>
                </c:pt>
                <c:pt idx="2667">
                  <c:v>51.623466090906909</c:v>
                </c:pt>
                <c:pt idx="2668">
                  <c:v>51.493105963919248</c:v>
                </c:pt>
                <c:pt idx="2669">
                  <c:v>51.362414135167185</c:v>
                </c:pt>
                <c:pt idx="2670">
                  <c:v>51.231388057464265</c:v>
                </c:pt>
                <c:pt idx="2671">
                  <c:v>51.100025150838853</c:v>
                </c:pt>
                <c:pt idx="2672">
                  <c:v>50.96832280194009</c:v>
                </c:pt>
                <c:pt idx="2673">
                  <c:v>50.836278363429919</c:v>
                </c:pt>
                <c:pt idx="2674">
                  <c:v>50.703889153360798</c:v>
                </c:pt>
                <c:pt idx="2675">
                  <c:v>50.561713511648541</c:v>
                </c:pt>
                <c:pt idx="2676">
                  <c:v>50.419135818717891</c:v>
                </c:pt>
                <c:pt idx="2677">
                  <c:v>50.277489324471922</c:v>
                </c:pt>
                <c:pt idx="2678">
                  <c:v>50.135441505835047</c:v>
                </c:pt>
                <c:pt idx="2679">
                  <c:v>49.992988928886092</c:v>
                </c:pt>
                <c:pt idx="2680">
                  <c:v>49.850128110423896</c:v>
                </c:pt>
                <c:pt idx="2681">
                  <c:v>49.706855516971089</c:v>
                </c:pt>
                <c:pt idx="2682">
                  <c:v>49.563167563751797</c:v>
                </c:pt>
                <c:pt idx="2683">
                  <c:v>49.419060613642465</c:v>
                </c:pt>
                <c:pt idx="2684">
                  <c:v>49.267240002209334</c:v>
                </c:pt>
                <c:pt idx="2685">
                  <c:v>49.11494863862076</c:v>
                </c:pt>
                <c:pt idx="2686">
                  <c:v>48.962182111923475</c:v>
                </c:pt>
                <c:pt idx="2687">
                  <c:v>48.808935941802559</c:v>
                </c:pt>
                <c:pt idx="2688">
                  <c:v>48.656372308708313</c:v>
                </c:pt>
                <c:pt idx="2689">
                  <c:v>48.503327283793432</c:v>
                </c:pt>
                <c:pt idx="2690">
                  <c:v>48.340829936371456</c:v>
                </c:pt>
                <c:pt idx="2691">
                  <c:v>48.177782651825254</c:v>
                </c:pt>
                <c:pt idx="2692">
                  <c:v>48.014179802225534</c:v>
                </c:pt>
                <c:pt idx="2693">
                  <c:v>47.850015662924662</c:v>
                </c:pt>
                <c:pt idx="2694">
                  <c:v>47.685284410212347</c:v>
                </c:pt>
                <c:pt idx="2695">
                  <c:v>47.51998011889777</c:v>
                </c:pt>
                <c:pt idx="2696">
                  <c:v>47.354096759815242</c:v>
                </c:pt>
                <c:pt idx="2697">
                  <c:v>47.177940806549437</c:v>
                </c:pt>
                <c:pt idx="2698">
                  <c:v>46.99937666962488</c:v>
                </c:pt>
                <c:pt idx="2699">
                  <c:v>46.820128911746579</c:v>
                </c:pt>
                <c:pt idx="2700">
                  <c:v>46.640189610446569</c:v>
                </c:pt>
                <c:pt idx="2701">
                  <c:v>46.459550688921119</c:v>
                </c:pt>
                <c:pt idx="2702">
                  <c:v>46.278203911786015</c:v>
                </c:pt>
                <c:pt idx="2703">
                  <c:v>46.096140880680494</c:v>
                </c:pt>
                <c:pt idx="2704">
                  <c:v>45.913353029713207</c:v>
                </c:pt>
                <c:pt idx="2705">
                  <c:v>45.722721257111445</c:v>
                </c:pt>
                <c:pt idx="2706">
                  <c:v>45.531287985904228</c:v>
                </c:pt>
                <c:pt idx="2707">
                  <c:v>45.339043006224735</c:v>
                </c:pt>
                <c:pt idx="2708">
                  <c:v>45.145975889395238</c:v>
                </c:pt>
                <c:pt idx="2709">
                  <c:v>44.943787755384342</c:v>
                </c:pt>
                <c:pt idx="2710">
                  <c:v>44.7406817627257</c:v>
                </c:pt>
                <c:pt idx="2711">
                  <c:v>44.536645277150868</c:v>
                </c:pt>
                <c:pt idx="2712">
                  <c:v>44.33166537158052</c:v>
                </c:pt>
                <c:pt idx="2713">
                  <c:v>44.12572881652833</c:v>
                </c:pt>
                <c:pt idx="2714">
                  <c:v>43.908477860524052</c:v>
                </c:pt>
                <c:pt idx="2715">
                  <c:v>43.690141216919947</c:v>
                </c:pt>
                <c:pt idx="2716">
                  <c:v>43.470702416495321</c:v>
                </c:pt>
                <c:pt idx="2717">
                  <c:v>43.250144568956038</c:v>
                </c:pt>
                <c:pt idx="2718">
                  <c:v>43.028450347695234</c:v>
                </c:pt>
                <c:pt idx="2719">
                  <c:v>42.798590756526025</c:v>
                </c:pt>
                <c:pt idx="2720">
                  <c:v>42.56748321076855</c:v>
                </c:pt>
                <c:pt idx="2721">
                  <c:v>42.335107122871555</c:v>
                </c:pt>
                <c:pt idx="2722">
                  <c:v>42.087806032010192</c:v>
                </c:pt>
                <c:pt idx="2723">
                  <c:v>41.839034508817321</c:v>
                </c:pt>
                <c:pt idx="2724">
                  <c:v>41.588765954199957</c:v>
                </c:pt>
                <c:pt idx="2725">
                  <c:v>41.33697295632674</c:v>
                </c:pt>
                <c:pt idx="2726">
                  <c:v>41.083627255398888</c:v>
                </c:pt>
                <c:pt idx="2727">
                  <c:v>40.813749515549091</c:v>
                </c:pt>
                <c:pt idx="2728">
                  <c:v>40.549160411054679</c:v>
                </c:pt>
                <c:pt idx="2729">
                  <c:v>40.281276720792796</c:v>
                </c:pt>
                <c:pt idx="2730">
                  <c:v>39.993798721744163</c:v>
                </c:pt>
                <c:pt idx="2731">
                  <c:v>39.704224060535545</c:v>
                </c:pt>
                <c:pt idx="2732">
                  <c:v>39.412506065956869</c:v>
                </c:pt>
                <c:pt idx="2733">
                  <c:v>39.118596306496215</c:v>
                </c:pt>
                <c:pt idx="2734">
                  <c:v>38.822444495857198</c:v>
                </c:pt>
                <c:pt idx="2735">
                  <c:v>38.504132660867647</c:v>
                </c:pt>
                <c:pt idx="2736">
                  <c:v>38.183144928058994</c:v>
                </c:pt>
                <c:pt idx="2737">
                  <c:v>37.86165628716239</c:v>
                </c:pt>
                <c:pt idx="2738">
                  <c:v>37.523164703941156</c:v>
                </c:pt>
                <c:pt idx="2739">
                  <c:v>37.181563267315354</c:v>
                </c:pt>
                <c:pt idx="2740">
                  <c:v>36.833786562917687</c:v>
                </c:pt>
                <c:pt idx="2741">
                  <c:v>36.464365758039946</c:v>
                </c:pt>
                <c:pt idx="2742">
                  <c:v>36.091124538209563</c:v>
                </c:pt>
                <c:pt idx="2743">
                  <c:v>35.713941432470236</c:v>
                </c:pt>
                <c:pt idx="2744">
                  <c:v>35.312590089764576</c:v>
                </c:pt>
                <c:pt idx="2745">
                  <c:v>34.906570383699155</c:v>
                </c:pt>
                <c:pt idx="2746">
                  <c:v>34.495714846716695</c:v>
                </c:pt>
                <c:pt idx="2747">
                  <c:v>34.057630650572165</c:v>
                </c:pt>
                <c:pt idx="2748">
                  <c:v>33.613761560850278</c:v>
                </c:pt>
                <c:pt idx="2749">
                  <c:v>33.139484795159973</c:v>
                </c:pt>
                <c:pt idx="2750">
                  <c:v>32.660856709805273</c:v>
                </c:pt>
                <c:pt idx="2751">
                  <c:v>32.143884071345362</c:v>
                </c:pt>
                <c:pt idx="2752">
                  <c:v>31.618318212753614</c:v>
                </c:pt>
                <c:pt idx="2753">
                  <c:v>31.083713210900573</c:v>
                </c:pt>
                <c:pt idx="2754">
                  <c:v>30.503962100206252</c:v>
                </c:pt>
                <c:pt idx="2755">
                  <c:v>29.886180831183367</c:v>
                </c:pt>
                <c:pt idx="2756">
                  <c:v>29.255072404415319</c:v>
                </c:pt>
                <c:pt idx="2757">
                  <c:v>28.571911491945468</c:v>
                </c:pt>
                <c:pt idx="2758">
                  <c:v>27.829542450087711</c:v>
                </c:pt>
                <c:pt idx="2759">
                  <c:v>27.066237587442274</c:v>
                </c:pt>
                <c:pt idx="2760">
                  <c:v>26.248622186508037</c:v>
                </c:pt>
                <c:pt idx="2761">
                  <c:v>26.248622186508037</c:v>
                </c:pt>
                <c:pt idx="2762">
                  <c:v>26.248622186508037</c:v>
                </c:pt>
                <c:pt idx="2763">
                  <c:v>26.248622186508037</c:v>
                </c:pt>
                <c:pt idx="2764">
                  <c:v>26.248622186508037</c:v>
                </c:pt>
                <c:pt idx="2765">
                  <c:v>26.248622186508037</c:v>
                </c:pt>
                <c:pt idx="2766">
                  <c:v>26.248622186508037</c:v>
                </c:pt>
                <c:pt idx="2767">
                  <c:v>26.248622186508037</c:v>
                </c:pt>
                <c:pt idx="2768">
                  <c:v>26.248622186508037</c:v>
                </c:pt>
                <c:pt idx="2769">
                  <c:v>26.248622186508037</c:v>
                </c:pt>
                <c:pt idx="2770">
                  <c:v>26.248622186508037</c:v>
                </c:pt>
                <c:pt idx="2771">
                  <c:v>26.248622186508037</c:v>
                </c:pt>
                <c:pt idx="2772">
                  <c:v>26.248622186508037</c:v>
                </c:pt>
                <c:pt idx="2773">
                  <c:v>26.248622186508037</c:v>
                </c:pt>
                <c:pt idx="2774">
                  <c:v>26.248622186508037</c:v>
                </c:pt>
                <c:pt idx="2775">
                  <c:v>26.248622186508037</c:v>
                </c:pt>
                <c:pt idx="2776">
                  <c:v>26.248622186508037</c:v>
                </c:pt>
                <c:pt idx="2777">
                  <c:v>26.248622186508037</c:v>
                </c:pt>
                <c:pt idx="2778">
                  <c:v>26.248622186508037</c:v>
                </c:pt>
                <c:pt idx="2779">
                  <c:v>26.248622186508037</c:v>
                </c:pt>
                <c:pt idx="2780">
                  <c:v>26.248622186508037</c:v>
                </c:pt>
                <c:pt idx="2781">
                  <c:v>26.248622186508037</c:v>
                </c:pt>
                <c:pt idx="2782">
                  <c:v>26.248622186508037</c:v>
                </c:pt>
                <c:pt idx="2783">
                  <c:v>26.248622186508037</c:v>
                </c:pt>
                <c:pt idx="2784">
                  <c:v>26.248622186508037</c:v>
                </c:pt>
                <c:pt idx="2785">
                  <c:v>26.248622186508037</c:v>
                </c:pt>
                <c:pt idx="2786">
                  <c:v>26.248622186508037</c:v>
                </c:pt>
                <c:pt idx="2787">
                  <c:v>26.248622186508037</c:v>
                </c:pt>
                <c:pt idx="2788">
                  <c:v>26.248622186508037</c:v>
                </c:pt>
                <c:pt idx="2789">
                  <c:v>26.248622186508037</c:v>
                </c:pt>
                <c:pt idx="2790">
                  <c:v>26.248622186508037</c:v>
                </c:pt>
                <c:pt idx="2791">
                  <c:v>26.248622186508037</c:v>
                </c:pt>
                <c:pt idx="2792">
                  <c:v>26.248622186508037</c:v>
                </c:pt>
                <c:pt idx="2793">
                  <c:v>26.248622186508037</c:v>
                </c:pt>
                <c:pt idx="2794">
                  <c:v>26.248622186508037</c:v>
                </c:pt>
                <c:pt idx="2795">
                  <c:v>26.248622186508037</c:v>
                </c:pt>
                <c:pt idx="2796">
                  <c:v>26.248622186508037</c:v>
                </c:pt>
                <c:pt idx="2797">
                  <c:v>26.248622186508037</c:v>
                </c:pt>
                <c:pt idx="2798">
                  <c:v>26.248622186508037</c:v>
                </c:pt>
                <c:pt idx="2799">
                  <c:v>26.248622186508037</c:v>
                </c:pt>
                <c:pt idx="2800">
                  <c:v>26.248622186508037</c:v>
                </c:pt>
                <c:pt idx="2801">
                  <c:v>26.248622186508037</c:v>
                </c:pt>
                <c:pt idx="2802">
                  <c:v>26.248622186508037</c:v>
                </c:pt>
                <c:pt idx="2803">
                  <c:v>26.248622186508037</c:v>
                </c:pt>
                <c:pt idx="2804">
                  <c:v>26.248622186508037</c:v>
                </c:pt>
                <c:pt idx="2805">
                  <c:v>26.248622186508037</c:v>
                </c:pt>
                <c:pt idx="2806">
                  <c:v>26.248622186508037</c:v>
                </c:pt>
                <c:pt idx="2807">
                  <c:v>26.248622186508037</c:v>
                </c:pt>
                <c:pt idx="2808">
                  <c:v>26.248622186508037</c:v>
                </c:pt>
                <c:pt idx="2809">
                  <c:v>26.248622186508037</c:v>
                </c:pt>
                <c:pt idx="2810">
                  <c:v>26.248622186508037</c:v>
                </c:pt>
                <c:pt idx="2811">
                  <c:v>26.248622186508037</c:v>
                </c:pt>
                <c:pt idx="2812">
                  <c:v>26.248622186508037</c:v>
                </c:pt>
                <c:pt idx="2813">
                  <c:v>26.248622186508037</c:v>
                </c:pt>
                <c:pt idx="2814">
                  <c:v>26.248622186508037</c:v>
                </c:pt>
                <c:pt idx="2815">
                  <c:v>26.248622186508037</c:v>
                </c:pt>
                <c:pt idx="2816">
                  <c:v>26.248622186508037</c:v>
                </c:pt>
                <c:pt idx="2817">
                  <c:v>26.248622186508037</c:v>
                </c:pt>
                <c:pt idx="2818">
                  <c:v>26.248622186508037</c:v>
                </c:pt>
                <c:pt idx="2819">
                  <c:v>26.248622186508037</c:v>
                </c:pt>
                <c:pt idx="2820">
                  <c:v>26.248622186508037</c:v>
                </c:pt>
                <c:pt idx="2821">
                  <c:v>26.248622186508037</c:v>
                </c:pt>
                <c:pt idx="2822">
                  <c:v>26.248622186508037</c:v>
                </c:pt>
                <c:pt idx="2823">
                  <c:v>26.248622186508037</c:v>
                </c:pt>
                <c:pt idx="2824">
                  <c:v>26.248622186508037</c:v>
                </c:pt>
                <c:pt idx="2825">
                  <c:v>27.086752914566709</c:v>
                </c:pt>
                <c:pt idx="2826">
                  <c:v>27.859491663499437</c:v>
                </c:pt>
                <c:pt idx="2827">
                  <c:v>28.574990834159575</c:v>
                </c:pt>
                <c:pt idx="2828">
                  <c:v>29.23991704025212</c:v>
                </c:pt>
                <c:pt idx="2829">
                  <c:v>29.889722585812695</c:v>
                </c:pt>
                <c:pt idx="2830">
                  <c:v>30.496131734983436</c:v>
                </c:pt>
                <c:pt idx="2831">
                  <c:v>31.063533664776429</c:v>
                </c:pt>
                <c:pt idx="2832">
                  <c:v>31.6205715145067</c:v>
                </c:pt>
                <c:pt idx="2833">
                  <c:v>32.144579860287728</c:v>
                </c:pt>
                <c:pt idx="2834">
                  <c:v>32.660046027336243</c:v>
                </c:pt>
                <c:pt idx="2835">
                  <c:v>33.141285020451448</c:v>
                </c:pt>
                <c:pt idx="2836">
                  <c:v>33.615536023561084</c:v>
                </c:pt>
                <c:pt idx="2837">
                  <c:v>34.059381682773115</c:v>
                </c:pt>
                <c:pt idx="2838">
                  <c:v>34.497443356502487</c:v>
                </c:pt>
                <c:pt idx="2839">
                  <c:v>34.908278307385018</c:v>
                </c:pt>
                <c:pt idx="2840">
                  <c:v>35.314278148515633</c:v>
                </c:pt>
                <c:pt idx="2841">
                  <c:v>35.715610306215062</c:v>
                </c:pt>
                <c:pt idx="2842">
                  <c:v>36.092775787420557</c:v>
                </c:pt>
                <c:pt idx="2843">
                  <c:v>36.45530587959145</c:v>
                </c:pt>
                <c:pt idx="2844">
                  <c:v>36.814230788249041</c:v>
                </c:pt>
                <c:pt idx="2845">
                  <c:v>37.16965631399691</c:v>
                </c:pt>
                <c:pt idx="2846">
                  <c:v>37.521683172205705</c:v>
                </c:pt>
                <c:pt idx="2847">
                  <c:v>37.850792053174658</c:v>
                </c:pt>
                <c:pt idx="2848">
                  <c:v>38.17703936508105</c:v>
                </c:pt>
                <c:pt idx="2849">
                  <c:v>38.495872166793468</c:v>
                </c:pt>
                <c:pt idx="2850">
                  <c:v>38.812064312515361</c:v>
                </c:pt>
                <c:pt idx="2851">
                  <c:v>39.112695284174642</c:v>
                </c:pt>
                <c:pt idx="2852">
                  <c:v>39.411015523206984</c:v>
                </c:pt>
                <c:pt idx="2853">
                  <c:v>39.702744550694504</c:v>
                </c:pt>
                <c:pt idx="2854">
                  <c:v>38.539295416959462</c:v>
                </c:pt>
                <c:pt idx="2855">
                  <c:v>38.218605507972455</c:v>
                </c:pt>
                <c:pt idx="2856">
                  <c:v>37.895178581893312</c:v>
                </c:pt>
                <c:pt idx="2857">
                  <c:v>37.568943130462046</c:v>
                </c:pt>
                <c:pt idx="2858">
                  <c:v>37.217666719508884</c:v>
                </c:pt>
                <c:pt idx="2859">
                  <c:v>36.873208618246082</c:v>
                </c:pt>
                <c:pt idx="2860">
                  <c:v>36.510087161820465</c:v>
                </c:pt>
                <c:pt idx="2861">
                  <c:v>36.143280501202447</c:v>
                </c:pt>
                <c:pt idx="2862">
                  <c:v>35.772673704123754</c:v>
                </c:pt>
                <c:pt idx="2863">
                  <c:v>35.371996420361988</c:v>
                </c:pt>
                <c:pt idx="2864">
                  <c:v>34.96667462181442</c:v>
                </c:pt>
                <c:pt idx="2865">
                  <c:v>34.556542284784221</c:v>
                </c:pt>
                <c:pt idx="2866">
                  <c:v>34.119249258994387</c:v>
                </c:pt>
                <c:pt idx="2867">
                  <c:v>33.676203180847772</c:v>
                </c:pt>
                <c:pt idx="2868">
                  <c:v>33.202831270566598</c:v>
                </c:pt>
                <c:pt idx="2869">
                  <c:v>32.722510927791724</c:v>
                </c:pt>
                <c:pt idx="2870">
                  <c:v>32.234925256655529</c:v>
                </c:pt>
                <c:pt idx="2871">
                  <c:v>31.712434837458975</c:v>
                </c:pt>
                <c:pt idx="2872">
                  <c:v>31.18104001013501</c:v>
                </c:pt>
                <c:pt idx="2873">
                  <c:v>30.603168276449807</c:v>
                </c:pt>
                <c:pt idx="2874">
                  <c:v>30.013952106400655</c:v>
                </c:pt>
                <c:pt idx="2875">
                  <c:v>29.372372923255071</c:v>
                </c:pt>
                <c:pt idx="2876">
                  <c:v>28.716131926900822</c:v>
                </c:pt>
                <c:pt idx="2877">
                  <c:v>28.008673204770826</c:v>
                </c:pt>
                <c:pt idx="2878">
                  <c:v>27.250530505122168</c:v>
                </c:pt>
                <c:pt idx="2879">
                  <c:v>26.421844352615796</c:v>
                </c:pt>
                <c:pt idx="2880">
                  <c:v>25.510921229785708</c:v>
                </c:pt>
                <c:pt idx="2881">
                  <c:v>24.519184529829094</c:v>
                </c:pt>
                <c:pt idx="2882">
                  <c:v>26.248622186508037</c:v>
                </c:pt>
                <c:pt idx="2883">
                  <c:v>26.248622186508037</c:v>
                </c:pt>
                <c:pt idx="2884">
                  <c:v>26.248622186508037</c:v>
                </c:pt>
                <c:pt idx="2885">
                  <c:v>26.248622186508037</c:v>
                </c:pt>
                <c:pt idx="2886">
                  <c:v>26.248622186508037</c:v>
                </c:pt>
                <c:pt idx="2887">
                  <c:v>26.248622186508037</c:v>
                </c:pt>
                <c:pt idx="2888">
                  <c:v>26.248622186508037</c:v>
                </c:pt>
                <c:pt idx="2889">
                  <c:v>26.248622186508037</c:v>
                </c:pt>
                <c:pt idx="2890">
                  <c:v>26.248622186508037</c:v>
                </c:pt>
                <c:pt idx="2891">
                  <c:v>26.248622186508037</c:v>
                </c:pt>
                <c:pt idx="2892">
                  <c:v>26.248622186508037</c:v>
                </c:pt>
                <c:pt idx="2893">
                  <c:v>26.248622186508037</c:v>
                </c:pt>
                <c:pt idx="2894">
                  <c:v>26.248622186508037</c:v>
                </c:pt>
                <c:pt idx="2895">
                  <c:v>26.248622186508037</c:v>
                </c:pt>
                <c:pt idx="2896">
                  <c:v>26.248622186508037</c:v>
                </c:pt>
                <c:pt idx="2897">
                  <c:v>26.248622186508037</c:v>
                </c:pt>
                <c:pt idx="2898">
                  <c:v>26.248622186508037</c:v>
                </c:pt>
                <c:pt idx="2899">
                  <c:v>26.248622186508037</c:v>
                </c:pt>
                <c:pt idx="2900">
                  <c:v>26.248622186508037</c:v>
                </c:pt>
                <c:pt idx="2901">
                  <c:v>26.248622186508037</c:v>
                </c:pt>
                <c:pt idx="2902">
                  <c:v>26.248622186508037</c:v>
                </c:pt>
                <c:pt idx="2903">
                  <c:v>26.248622186508037</c:v>
                </c:pt>
                <c:pt idx="2904">
                  <c:v>26.248622186508037</c:v>
                </c:pt>
                <c:pt idx="2905">
                  <c:v>26.248622186508037</c:v>
                </c:pt>
                <c:pt idx="2906">
                  <c:v>26.248622186508037</c:v>
                </c:pt>
                <c:pt idx="2907">
                  <c:v>26.248622186508037</c:v>
                </c:pt>
                <c:pt idx="2908">
                  <c:v>26.248622186508037</c:v>
                </c:pt>
                <c:pt idx="2909">
                  <c:v>26.248622186508037</c:v>
                </c:pt>
                <c:pt idx="2910">
                  <c:v>26.248622186508037</c:v>
                </c:pt>
                <c:pt idx="2911">
                  <c:v>26.248622186508037</c:v>
                </c:pt>
                <c:pt idx="2912">
                  <c:v>26.248622186508037</c:v>
                </c:pt>
                <c:pt idx="2913">
                  <c:v>26.248622186508037</c:v>
                </c:pt>
                <c:pt idx="2914">
                  <c:v>26.248622186508037</c:v>
                </c:pt>
                <c:pt idx="2915">
                  <c:v>26.248622186508037</c:v>
                </c:pt>
                <c:pt idx="2916">
                  <c:v>26.248622186508037</c:v>
                </c:pt>
                <c:pt idx="2917">
                  <c:v>26.248622186508037</c:v>
                </c:pt>
                <c:pt idx="2918">
                  <c:v>26.248622186508037</c:v>
                </c:pt>
                <c:pt idx="2919">
                  <c:v>26.248622186508037</c:v>
                </c:pt>
                <c:pt idx="2920">
                  <c:v>26.248622186508037</c:v>
                </c:pt>
                <c:pt idx="2921">
                  <c:v>26.248622186508037</c:v>
                </c:pt>
                <c:pt idx="2922">
                  <c:v>26.248622186508037</c:v>
                </c:pt>
                <c:pt idx="2923">
                  <c:v>26.248622186508037</c:v>
                </c:pt>
                <c:pt idx="2924">
                  <c:v>26.248622186508037</c:v>
                </c:pt>
                <c:pt idx="2925">
                  <c:v>26.248622186508037</c:v>
                </c:pt>
                <c:pt idx="2926">
                  <c:v>26.248622186508037</c:v>
                </c:pt>
                <c:pt idx="2927">
                  <c:v>26.248622186508037</c:v>
                </c:pt>
                <c:pt idx="2928">
                  <c:v>26.248622186508037</c:v>
                </c:pt>
                <c:pt idx="2929">
                  <c:v>26.248622186508037</c:v>
                </c:pt>
                <c:pt idx="2930">
                  <c:v>26.248622186508037</c:v>
                </c:pt>
                <c:pt idx="2931">
                  <c:v>26.248622186508037</c:v>
                </c:pt>
                <c:pt idx="2932">
                  <c:v>26.248622186508037</c:v>
                </c:pt>
                <c:pt idx="2933">
                  <c:v>26.248622186508037</c:v>
                </c:pt>
                <c:pt idx="2934">
                  <c:v>26.248622186508037</c:v>
                </c:pt>
                <c:pt idx="2935">
                  <c:v>26.248622186508037</c:v>
                </c:pt>
                <c:pt idx="2936">
                  <c:v>26.248622186508037</c:v>
                </c:pt>
                <c:pt idx="2937">
                  <c:v>26.248622186508037</c:v>
                </c:pt>
                <c:pt idx="2938">
                  <c:v>26.248622186508037</c:v>
                </c:pt>
                <c:pt idx="2939">
                  <c:v>26.248622186508037</c:v>
                </c:pt>
                <c:pt idx="2940">
                  <c:v>26.248622186508037</c:v>
                </c:pt>
                <c:pt idx="2941">
                  <c:v>26.248622186508037</c:v>
                </c:pt>
                <c:pt idx="2942">
                  <c:v>26.248622186508037</c:v>
                </c:pt>
                <c:pt idx="2943">
                  <c:v>26.248622186508037</c:v>
                </c:pt>
                <c:pt idx="2944">
                  <c:v>26.248622186508037</c:v>
                </c:pt>
                <c:pt idx="2945">
                  <c:v>26.248622186508037</c:v>
                </c:pt>
                <c:pt idx="2946">
                  <c:v>26.248622186508037</c:v>
                </c:pt>
                <c:pt idx="2947">
                  <c:v>26.248622186508037</c:v>
                </c:pt>
                <c:pt idx="2948">
                  <c:v>26.248622186508037</c:v>
                </c:pt>
                <c:pt idx="2949">
                  <c:v>26.248622186508037</c:v>
                </c:pt>
                <c:pt idx="2950">
                  <c:v>26.248622186508037</c:v>
                </c:pt>
                <c:pt idx="2951">
                  <c:v>26.248622186508037</c:v>
                </c:pt>
                <c:pt idx="2952">
                  <c:v>26.248622186508037</c:v>
                </c:pt>
                <c:pt idx="2953">
                  <c:v>26.248622186508037</c:v>
                </c:pt>
                <c:pt idx="2954">
                  <c:v>26.248622186508037</c:v>
                </c:pt>
                <c:pt idx="2955">
                  <c:v>26.248622186508037</c:v>
                </c:pt>
                <c:pt idx="2956">
                  <c:v>26.248622186508037</c:v>
                </c:pt>
                <c:pt idx="2957">
                  <c:v>26.248622186508037</c:v>
                </c:pt>
                <c:pt idx="2958">
                  <c:v>26.248622186508037</c:v>
                </c:pt>
                <c:pt idx="2959">
                  <c:v>26.248622186508037</c:v>
                </c:pt>
                <c:pt idx="2960">
                  <c:v>26.248622186508037</c:v>
                </c:pt>
                <c:pt idx="2961">
                  <c:v>26.248622186508037</c:v>
                </c:pt>
                <c:pt idx="2962">
                  <c:v>26.248622186508037</c:v>
                </c:pt>
                <c:pt idx="2963">
                  <c:v>26.248622186508037</c:v>
                </c:pt>
                <c:pt idx="2964">
                  <c:v>26.248622186508037</c:v>
                </c:pt>
                <c:pt idx="2965">
                  <c:v>26.248622186508037</c:v>
                </c:pt>
                <c:pt idx="2966">
                  <c:v>26.248622186508037</c:v>
                </c:pt>
                <c:pt idx="2967">
                  <c:v>26.248622186508037</c:v>
                </c:pt>
                <c:pt idx="2968">
                  <c:v>26.248622186508037</c:v>
                </c:pt>
                <c:pt idx="2969">
                  <c:v>26.248622186508037</c:v>
                </c:pt>
                <c:pt idx="2970">
                  <c:v>26.248622186508037</c:v>
                </c:pt>
                <c:pt idx="2971">
                  <c:v>26.248622186508037</c:v>
                </c:pt>
                <c:pt idx="2972">
                  <c:v>26.248622186508037</c:v>
                </c:pt>
                <c:pt idx="2973">
                  <c:v>26.248622186508037</c:v>
                </c:pt>
                <c:pt idx="2974">
                  <c:v>26.248622186508037</c:v>
                </c:pt>
                <c:pt idx="2975">
                  <c:v>26.248622186508037</c:v>
                </c:pt>
                <c:pt idx="2976">
                  <c:v>26.248622186508037</c:v>
                </c:pt>
                <c:pt idx="2977">
                  <c:v>26.248622186508037</c:v>
                </c:pt>
                <c:pt idx="2978">
                  <c:v>26.248622186508037</c:v>
                </c:pt>
                <c:pt idx="2979">
                  <c:v>26.248622186508037</c:v>
                </c:pt>
                <c:pt idx="2980">
                  <c:v>26.248622186508037</c:v>
                </c:pt>
                <c:pt idx="2981">
                  <c:v>26.248622186508037</c:v>
                </c:pt>
                <c:pt idx="2982">
                  <c:v>26.248622186508037</c:v>
                </c:pt>
                <c:pt idx="2983">
                  <c:v>26.248622186508037</c:v>
                </c:pt>
                <c:pt idx="2984">
                  <c:v>26.248622186508037</c:v>
                </c:pt>
                <c:pt idx="2985">
                  <c:v>26.248622186508037</c:v>
                </c:pt>
                <c:pt idx="2986">
                  <c:v>26.248622186508037</c:v>
                </c:pt>
                <c:pt idx="2987">
                  <c:v>26.248622186508037</c:v>
                </c:pt>
                <c:pt idx="2988">
                  <c:v>26.248622186508037</c:v>
                </c:pt>
                <c:pt idx="2989">
                  <c:v>26.248622186508037</c:v>
                </c:pt>
                <c:pt idx="2990">
                  <c:v>26.248622186508037</c:v>
                </c:pt>
                <c:pt idx="2991">
                  <c:v>26.248622186508037</c:v>
                </c:pt>
                <c:pt idx="2992">
                  <c:v>26.248622186508037</c:v>
                </c:pt>
                <c:pt idx="2993">
                  <c:v>26.248622186508037</c:v>
                </c:pt>
                <c:pt idx="2994">
                  <c:v>26.248622186508037</c:v>
                </c:pt>
                <c:pt idx="2995">
                  <c:v>26.248622186508037</c:v>
                </c:pt>
                <c:pt idx="2996">
                  <c:v>26.248622186508037</c:v>
                </c:pt>
                <c:pt idx="2997">
                  <c:v>26.248622186508037</c:v>
                </c:pt>
                <c:pt idx="2998">
                  <c:v>26.248622186508037</c:v>
                </c:pt>
                <c:pt idx="2999">
                  <c:v>26.248622186508037</c:v>
                </c:pt>
                <c:pt idx="3000">
                  <c:v>26.248622186508037</c:v>
                </c:pt>
                <c:pt idx="3001">
                  <c:v>26.248622186508037</c:v>
                </c:pt>
                <c:pt idx="3002">
                  <c:v>26.248622186508037</c:v>
                </c:pt>
                <c:pt idx="3003">
                  <c:v>26.248622186508037</c:v>
                </c:pt>
                <c:pt idx="3004">
                  <c:v>26.248622186508037</c:v>
                </c:pt>
                <c:pt idx="3005">
                  <c:v>26.248622186508037</c:v>
                </c:pt>
                <c:pt idx="3006">
                  <c:v>26.248622186508037</c:v>
                </c:pt>
                <c:pt idx="3007">
                  <c:v>26.248622186508037</c:v>
                </c:pt>
                <c:pt idx="3008">
                  <c:v>26.248622186508037</c:v>
                </c:pt>
                <c:pt idx="3009">
                  <c:v>26.248622186508037</c:v>
                </c:pt>
                <c:pt idx="3010">
                  <c:v>26.248622186508037</c:v>
                </c:pt>
                <c:pt idx="3011">
                  <c:v>26.248622186508037</c:v>
                </c:pt>
                <c:pt idx="3012">
                  <c:v>26.248622186508037</c:v>
                </c:pt>
                <c:pt idx="3013">
                  <c:v>26.248622186508037</c:v>
                </c:pt>
                <c:pt idx="3014">
                  <c:v>27.086752914566709</c:v>
                </c:pt>
                <c:pt idx="3015">
                  <c:v>27.859491663499437</c:v>
                </c:pt>
                <c:pt idx="3016">
                  <c:v>28.574990834159575</c:v>
                </c:pt>
                <c:pt idx="3017">
                  <c:v>29.23991704025212</c:v>
                </c:pt>
                <c:pt idx="3018">
                  <c:v>29.866737979086505</c:v>
                </c:pt>
                <c:pt idx="3019">
                  <c:v>30.480403665089586</c:v>
                </c:pt>
                <c:pt idx="3020">
                  <c:v>31.048098377658942</c:v>
                </c:pt>
                <c:pt idx="3021">
                  <c:v>31.605413153822557</c:v>
                </c:pt>
                <c:pt idx="3022">
                  <c:v>32.128427045144448</c:v>
                </c:pt>
                <c:pt idx="3023">
                  <c:v>32.620227526727575</c:v>
                </c:pt>
                <c:pt idx="3024">
                  <c:v>33.104613353906863</c:v>
                </c:pt>
                <c:pt idx="3025">
                  <c:v>33.561105560917369</c:v>
                </c:pt>
                <c:pt idx="3026">
                  <c:v>34.011388641870241</c:v>
                </c:pt>
                <c:pt idx="3027">
                  <c:v>34.436553621756296</c:v>
                </c:pt>
                <c:pt idx="3028">
                  <c:v>34.856469375424567</c:v>
                </c:pt>
                <c:pt idx="3029">
                  <c:v>35.263072674636909</c:v>
                </c:pt>
                <c:pt idx="3030">
                  <c:v>35.664987606376123</c:v>
                </c:pt>
                <c:pt idx="3031">
                  <c:v>36.042688434324354</c:v>
                </c:pt>
                <c:pt idx="3032">
                  <c:v>36.416431235787051</c:v>
                </c:pt>
                <c:pt idx="3033">
                  <c:v>36.786338304946909</c:v>
                </c:pt>
                <c:pt idx="3034">
                  <c:v>37.134563583449719</c:v>
                </c:pt>
                <c:pt idx="3035">
                  <c:v>37.479523417770963</c:v>
                </c:pt>
                <c:pt idx="3036">
                  <c:v>37.821308257416625</c:v>
                </c:pt>
                <c:pt idx="3037">
                  <c:v>38.143532127255213</c:v>
                </c:pt>
                <c:pt idx="3038">
                  <c:v>38.463033957038697</c:v>
                </c:pt>
                <c:pt idx="3039">
                  <c:v>38.784088171708007</c:v>
                </c:pt>
                <c:pt idx="3040">
                  <c:v>39.084732206195739</c:v>
                </c:pt>
                <c:pt idx="3041">
                  <c:v>39.383063653891362</c:v>
                </c:pt>
                <c:pt idx="3042">
                  <c:v>39.679135204960701</c:v>
                </c:pt>
                <c:pt idx="3043">
                  <c:v>39.972997575741715</c:v>
                </c:pt>
                <c:pt idx="3044">
                  <c:v>40.248551653295721</c:v>
                </c:pt>
                <c:pt idx="3045">
                  <c:v>40.522219202104282</c:v>
                </c:pt>
                <c:pt idx="3046">
                  <c:v>40.794038532114719</c:v>
                </c:pt>
                <c:pt idx="3047">
                  <c:v>41.064046672284043</c:v>
                </c:pt>
                <c:pt idx="3048">
                  <c:v>41.317513176127235</c:v>
                </c:pt>
                <c:pt idx="3049">
                  <c:v>41.578678387364121</c:v>
                </c:pt>
                <c:pt idx="3050">
                  <c:v>41.838203160034752</c:v>
                </c:pt>
                <c:pt idx="3051">
                  <c:v>42.080354243535695</c:v>
                </c:pt>
                <c:pt idx="3052">
                  <c:v>42.321111870439253</c:v>
                </c:pt>
                <c:pt idx="3053">
                  <c:v>42.560499868040786</c:v>
                </c:pt>
                <c:pt idx="3054">
                  <c:v>42.795797843992915</c:v>
                </c:pt>
                <c:pt idx="3055">
                  <c:v>43.029802114948843</c:v>
                </c:pt>
                <c:pt idx="3056">
                  <c:v>43.251489371757714</c:v>
                </c:pt>
                <c:pt idx="3057">
                  <c:v>43.472040361572191</c:v>
                </c:pt>
                <c:pt idx="3058">
                  <c:v>43.691472408298111</c:v>
                </c:pt>
                <c:pt idx="3059">
                  <c:v>43.907095772250578</c:v>
                </c:pt>
                <c:pt idx="3060">
                  <c:v>44.121660231389043</c:v>
                </c:pt>
                <c:pt idx="3061">
                  <c:v>44.335181259548619</c:v>
                </c:pt>
                <c:pt idx="3062">
                  <c:v>44.547673956974656</c:v>
                </c:pt>
                <c:pt idx="3063">
                  <c:v>44.759153062838017</c:v>
                </c:pt>
                <c:pt idx="3064">
                  <c:v>44.955917984674571</c:v>
                </c:pt>
                <c:pt idx="3065">
                  <c:v>45.151821697660296</c:v>
                </c:pt>
                <c:pt idx="3066">
                  <c:v>45.346875428002605</c:v>
                </c:pt>
                <c:pt idx="3067">
                  <c:v>45.541090159905416</c:v>
                </c:pt>
                <c:pt idx="3068">
                  <c:v>45.73447664281472</c:v>
                </c:pt>
                <c:pt idx="3069">
                  <c:v>45.927045398387506</c:v>
                </c:pt>
                <c:pt idx="3070">
                  <c:v>46.118466261332621</c:v>
                </c:pt>
                <c:pt idx="3071">
                  <c:v>46.298669026290206</c:v>
                </c:pt>
                <c:pt idx="3072">
                  <c:v>46.478170409605916</c:v>
                </c:pt>
                <c:pt idx="3073">
                  <c:v>46.656978548193436</c:v>
                </c:pt>
                <c:pt idx="3074">
                  <c:v>46.835101422723575</c:v>
                </c:pt>
                <c:pt idx="3075">
                  <c:v>47.012546861794689</c:v>
                </c:pt>
                <c:pt idx="3076">
                  <c:v>47.189322545961019</c:v>
                </c:pt>
                <c:pt idx="3077">
                  <c:v>47.365436011624801</c:v>
                </c:pt>
                <c:pt idx="3078">
                  <c:v>47.531279658348744</c:v>
                </c:pt>
                <c:pt idx="3079">
                  <c:v>47.696544652123379</c:v>
                </c:pt>
                <c:pt idx="3080">
                  <c:v>47.861776793736908</c:v>
                </c:pt>
                <c:pt idx="3081">
                  <c:v>48.026438508123306</c:v>
                </c:pt>
                <c:pt idx="3082">
                  <c:v>48.190535669296366</c:v>
                </c:pt>
                <c:pt idx="3083">
                  <c:v>48.354074051075692</c:v>
                </c:pt>
                <c:pt idx="3084">
                  <c:v>48.517059329464253</c:v>
                </c:pt>
                <c:pt idx="3085">
                  <c:v>48.679497084953887</c:v>
                </c:pt>
                <c:pt idx="3086">
                  <c:v>48.831487648992187</c:v>
                </c:pt>
                <c:pt idx="3087">
                  <c:v>48.983005134435736</c:v>
                </c:pt>
                <c:pt idx="3088">
                  <c:v>49.134053935927938</c:v>
                </c:pt>
                <c:pt idx="3089">
                  <c:v>49.284638380449678</c:v>
                </c:pt>
                <c:pt idx="3090">
                  <c:v>49.430498110800087</c:v>
                </c:pt>
                <c:pt idx="3091">
                  <c:v>49.575927437619256</c:v>
                </c:pt>
                <c:pt idx="3092">
                  <c:v>49.720930152366954</c:v>
                </c:pt>
                <c:pt idx="3093">
                  <c:v>49.865509991130239</c:v>
                </c:pt>
                <c:pt idx="3094">
                  <c:v>50.009670635749508</c:v>
                </c:pt>
                <c:pt idx="3095">
                  <c:v>50.153415714915276</c:v>
                </c:pt>
                <c:pt idx="3096">
                  <c:v>50.296748805236618</c:v>
                </c:pt>
                <c:pt idx="3097">
                  <c:v>50.436175956695955</c:v>
                </c:pt>
                <c:pt idx="3098">
                  <c:v>50.575217671904518</c:v>
                </c:pt>
                <c:pt idx="3099">
                  <c:v>50.713877132731234</c:v>
                </c:pt>
                <c:pt idx="3100">
                  <c:v>50.852157477482358</c:v>
                </c:pt>
                <c:pt idx="3101">
                  <c:v>50.990061801732224</c:v>
                </c:pt>
                <c:pt idx="3102">
                  <c:v>51.119936018881631</c:v>
                </c:pt>
                <c:pt idx="3103">
                  <c:v>51.249480280370022</c:v>
                </c:pt>
                <c:pt idx="3104">
                  <c:v>51.378697090426854</c:v>
                </c:pt>
                <c:pt idx="3105">
                  <c:v>51.507588921748393</c:v>
                </c:pt>
                <c:pt idx="3106">
                  <c:v>51.636158216051037</c:v>
                </c:pt>
                <c:pt idx="3107">
                  <c:v>51.76440738461217</c:v>
                </c:pt>
                <c:pt idx="3108">
                  <c:v>51.892338808798982</c:v>
                </c:pt>
                <c:pt idx="3109">
                  <c:v>52.019954840585491</c:v>
                </c:pt>
                <c:pt idx="3110">
                  <c:v>52.147257803058139</c:v>
                </c:pt>
                <c:pt idx="3111">
                  <c:v>52.272147577092021</c:v>
                </c:pt>
                <c:pt idx="3112">
                  <c:v>52.396738961708571</c:v>
                </c:pt>
                <c:pt idx="3113">
                  <c:v>52.521034087179451</c:v>
                </c:pt>
                <c:pt idx="3114">
                  <c:v>52.645035058536948</c:v>
                </c:pt>
                <c:pt idx="3115">
                  <c:v>52.768743955990793</c:v>
                </c:pt>
                <c:pt idx="3116">
                  <c:v>52.884429047097719</c:v>
                </c:pt>
                <c:pt idx="3117">
                  <c:v>52.99986107618723</c:v>
                </c:pt>
                <c:pt idx="3118">
                  <c:v>53.115041697950964</c:v>
                </c:pt>
                <c:pt idx="3119">
                  <c:v>53.229972549118543</c:v>
                </c:pt>
                <c:pt idx="3120">
                  <c:v>52.725537496432572</c:v>
                </c:pt>
                <c:pt idx="3121">
                  <c:v>52.60646750976538</c:v>
                </c:pt>
                <c:pt idx="3122">
                  <c:v>52.487126791996261</c:v>
                </c:pt>
                <c:pt idx="3123">
                  <c:v>52.367513486571667</c:v>
                </c:pt>
                <c:pt idx="3124">
                  <c:v>52.247625715611697</c:v>
                </c:pt>
                <c:pt idx="3125">
                  <c:v>52.118830657323059</c:v>
                </c:pt>
                <c:pt idx="3126">
                  <c:v>51.989715740327291</c:v>
                </c:pt>
                <c:pt idx="3127">
                  <c:v>51.860278567642418</c:v>
                </c:pt>
                <c:pt idx="3128">
                  <c:v>51.730516712183032</c:v>
                </c:pt>
                <c:pt idx="3129">
                  <c:v>51.600427716228168</c:v>
                </c:pt>
                <c:pt idx="3130">
                  <c:v>51.470009090876971</c:v>
                </c:pt>
                <c:pt idx="3131">
                  <c:v>51.339258315491882</c:v>
                </c:pt>
                <c:pt idx="3132">
                  <c:v>51.20817283712897</c:v>
                </c:pt>
                <c:pt idx="3133">
                  <c:v>51.076750069955018</c:v>
                </c:pt>
                <c:pt idx="3134">
                  <c:v>50.944987394651058</c:v>
                </c:pt>
                <c:pt idx="3135">
                  <c:v>50.808328028878428</c:v>
                </c:pt>
                <c:pt idx="3136">
                  <c:v>50.671299099132412</c:v>
                </c:pt>
                <c:pt idx="3137">
                  <c:v>50.53389758815095</c:v>
                </c:pt>
                <c:pt idx="3138">
                  <c:v>50.396120437367614</c:v>
                </c:pt>
                <c:pt idx="3139">
                  <c:v>50.257964546115325</c:v>
                </c:pt>
                <c:pt idx="3140">
                  <c:v>50.119426770810236</c:v>
                </c:pt>
                <c:pt idx="3141">
                  <c:v>49.980503924115119</c:v>
                </c:pt>
                <c:pt idx="3142">
                  <c:v>49.832028647876122</c:v>
                </c:pt>
                <c:pt idx="3143">
                  <c:v>49.683108331343199</c:v>
                </c:pt>
                <c:pt idx="3144">
                  <c:v>49.533738944401748</c:v>
                </c:pt>
                <c:pt idx="3145">
                  <c:v>49.383916395704766</c:v>
                </c:pt>
                <c:pt idx="3146">
                  <c:v>49.233636531361817</c:v>
                </c:pt>
                <c:pt idx="3147">
                  <c:v>49.08289513359167</c:v>
                </c:pt>
                <c:pt idx="3148">
                  <c:v>48.931687919337385</c:v>
                </c:pt>
                <c:pt idx="3149">
                  <c:v>48.780010538842532</c:v>
                </c:pt>
                <c:pt idx="3150">
                  <c:v>48.627858574187222</c:v>
                </c:pt>
                <c:pt idx="3151">
                  <c:v>48.46911024929188</c:v>
                </c:pt>
                <c:pt idx="3152">
                  <c:v>48.309838550355799</c:v>
                </c:pt>
                <c:pt idx="3153">
                  <c:v>48.150038260694892</c:v>
                </c:pt>
                <c:pt idx="3154">
                  <c:v>47.989704076324735</c:v>
                </c:pt>
                <c:pt idx="3155">
                  <c:v>47.828830603900442</c:v>
                </c:pt>
                <c:pt idx="3156">
                  <c:v>47.66741235859358</c:v>
                </c:pt>
                <c:pt idx="3157">
                  <c:v>47.494069350837002</c:v>
                </c:pt>
                <c:pt idx="3158">
                  <c:v>47.32811695172289</c:v>
                </c:pt>
                <c:pt idx="3159">
                  <c:v>47.153238995795348</c:v>
                </c:pt>
                <c:pt idx="3160">
                  <c:v>46.97770761143849</c:v>
                </c:pt>
                <c:pt idx="3161">
                  <c:v>46.801515409566711</c:v>
                </c:pt>
                <c:pt idx="3162">
                  <c:v>46.624654860666347</c:v>
                </c:pt>
                <c:pt idx="3163">
                  <c:v>46.447118291028609</c:v>
                </c:pt>
                <c:pt idx="3164">
                  <c:v>46.26889787885154</c:v>
                </c:pt>
                <c:pt idx="3165">
                  <c:v>46.08104255978833</c:v>
                </c:pt>
                <c:pt idx="3166">
                  <c:v>45.889122759971151</c:v>
                </c:pt>
                <c:pt idx="3167">
                  <c:v>45.696393518651817</c:v>
                </c:pt>
                <c:pt idx="3168">
                  <c:v>45.502844492164115</c:v>
                </c:pt>
                <c:pt idx="3169">
                  <c:v>45.308465114455515</c:v>
                </c:pt>
                <c:pt idx="3170">
                  <c:v>45.11324459033105</c:v>
                </c:pt>
                <c:pt idx="3171">
                  <c:v>44.917171888430865</c:v>
                </c:pt>
                <c:pt idx="3172">
                  <c:v>44.72023573392849</c:v>
                </c:pt>
                <c:pt idx="3173">
                  <c:v>44.508570832528683</c:v>
                </c:pt>
                <c:pt idx="3174">
                  <c:v>44.295889648530242</c:v>
                </c:pt>
                <c:pt idx="3175">
                  <c:v>44.082177377103129</c:v>
                </c:pt>
                <c:pt idx="3176">
                  <c:v>43.867418850076248</c:v>
                </c:pt>
                <c:pt idx="3177">
                  <c:v>43.651598523320501</c:v>
                </c:pt>
                <c:pt idx="3178">
                  <c:v>43.434700463562571</c:v>
                </c:pt>
                <c:pt idx="3179">
                  <c:v>43.216708334597683</c:v>
                </c:pt>
                <c:pt idx="3180">
                  <c:v>42.982224865679605</c:v>
                </c:pt>
                <c:pt idx="3181">
                  <c:v>42.746448055046287</c:v>
                </c:pt>
                <c:pt idx="3182">
                  <c:v>42.50935622199929</c:v>
                </c:pt>
                <c:pt idx="3183">
                  <c:v>42.275858973637185</c:v>
                </c:pt>
                <c:pt idx="3184">
                  <c:v>42.031026675738502</c:v>
                </c:pt>
                <c:pt idx="3185">
                  <c:v>41.784751359763519</c:v>
                </c:pt>
                <c:pt idx="3186">
                  <c:v>41.537007154075063</c:v>
                </c:pt>
                <c:pt idx="3187">
                  <c:v>41.287767403631285</c:v>
                </c:pt>
                <c:pt idx="3188">
                  <c:v>41.026255208903045</c:v>
                </c:pt>
                <c:pt idx="3189">
                  <c:v>40.763054470377476</c:v>
                </c:pt>
                <c:pt idx="3190">
                  <c:v>40.498131978474298</c:v>
                </c:pt>
                <c:pt idx="3191">
                  <c:v>40.223617962691982</c:v>
                </c:pt>
                <c:pt idx="3192">
                  <c:v>39.947204455243586</c:v>
                </c:pt>
                <c:pt idx="3193">
                  <c:v>39.654716293249109</c:v>
                </c:pt>
                <c:pt idx="3194">
                  <c:v>39.360038351642352</c:v>
                </c:pt>
                <c:pt idx="3195">
                  <c:v>39.063120570532611</c:v>
                </c:pt>
                <c:pt idx="3196">
                  <c:v>38.763910950069793</c:v>
                </c:pt>
                <c:pt idx="3197">
                  <c:v>38.446930421967615</c:v>
                </c:pt>
                <c:pt idx="3198">
                  <c:v>38.127292506239172</c:v>
                </c:pt>
                <c:pt idx="3199">
                  <c:v>37.804929030854346</c:v>
                </c:pt>
                <c:pt idx="3200">
                  <c:v>37.462993383313581</c:v>
                </c:pt>
                <c:pt idx="3201">
                  <c:v>37.117878483847733</c:v>
                </c:pt>
                <c:pt idx="3202">
                  <c:v>36.761947467283342</c:v>
                </c:pt>
                <c:pt idx="3203">
                  <c:v>36.402501917009147</c:v>
                </c:pt>
                <c:pt idx="3204">
                  <c:v>36.017318135395861</c:v>
                </c:pt>
                <c:pt idx="3205">
                  <c:v>35.627924506802316</c:v>
                </c:pt>
                <c:pt idx="3206">
                  <c:v>35.234179369230702</c:v>
                </c:pt>
                <c:pt idx="3207">
                  <c:v>34.835932913845937</c:v>
                </c:pt>
                <c:pt idx="3208">
                  <c:v>34.408119095088189</c:v>
                </c:pt>
                <c:pt idx="3209">
                  <c:v>33.974849513705564</c:v>
                </c:pt>
                <c:pt idx="3210">
                  <c:v>33.520454179639614</c:v>
                </c:pt>
                <c:pt idx="3211">
                  <c:v>33.059726288486317</c:v>
                </c:pt>
                <c:pt idx="3212">
                  <c:v>32.574844429186818</c:v>
                </c:pt>
                <c:pt idx="3213">
                  <c:v>32.082337424974263</c:v>
                </c:pt>
                <c:pt idx="3214">
                  <c:v>31.558546826783989</c:v>
                </c:pt>
                <c:pt idx="3215">
                  <c:v>31.000374078486107</c:v>
                </c:pt>
                <c:pt idx="3216">
                  <c:v>30.431772161187322</c:v>
                </c:pt>
                <c:pt idx="3217">
                  <c:v>29.824027234600621</c:v>
                </c:pt>
                <c:pt idx="3218">
                  <c:v>29.191545381416876</c:v>
                </c:pt>
                <c:pt idx="3219">
                  <c:v>28.506824675119429</c:v>
                </c:pt>
                <c:pt idx="3220">
                  <c:v>27.793899149727721</c:v>
                </c:pt>
                <c:pt idx="3221">
                  <c:v>27.031253659102234</c:v>
                </c:pt>
                <c:pt idx="3222">
                  <c:v>26.212511913802647</c:v>
                </c:pt>
                <c:pt idx="3223">
                  <c:v>25.290952039763187</c:v>
                </c:pt>
                <c:pt idx="3224">
                  <c:v>24.289851856231106</c:v>
                </c:pt>
                <c:pt idx="3225">
                  <c:v>23.195178249149251</c:v>
                </c:pt>
                <c:pt idx="3226">
                  <c:v>21.929164501404649</c:v>
                </c:pt>
                <c:pt idx="3227">
                  <c:v>20.437524580177179</c:v>
                </c:pt>
                <c:pt idx="3228">
                  <c:v>18.586875820437729</c:v>
                </c:pt>
                <c:pt idx="3229">
                  <c:v>15.971938743781699</c:v>
                </c:pt>
                <c:pt idx="3230">
                  <c:v>15.971938743781699</c:v>
                </c:pt>
                <c:pt idx="3231">
                  <c:v>15.971938743781699</c:v>
                </c:pt>
                <c:pt idx="3232">
                  <c:v>15.971938743781699</c:v>
                </c:pt>
                <c:pt idx="3233">
                  <c:v>15.971938743781699</c:v>
                </c:pt>
                <c:pt idx="3234">
                  <c:v>15.971938743781699</c:v>
                </c:pt>
                <c:pt idx="3235">
                  <c:v>15.971938743781699</c:v>
                </c:pt>
                <c:pt idx="3236">
                  <c:v>15.971938743781699</c:v>
                </c:pt>
                <c:pt idx="3237">
                  <c:v>15.971938743781699</c:v>
                </c:pt>
                <c:pt idx="3238">
                  <c:v>15.971938743781699</c:v>
                </c:pt>
                <c:pt idx="3239">
                  <c:v>15.971938743781699</c:v>
                </c:pt>
                <c:pt idx="3240">
                  <c:v>15.971938743781699</c:v>
                </c:pt>
                <c:pt idx="3241">
                  <c:v>15.971938743781699</c:v>
                </c:pt>
                <c:pt idx="3242">
                  <c:v>15.971938743781699</c:v>
                </c:pt>
                <c:pt idx="3243">
                  <c:v>15.971938743781699</c:v>
                </c:pt>
                <c:pt idx="3244">
                  <c:v>15.971938743781699</c:v>
                </c:pt>
                <c:pt idx="3245">
                  <c:v>15.971938743781699</c:v>
                </c:pt>
                <c:pt idx="3246">
                  <c:v>15.971938743781699</c:v>
                </c:pt>
                <c:pt idx="3247">
                  <c:v>15.971938743781699</c:v>
                </c:pt>
                <c:pt idx="3248">
                  <c:v>15.971938743781699</c:v>
                </c:pt>
                <c:pt idx="3249">
                  <c:v>15.971938743781699</c:v>
                </c:pt>
                <c:pt idx="3250">
                  <c:v>15.971938743781699</c:v>
                </c:pt>
                <c:pt idx="3251">
                  <c:v>15.971938743781699</c:v>
                </c:pt>
                <c:pt idx="3252">
                  <c:v>15.971938743781699</c:v>
                </c:pt>
                <c:pt idx="3253">
                  <c:v>15.971938743781699</c:v>
                </c:pt>
                <c:pt idx="3254">
                  <c:v>15.971938743781699</c:v>
                </c:pt>
                <c:pt idx="3255">
                  <c:v>15.971938743781699</c:v>
                </c:pt>
                <c:pt idx="3256">
                  <c:v>15.971938743781699</c:v>
                </c:pt>
                <c:pt idx="3257">
                  <c:v>15.971938743781699</c:v>
                </c:pt>
                <c:pt idx="3258">
                  <c:v>15.971938743781699</c:v>
                </c:pt>
                <c:pt idx="3259">
                  <c:v>15.971938743781699</c:v>
                </c:pt>
                <c:pt idx="3260">
                  <c:v>15.971938743781699</c:v>
                </c:pt>
                <c:pt idx="3261">
                  <c:v>15.971938743781699</c:v>
                </c:pt>
                <c:pt idx="3262">
                  <c:v>15.971938743781699</c:v>
                </c:pt>
                <c:pt idx="3263">
                  <c:v>15.971938743781699</c:v>
                </c:pt>
                <c:pt idx="3264">
                  <c:v>15.971938743781699</c:v>
                </c:pt>
                <c:pt idx="3265">
                  <c:v>15.971938743781699</c:v>
                </c:pt>
                <c:pt idx="3266">
                  <c:v>15.971938743781699</c:v>
                </c:pt>
                <c:pt idx="3267">
                  <c:v>15.971938743781699</c:v>
                </c:pt>
                <c:pt idx="3268">
                  <c:v>15.971938743781699</c:v>
                </c:pt>
                <c:pt idx="3269">
                  <c:v>15.971938743781699</c:v>
                </c:pt>
                <c:pt idx="3270">
                  <c:v>15.971938743781699</c:v>
                </c:pt>
                <c:pt idx="3271">
                  <c:v>15.971938743781699</c:v>
                </c:pt>
                <c:pt idx="3272">
                  <c:v>15.971938743781699</c:v>
                </c:pt>
                <c:pt idx="3273">
                  <c:v>15.971938743781699</c:v>
                </c:pt>
                <c:pt idx="3274">
                  <c:v>15.971938743781699</c:v>
                </c:pt>
                <c:pt idx="3275">
                  <c:v>15.971938743781699</c:v>
                </c:pt>
                <c:pt idx="3276">
                  <c:v>15.971938743781699</c:v>
                </c:pt>
                <c:pt idx="3277">
                  <c:v>15.971938743781699</c:v>
                </c:pt>
                <c:pt idx="3278">
                  <c:v>15.971938743781699</c:v>
                </c:pt>
                <c:pt idx="3279">
                  <c:v>15.971938743781699</c:v>
                </c:pt>
                <c:pt idx="3280">
                  <c:v>15.971938743781699</c:v>
                </c:pt>
                <c:pt idx="3281">
                  <c:v>15.971938743781699</c:v>
                </c:pt>
                <c:pt idx="3282">
                  <c:v>15.971938743781699</c:v>
                </c:pt>
                <c:pt idx="3283">
                  <c:v>15.971938743781699</c:v>
                </c:pt>
                <c:pt idx="3284">
                  <c:v>15.971938743781699</c:v>
                </c:pt>
                <c:pt idx="3285">
                  <c:v>15.971938743781699</c:v>
                </c:pt>
                <c:pt idx="3286">
                  <c:v>15.971938743781699</c:v>
                </c:pt>
                <c:pt idx="3287">
                  <c:v>15.971938743781699</c:v>
                </c:pt>
                <c:pt idx="3288">
                  <c:v>15.971938743781699</c:v>
                </c:pt>
                <c:pt idx="3289">
                  <c:v>15.971938743781699</c:v>
                </c:pt>
                <c:pt idx="3290">
                  <c:v>15.971938743781699</c:v>
                </c:pt>
                <c:pt idx="3291">
                  <c:v>15.971938743781699</c:v>
                </c:pt>
                <c:pt idx="3292">
                  <c:v>15.971938743781699</c:v>
                </c:pt>
                <c:pt idx="3293">
                  <c:v>15.971938743781699</c:v>
                </c:pt>
                <c:pt idx="3294">
                  <c:v>15.971938743781699</c:v>
                </c:pt>
                <c:pt idx="3295">
                  <c:v>18.586875820437729</c:v>
                </c:pt>
                <c:pt idx="3296">
                  <c:v>20.492548931935485</c:v>
                </c:pt>
                <c:pt idx="3297">
                  <c:v>21.980183664740814</c:v>
                </c:pt>
                <c:pt idx="3298">
                  <c:v>23.243258812737242</c:v>
                </c:pt>
                <c:pt idx="3299">
                  <c:v>24.335667998792879</c:v>
                </c:pt>
                <c:pt idx="3300">
                  <c:v>25.334883436497165</c:v>
                </c:pt>
                <c:pt idx="3301">
                  <c:v>26.254845299930338</c:v>
                </c:pt>
                <c:pt idx="3302">
                  <c:v>27.072266903745689</c:v>
                </c:pt>
                <c:pt idx="3303">
                  <c:v>27.833757021376574</c:v>
                </c:pt>
                <c:pt idx="3304">
                  <c:v>28.545661639168046</c:v>
                </c:pt>
                <c:pt idx="3305">
                  <c:v>29.213252288385998</c:v>
                </c:pt>
                <c:pt idx="3306">
                  <c:v>29.840965129455</c:v>
                </c:pt>
                <c:pt idx="3307">
                  <c:v>30.448365096700737</c:v>
                </c:pt>
                <c:pt idx="3308">
                  <c:v>31.016657152536794</c:v>
                </c:pt>
                <c:pt idx="3309">
                  <c:v>31.574536872216246</c:v>
                </c:pt>
                <c:pt idx="3310">
                  <c:v>32.098062211235941</c:v>
                </c:pt>
                <c:pt idx="3311">
                  <c:v>32.590327937102074</c:v>
                </c:pt>
                <c:pt idx="3312">
                  <c:v>33.075158158013174</c:v>
                </c:pt>
                <c:pt idx="3313">
                  <c:v>33.532056895729205</c:v>
                </c:pt>
                <c:pt idx="3314">
                  <c:v>33.982730054824287</c:v>
                </c:pt>
                <c:pt idx="3315">
                  <c:v>34.408253588233421</c:v>
                </c:pt>
                <c:pt idx="3316">
                  <c:v>34.828514713394469</c:v>
                </c:pt>
                <c:pt idx="3317">
                  <c:v>35.235444367546243</c:v>
                </c:pt>
                <c:pt idx="3318">
                  <c:v>35.637674443009558</c:v>
                </c:pt>
                <c:pt idx="3319">
                  <c:v>36.015664745638126</c:v>
                </c:pt>
                <c:pt idx="3320">
                  <c:v>36.389687978107354</c:v>
                </c:pt>
                <c:pt idx="3321">
                  <c:v>36.759866896810799</c:v>
                </c:pt>
                <c:pt idx="3322">
                  <c:v>37.108342938285531</c:v>
                </c:pt>
                <c:pt idx="3323">
                  <c:v>37.45354652020356</c:v>
                </c:pt>
                <c:pt idx="3324">
                  <c:v>37.795568413762517</c:v>
                </c:pt>
                <c:pt idx="3325">
                  <c:v>38.118011727106769</c:v>
                </c:pt>
                <c:pt idx="3326">
                  <c:v>38.437727466645107</c:v>
                </c:pt>
                <c:pt idx="3327">
                  <c:v>38.758993055813768</c:v>
                </c:pt>
                <c:pt idx="3328">
                  <c:v>39.059831746980983</c:v>
                </c:pt>
                <c:pt idx="3329">
                  <c:v>39.35835337957279</c:v>
                </c:pt>
                <c:pt idx="3330">
                  <c:v>39.654610812637095</c:v>
                </c:pt>
                <c:pt idx="3331">
                  <c:v>39.948654922588474</c:v>
                </c:pt>
                <c:pt idx="3332">
                  <c:v>40.224376908607681</c:v>
                </c:pt>
                <c:pt idx="3333">
                  <c:v>40.498208930893028</c:v>
                </c:pt>
                <c:pt idx="3334">
                  <c:v>40.77018941508797</c:v>
                </c:pt>
                <c:pt idx="3335">
                  <c:v>41.03334409244129</c:v>
                </c:pt>
                <c:pt idx="3336">
                  <c:v>41.294811108558498</c:v>
                </c:pt>
                <c:pt idx="3337">
                  <c:v>41.556119896920762</c:v>
                </c:pt>
                <c:pt idx="3338">
                  <c:v>41.815785551057679</c:v>
                </c:pt>
                <c:pt idx="3339">
                  <c:v>42.05806645271776</c:v>
                </c:pt>
                <c:pt idx="3340">
                  <c:v>42.298951664079638</c:v>
                </c:pt>
                <c:pt idx="3341">
                  <c:v>42.538465075839632</c:v>
                </c:pt>
                <c:pt idx="3342">
                  <c:v>42.776629904045649</c:v>
                </c:pt>
                <c:pt idx="3343">
                  <c:v>43.013468716492085</c:v>
                </c:pt>
                <c:pt idx="3344">
                  <c:v>43.234659568042545</c:v>
                </c:pt>
                <c:pt idx="3345">
                  <c:v>43.454718795259694</c:v>
                </c:pt>
                <c:pt idx="3346">
                  <c:v>43.673663619603552</c:v>
                </c:pt>
                <c:pt idx="3347">
                  <c:v>43.889374908190867</c:v>
                </c:pt>
                <c:pt idx="3348">
                  <c:v>44.104026000315571</c:v>
                </c:pt>
                <c:pt idx="3349">
                  <c:v>44.310063893127847</c:v>
                </c:pt>
                <c:pt idx="3350">
                  <c:v>44.515143727893154</c:v>
                </c:pt>
                <c:pt idx="3351">
                  <c:v>44.719278766458665</c:v>
                </c:pt>
                <c:pt idx="3352">
                  <c:v>44.922481967232521</c:v>
                </c:pt>
                <c:pt idx="3353">
                  <c:v>45.1247659948219</c:v>
                </c:pt>
                <c:pt idx="3354">
                  <c:v>45.316602312683976</c:v>
                </c:pt>
                <c:pt idx="3355">
                  <c:v>45.507626540253028</c:v>
                </c:pt>
                <c:pt idx="3356">
                  <c:v>45.697848918587297</c:v>
                </c:pt>
                <c:pt idx="3357">
                  <c:v>45.887279475116479</c:v>
                </c:pt>
                <c:pt idx="3358">
                  <c:v>46.07886622341011</c:v>
                </c:pt>
                <c:pt idx="3359">
                  <c:v>46.259223854077533</c:v>
                </c:pt>
                <c:pt idx="3360">
                  <c:v>46.438878297959057</c:v>
                </c:pt>
                <c:pt idx="3361">
                  <c:v>46.617837726793077</c:v>
                </c:pt>
                <c:pt idx="3362">
                  <c:v>46.796110155141228</c:v>
                </c:pt>
                <c:pt idx="3363">
                  <c:v>46.973703444590782</c:v>
                </c:pt>
                <c:pt idx="3364">
                  <c:v>47.150625307813648</c:v>
                </c:pt>
                <c:pt idx="3365">
                  <c:v>47.32688331248783</c:v>
                </c:pt>
                <c:pt idx="3366">
                  <c:v>47.492862056217284</c:v>
                </c:pt>
                <c:pt idx="3367">
                  <c:v>47.658260735023774</c:v>
                </c:pt>
                <c:pt idx="3368">
                  <c:v>47.823625607742343</c:v>
                </c:pt>
                <c:pt idx="3369">
                  <c:v>47.988418680628058</c:v>
                </c:pt>
                <c:pt idx="3370">
                  <c:v>48.152645851206138</c:v>
                </c:pt>
                <c:pt idx="3371">
                  <c:v>48.316312916247348</c:v>
                </c:pt>
                <c:pt idx="3372">
                  <c:v>48.479425574162633</c:v>
                </c:pt>
                <c:pt idx="3373">
                  <c:v>48.641989427325036</c:v>
                </c:pt>
                <c:pt idx="3374">
                  <c:v>48.794097190723519</c:v>
                </c:pt>
                <c:pt idx="3375">
                  <c:v>48.945730782592697</c:v>
                </c:pt>
                <c:pt idx="3376">
                  <c:v>49.096894614468191</c:v>
                </c:pt>
                <c:pt idx="3377">
                  <c:v>49.247593029859672</c:v>
                </c:pt>
                <c:pt idx="3378">
                  <c:v>49.39356247978246</c:v>
                </c:pt>
                <c:pt idx="3379">
                  <c:v>49.539100556075951</c:v>
                </c:pt>
                <c:pt idx="3380">
                  <c:v>49.684211064419813</c:v>
                </c:pt>
                <c:pt idx="3381">
                  <c:v>49.828897754830756</c:v>
                </c:pt>
                <c:pt idx="3382">
                  <c:v>49.973164322796187</c:v>
                </c:pt>
                <c:pt idx="3383">
                  <c:v>50.117014410378303</c:v>
                </c:pt>
                <c:pt idx="3384">
                  <c:v>50.260451607289639</c:v>
                </c:pt>
                <c:pt idx="3385">
                  <c:v>50.403479451940903</c:v>
                </c:pt>
                <c:pt idx="3386">
                  <c:v>50.546101432461995</c:v>
                </c:pt>
                <c:pt idx="3387">
                  <c:v>50.688320987697033</c:v>
                </c:pt>
                <c:pt idx="3388">
                  <c:v>50.820750859147601</c:v>
                </c:pt>
                <c:pt idx="3389">
                  <c:v>50.952835641819355</c:v>
                </c:pt>
                <c:pt idx="3390">
                  <c:v>51.08457802176526</c:v>
                </c:pt>
                <c:pt idx="3391">
                  <c:v>51.215980650354766</c:v>
                </c:pt>
                <c:pt idx="3392">
                  <c:v>51.34704614489781</c:v>
                </c:pt>
                <c:pt idx="3393">
                  <c:v>51.476017426716282</c:v>
                </c:pt>
                <c:pt idx="3394">
                  <c:v>51.604665575698043</c:v>
                </c:pt>
                <c:pt idx="3395">
                  <c:v>51.732993010534059</c:v>
                </c:pt>
                <c:pt idx="3396">
                  <c:v>51.861002119876552</c:v>
                </c:pt>
                <c:pt idx="3397">
                  <c:v>51.988695262858876</c:v>
                </c:pt>
                <c:pt idx="3398">
                  <c:v>52.116074769603891</c:v>
                </c:pt>
                <c:pt idx="3399">
                  <c:v>52.241039269948594</c:v>
                </c:pt>
                <c:pt idx="3400">
                  <c:v>52.365704845797062</c:v>
                </c:pt>
                <c:pt idx="3401">
                  <c:v>52.49007363377936</c:v>
                </c:pt>
                <c:pt idx="3402">
                  <c:v>52.614147745180858</c:v>
                </c:pt>
                <c:pt idx="3403">
                  <c:v>52.737929266361292</c:v>
                </c:pt>
                <c:pt idx="3404">
                  <c:v>52.853681952086113</c:v>
                </c:pt>
                <c:pt idx="3405">
                  <c:v>52.969181132591281</c:v>
                </c:pt>
                <c:pt idx="3406">
                  <c:v>53.08442846739274</c:v>
                </c:pt>
                <c:pt idx="3407">
                  <c:v>53.199425597971185</c:v>
                </c:pt>
                <c:pt idx="3408">
                  <c:v>53.314174148045375</c:v>
                </c:pt>
                <c:pt idx="3409">
                  <c:v>53.431663567793336</c:v>
                </c:pt>
                <c:pt idx="3410">
                  <c:v>53.54889464327816</c:v>
                </c:pt>
                <c:pt idx="3411">
                  <c:v>53.665869072474564</c:v>
                </c:pt>
                <c:pt idx="3412">
                  <c:v>53.774690343320437</c:v>
                </c:pt>
                <c:pt idx="3413">
                  <c:v>53.88329139776129</c:v>
                </c:pt>
                <c:pt idx="3414">
                  <c:v>53.991673568226801</c:v>
                </c:pt>
                <c:pt idx="3415">
                  <c:v>54.099838173758712</c:v>
                </c:pt>
                <c:pt idx="3416">
                  <c:v>54.207786520198454</c:v>
                </c:pt>
                <c:pt idx="3417">
                  <c:v>54.315519900371413</c:v>
                </c:pt>
                <c:pt idx="3418">
                  <c:v>54.42303959426787</c:v>
                </c:pt>
                <c:pt idx="3419">
                  <c:v>54.531374189726968</c:v>
                </c:pt>
                <c:pt idx="3420">
                  <c:v>54.639493562578025</c:v>
                </c:pt>
                <c:pt idx="3421">
                  <c:v>54.747398991301424</c:v>
                </c:pt>
                <c:pt idx="3422">
                  <c:v>54.848909992793281</c:v>
                </c:pt>
                <c:pt idx="3423">
                  <c:v>54.950233123944138</c:v>
                </c:pt>
                <c:pt idx="3424">
                  <c:v>55.051369424642736</c:v>
                </c:pt>
                <c:pt idx="3425">
                  <c:v>55.152319925216361</c:v>
                </c:pt>
                <c:pt idx="3426">
                  <c:v>55.253085646553501</c:v>
                </c:pt>
                <c:pt idx="3427">
                  <c:v>55.353667600224497</c:v>
                </c:pt>
                <c:pt idx="3428">
                  <c:v>55.454066788600201</c:v>
                </c:pt>
                <c:pt idx="3429">
                  <c:v>55.554284204968724</c:v>
                </c:pt>
                <c:pt idx="3430">
                  <c:v>55.650578627436431</c:v>
                </c:pt>
                <c:pt idx="3431">
                  <c:v>55.74670642781274</c:v>
                </c:pt>
                <c:pt idx="3432">
                  <c:v>55.842668468548752</c:v>
                </c:pt>
                <c:pt idx="3433">
                  <c:v>55.938465604678399</c:v>
                </c:pt>
                <c:pt idx="3434">
                  <c:v>56.034098683907459</c:v>
                </c:pt>
                <c:pt idx="3435">
                  <c:v>56.129568546701208</c:v>
                </c:pt>
                <c:pt idx="3436">
                  <c:v>56.224876026370737</c:v>
                </c:pt>
                <c:pt idx="3437">
                  <c:v>56.320021949157919</c:v>
                </c:pt>
                <c:pt idx="3438">
                  <c:v>56.415007134319126</c:v>
                </c:pt>
                <c:pt idx="3439">
                  <c:v>56.509832394207642</c:v>
                </c:pt>
                <c:pt idx="3440">
                  <c:v>56.606081773509324</c:v>
                </c:pt>
                <c:pt idx="3441">
                  <c:v>56.6954571034751</c:v>
                </c:pt>
                <c:pt idx="3442">
                  <c:v>56.784691541206918</c:v>
                </c:pt>
                <c:pt idx="3443">
                  <c:v>56.87378575127066</c:v>
                </c:pt>
                <c:pt idx="3444">
                  <c:v>56.962740393022528</c:v>
                </c:pt>
                <c:pt idx="3445">
                  <c:v>57.051556120666078</c:v>
                </c:pt>
                <c:pt idx="3446">
                  <c:v>57.140233583308401</c:v>
                </c:pt>
                <c:pt idx="3447">
                  <c:v>57.228773425015575</c:v>
                </c:pt>
                <c:pt idx="3448">
                  <c:v>57.317176284867287</c:v>
                </c:pt>
                <c:pt idx="3449">
                  <c:v>57.405442797010743</c:v>
                </c:pt>
                <c:pt idx="3450">
                  <c:v>57.493573590713815</c:v>
                </c:pt>
                <c:pt idx="3451">
                  <c:v>57.581569290417441</c:v>
                </c:pt>
                <c:pt idx="3452">
                  <c:v>57.669430515787326</c:v>
                </c:pt>
                <c:pt idx="3453">
                  <c:v>57.757157881764904</c:v>
                </c:pt>
                <c:pt idx="3454">
                  <c:v>57.844751998617632</c:v>
                </c:pt>
                <c:pt idx="3455">
                  <c:v>57.93221347198859</c:v>
                </c:pt>
                <c:pt idx="3456">
                  <c:v>58.019542902945396</c:v>
                </c:pt>
                <c:pt idx="3457">
                  <c:v>58.106740888028455</c:v>
                </c:pt>
                <c:pt idx="3458">
                  <c:v>58.187606163686972</c:v>
                </c:pt>
                <c:pt idx="3459">
                  <c:v>58.268359058148903</c:v>
                </c:pt>
                <c:pt idx="3460">
                  <c:v>58.348445099468414</c:v>
                </c:pt>
                <c:pt idx="3461">
                  <c:v>58.428421218852506</c:v>
                </c:pt>
                <c:pt idx="3462">
                  <c:v>58.508287867887439</c:v>
                </c:pt>
                <c:pt idx="3463">
                  <c:v>58.588045495075029</c:v>
                </c:pt>
                <c:pt idx="3464">
                  <c:v>58.667694545862076</c:v>
                </c:pt>
                <c:pt idx="3465">
                  <c:v>58.747235462669423</c:v>
                </c:pt>
                <c:pt idx="3466">
                  <c:v>58.826668684920648</c:v>
                </c:pt>
                <c:pt idx="3467">
                  <c:v>58.905994649070429</c:v>
                </c:pt>
                <c:pt idx="3468">
                  <c:v>58.985213788632564</c:v>
                </c:pt>
                <c:pt idx="3469">
                  <c:v>59.06432653420763</c:v>
                </c:pt>
                <c:pt idx="3470">
                  <c:v>59.14333331351034</c:v>
                </c:pt>
                <c:pt idx="3471">
                  <c:v>59.222781280952773</c:v>
                </c:pt>
                <c:pt idx="3472">
                  <c:v>59.30212266813345</c:v>
                </c:pt>
                <c:pt idx="3473">
                  <c:v>59.381357903030924</c:v>
                </c:pt>
                <c:pt idx="3474">
                  <c:v>59.460487410766362</c:v>
                </c:pt>
                <c:pt idx="3475">
                  <c:v>59.539511613630161</c:v>
                </c:pt>
                <c:pt idx="3476">
                  <c:v>59.618430931108286</c:v>
                </c:pt>
                <c:pt idx="3477">
                  <c:v>59.691503409120443</c:v>
                </c:pt>
                <c:pt idx="3478">
                  <c:v>59.764486434082535</c:v>
                </c:pt>
                <c:pt idx="3479">
                  <c:v>59.837380333842518</c:v>
                </c:pt>
                <c:pt idx="3480">
                  <c:v>59.91018543425011</c:v>
                </c:pt>
                <c:pt idx="3481">
                  <c:v>59.982902059173824</c:v>
                </c:pt>
                <c:pt idx="3482">
                  <c:v>60.055530530517792</c:v>
                </c:pt>
                <c:pt idx="3483">
                  <c:v>60.128071168238392</c:v>
                </c:pt>
                <c:pt idx="3484">
                  <c:v>60.200524290360725</c:v>
                </c:pt>
                <c:pt idx="3485">
                  <c:v>60.272890212994895</c:v>
                </c:pt>
                <c:pt idx="3486">
                  <c:v>60.345169250352114</c:v>
                </c:pt>
                <c:pt idx="3487">
                  <c:v>60.417361714760645</c:v>
                </c:pt>
                <c:pt idx="3488">
                  <c:v>60.489467916681548</c:v>
                </c:pt>
                <c:pt idx="3489">
                  <c:v>60.561488164724288</c:v>
                </c:pt>
                <c:pt idx="3490">
                  <c:v>60.633422765662154</c:v>
                </c:pt>
                <c:pt idx="3491">
                  <c:v>60.705272024447524</c:v>
                </c:pt>
                <c:pt idx="3492">
                  <c:v>60.060877810276182</c:v>
                </c:pt>
                <c:pt idx="3493">
                  <c:v>59.988255820792986</c:v>
                </c:pt>
                <c:pt idx="3494">
                  <c:v>59.915545701368451</c:v>
                </c:pt>
                <c:pt idx="3495">
                  <c:v>59.842747130242508</c:v>
                </c:pt>
                <c:pt idx="3496">
                  <c:v>59.769859783691942</c:v>
                </c:pt>
                <c:pt idx="3497">
                  <c:v>59.696883336013563</c:v>
                </c:pt>
                <c:pt idx="3498">
                  <c:v>59.623817459507229</c:v>
                </c:pt>
                <c:pt idx="3499">
                  <c:v>59.544905290672787</c:v>
                </c:pt>
                <c:pt idx="3500">
                  <c:v>59.465888265002725</c:v>
                </c:pt>
                <c:pt idx="3501">
                  <c:v>59.386765963201675</c:v>
                </c:pt>
                <c:pt idx="3502">
                  <c:v>59.307537963171619</c:v>
                </c:pt>
                <c:pt idx="3503">
                  <c:v>59.228203839985589</c:v>
                </c:pt>
                <c:pt idx="3504">
                  <c:v>59.148763165861055</c:v>
                </c:pt>
                <c:pt idx="3505">
                  <c:v>59.069215510132963</c:v>
                </c:pt>
                <c:pt idx="3506">
                  <c:v>58.989560439226487</c:v>
                </c:pt>
                <c:pt idx="3507">
                  <c:v>58.909797516629403</c:v>
                </c:pt>
                <c:pt idx="3508">
                  <c:v>58.829926302864173</c:v>
                </c:pt>
                <c:pt idx="3509">
                  <c:v>58.749946355459642</c:v>
                </c:pt>
                <c:pt idx="3510">
                  <c:v>58.66985722892241</c:v>
                </c:pt>
                <c:pt idx="3511">
                  <c:v>58.589658474707839</c:v>
                </c:pt>
                <c:pt idx="3512">
                  <c:v>58.509349641190731</c:v>
                </c:pt>
                <c:pt idx="3513">
                  <c:v>58.428930273635601</c:v>
                </c:pt>
                <c:pt idx="3514">
                  <c:v>58.348399914166606</c:v>
                </c:pt>
                <c:pt idx="3515">
                  <c:v>58.267758101737094</c:v>
                </c:pt>
                <c:pt idx="3516">
                  <c:v>58.18700437209877</c:v>
                </c:pt>
                <c:pt idx="3517">
                  <c:v>58.105532828590533</c:v>
                </c:pt>
                <c:pt idx="3518">
                  <c:v>58.023946729872492</c:v>
                </c:pt>
                <c:pt idx="3519">
                  <c:v>57.937768255292262</c:v>
                </c:pt>
                <c:pt idx="3520">
                  <c:v>57.851461213359315</c:v>
                </c:pt>
                <c:pt idx="3521">
                  <c:v>57.765025026643897</c:v>
                </c:pt>
                <c:pt idx="3522">
                  <c:v>57.67845911337966</c:v>
                </c:pt>
                <c:pt idx="3523">
                  <c:v>57.590611683239423</c:v>
                </c:pt>
                <c:pt idx="3524">
                  <c:v>57.504971477307592</c:v>
                </c:pt>
                <c:pt idx="3525">
                  <c:v>57.41920334901284</c:v>
                </c:pt>
                <c:pt idx="3526">
                  <c:v>57.333306723109075</c:v>
                </c:pt>
                <c:pt idx="3527">
                  <c:v>57.247281020024623</c:v>
                </c:pt>
                <c:pt idx="3528">
                  <c:v>57.161125655816541</c:v>
                </c:pt>
                <c:pt idx="3529">
                  <c:v>57.069411547986988</c:v>
                </c:pt>
                <c:pt idx="3530">
                  <c:v>56.97754957421671</c:v>
                </c:pt>
                <c:pt idx="3531">
                  <c:v>56.885539016613436</c:v>
                </c:pt>
                <c:pt idx="3532">
                  <c:v>56.793379151455149</c:v>
                </c:pt>
                <c:pt idx="3533">
                  <c:v>56.699028898601767</c:v>
                </c:pt>
                <c:pt idx="3534">
                  <c:v>56.60452111711102</c:v>
                </c:pt>
                <c:pt idx="3535">
                  <c:v>56.509855014858282</c:v>
                </c:pt>
                <c:pt idx="3536">
                  <c:v>56.41502979305573</c:v>
                </c:pt>
                <c:pt idx="3537">
                  <c:v>56.320044646173614</c:v>
                </c:pt>
                <c:pt idx="3538">
                  <c:v>56.224898761860295</c:v>
                </c:pt>
                <c:pt idx="3539">
                  <c:v>56.12959132086106</c:v>
                </c:pt>
                <c:pt idx="3540">
                  <c:v>56.034121496935711</c:v>
                </c:pt>
                <c:pt idx="3541">
                  <c:v>55.938488456774856</c:v>
                </c:pt>
                <c:pt idx="3542">
                  <c:v>55.842691359914937</c:v>
                </c:pt>
                <c:pt idx="3543">
                  <c:v>55.745121633039304</c:v>
                </c:pt>
                <c:pt idx="3544">
                  <c:v>55.647380531113697</c:v>
                </c:pt>
                <c:pt idx="3545">
                  <c:v>55.549467147391169</c:v>
                </c:pt>
                <c:pt idx="3546">
                  <c:v>55.451380567097587</c:v>
                </c:pt>
                <c:pt idx="3547">
                  <c:v>55.353119867331777</c:v>
                </c:pt>
                <c:pt idx="3548">
                  <c:v>55.252825521492383</c:v>
                </c:pt>
                <c:pt idx="3549">
                  <c:v>55.152348458477952</c:v>
                </c:pt>
                <c:pt idx="3550">
                  <c:v>55.05168767539476</c:v>
                </c:pt>
                <c:pt idx="3551">
                  <c:v>54.950842160137555</c:v>
                </c:pt>
                <c:pt idx="3552">
                  <c:v>54.849810891270621</c:v>
                </c:pt>
                <c:pt idx="3553">
                  <c:v>54.748592837906891</c:v>
                </c:pt>
                <c:pt idx="3554">
                  <c:v>54.640689771478598</c:v>
                </c:pt>
                <c:pt idx="3555">
                  <c:v>54.532572775010735</c:v>
                </c:pt>
                <c:pt idx="3556">
                  <c:v>54.424240570163548</c:v>
                </c:pt>
                <c:pt idx="3557">
                  <c:v>54.31569186581001</c:v>
                </c:pt>
                <c:pt idx="3558">
                  <c:v>54.206925357855965</c:v>
                </c:pt>
                <c:pt idx="3559">
                  <c:v>54.097939729057003</c:v>
                </c:pt>
                <c:pt idx="3560">
                  <c:v>53.988733648832024</c:v>
                </c:pt>
                <c:pt idx="3561">
                  <c:v>53.879305773073348</c:v>
                </c:pt>
                <c:pt idx="3562">
                  <c:v>53.769654743953389</c:v>
                </c:pt>
                <c:pt idx="3563">
                  <c:v>53.659779189727701</c:v>
                </c:pt>
                <c:pt idx="3564">
                  <c:v>53.545772861573127</c:v>
                </c:pt>
                <c:pt idx="3565">
                  <c:v>53.43152275906953</c:v>
                </c:pt>
                <c:pt idx="3566">
                  <c:v>53.317027310615835</c:v>
                </c:pt>
                <c:pt idx="3567">
                  <c:v>53.202284927643952</c:v>
                </c:pt>
                <c:pt idx="3568">
                  <c:v>53.087294004361155</c:v>
                </c:pt>
                <c:pt idx="3569">
                  <c:v>52.972052917487368</c:v>
                </c:pt>
                <c:pt idx="3570">
                  <c:v>52.856560025987321</c:v>
                </c:pt>
                <c:pt idx="3571">
                  <c:v>52.740813670797372</c:v>
                </c:pt>
                <c:pt idx="3572">
                  <c:v>52.61703895117558</c:v>
                </c:pt>
                <c:pt idx="3573">
                  <c:v>52.492971689714238</c:v>
                </c:pt>
                <c:pt idx="3574">
                  <c:v>52.373371763758541</c:v>
                </c:pt>
                <c:pt idx="3575">
                  <c:v>52.253497464641356</c:v>
                </c:pt>
                <c:pt idx="3576">
                  <c:v>52.124716950806032</c:v>
                </c:pt>
                <c:pt idx="3577">
                  <c:v>51.995616686973072</c:v>
                </c:pt>
                <c:pt idx="3578">
                  <c:v>51.866194277522162</c:v>
                </c:pt>
                <c:pt idx="3579">
                  <c:v>51.736447296753596</c:v>
                </c:pt>
                <c:pt idx="3580">
                  <c:v>51.60637328835665</c:v>
                </c:pt>
                <c:pt idx="3581">
                  <c:v>51.475969764865823</c:v>
                </c:pt>
                <c:pt idx="3582">
                  <c:v>51.343944102444738</c:v>
                </c:pt>
                <c:pt idx="3583">
                  <c:v>51.211577192400767</c:v>
                </c:pt>
                <c:pt idx="3584">
                  <c:v>51.078866372587541</c:v>
                </c:pt>
                <c:pt idx="3585">
                  <c:v>50.948887196922641</c:v>
                </c:pt>
                <c:pt idx="3586">
                  <c:v>50.810870817736081</c:v>
                </c:pt>
                <c:pt idx="3587">
                  <c:v>50.672477497339457</c:v>
                </c:pt>
                <c:pt idx="3588">
                  <c:v>50.533704127473477</c:v>
                </c:pt>
                <c:pt idx="3589">
                  <c:v>50.394547556900797</c:v>
                </c:pt>
                <c:pt idx="3590">
                  <c:v>50.255004590569122</c:v>
                </c:pt>
                <c:pt idx="3591">
                  <c:v>50.115071988753165</c:v>
                </c:pt>
                <c:pt idx="3592">
                  <c:v>49.974746466174942</c:v>
                </c:pt>
                <c:pt idx="3593">
                  <c:v>49.834024691101611</c:v>
                </c:pt>
                <c:pt idx="3594">
                  <c:v>49.684618432852183</c:v>
                </c:pt>
                <c:pt idx="3595">
                  <c:v>49.53525361326718</c:v>
                </c:pt>
                <c:pt idx="3596">
                  <c:v>49.385435673663814</c:v>
                </c:pt>
                <c:pt idx="3597">
                  <c:v>49.235160460791597</c:v>
                </c:pt>
                <c:pt idx="3598">
                  <c:v>49.084423757523098</c:v>
                </c:pt>
                <c:pt idx="3599">
                  <c:v>48.933221281469372</c:v>
                </c:pt>
                <c:pt idx="3600">
                  <c:v>48.781548683556608</c:v>
                </c:pt>
                <c:pt idx="3601">
                  <c:v>48.629401546562569</c:v>
                </c:pt>
                <c:pt idx="3602">
                  <c:v>48.466795329939714</c:v>
                </c:pt>
                <c:pt idx="3603">
                  <c:v>48.303639877463915</c:v>
                </c:pt>
                <c:pt idx="3604">
                  <c:v>48.140487925913718</c:v>
                </c:pt>
                <c:pt idx="3605">
                  <c:v>47.980121720382101</c:v>
                </c:pt>
                <c:pt idx="3606">
                  <c:v>47.819215902164899</c:v>
                </c:pt>
                <c:pt idx="3607">
                  <c:v>47.646427189189978</c:v>
                </c:pt>
                <c:pt idx="3608">
                  <c:v>47.473007275340322</c:v>
                </c:pt>
                <c:pt idx="3609">
                  <c:v>47.29894918369223</c:v>
                </c:pt>
                <c:pt idx="3610">
                  <c:v>47.124245807738752</c:v>
                </c:pt>
                <c:pt idx="3611">
                  <c:v>46.948889907993149</c:v>
                </c:pt>
                <c:pt idx="3612">
                  <c:v>46.772874108476962</c:v>
                </c:pt>
                <c:pt idx="3613">
                  <c:v>46.596190893087893</c:v>
                </c:pt>
                <c:pt idx="3614">
                  <c:v>46.418832601842396</c:v>
                </c:pt>
                <c:pt idx="3615">
                  <c:v>46.240791426987663</c:v>
                </c:pt>
                <c:pt idx="3616">
                  <c:v>46.060361337109065</c:v>
                </c:pt>
                <c:pt idx="3617">
                  <c:v>45.868696972456242</c:v>
                </c:pt>
                <c:pt idx="3618">
                  <c:v>45.676224966085172</c:v>
                </c:pt>
                <c:pt idx="3619">
                  <c:v>45.48293500664446</c:v>
                </c:pt>
                <c:pt idx="3620">
                  <c:v>45.288816561293153</c:v>
                </c:pt>
                <c:pt idx="3621">
                  <c:v>45.093858868978053</c:v>
                </c:pt>
                <c:pt idx="3622">
                  <c:v>44.898050933446278</c:v>
                </c:pt>
                <c:pt idx="3623">
                  <c:v>44.689959811504544</c:v>
                </c:pt>
                <c:pt idx="3624">
                  <c:v>44.480890619155637</c:v>
                </c:pt>
                <c:pt idx="3625">
                  <c:v>44.270829411803888</c:v>
                </c:pt>
                <c:pt idx="3626">
                  <c:v>44.054867217968024</c:v>
                </c:pt>
                <c:pt idx="3627">
                  <c:v>43.837835843345907</c:v>
                </c:pt>
                <c:pt idx="3628">
                  <c:v>43.619719222166346</c:v>
                </c:pt>
                <c:pt idx="3629">
                  <c:v>43.400500881819369</c:v>
                </c:pt>
                <c:pt idx="3630">
                  <c:v>43.180163928274126</c:v>
                </c:pt>
                <c:pt idx="3631">
                  <c:v>42.944249543118495</c:v>
                </c:pt>
                <c:pt idx="3632">
                  <c:v>42.707024723724629</c:v>
                </c:pt>
                <c:pt idx="3633">
                  <c:v>42.468467345505346</c:v>
                </c:pt>
                <c:pt idx="3634">
                  <c:v>42.228554653487642</c:v>
                </c:pt>
                <c:pt idx="3635">
                  <c:v>41.987263236855327</c:v>
                </c:pt>
                <c:pt idx="3636">
                  <c:v>41.745835051844658</c:v>
                </c:pt>
                <c:pt idx="3637">
                  <c:v>41.495000973049535</c:v>
                </c:pt>
                <c:pt idx="3638">
                  <c:v>41.242632008295196</c:v>
                </c:pt>
                <c:pt idx="3639">
                  <c:v>40.973808511672608</c:v>
                </c:pt>
                <c:pt idx="3640">
                  <c:v>40.703197771556532</c:v>
                </c:pt>
                <c:pt idx="3641">
                  <c:v>40.430763577905253</c:v>
                </c:pt>
                <c:pt idx="3642">
                  <c:v>40.156468479478434</c:v>
                </c:pt>
                <c:pt idx="3643">
                  <c:v>39.880273723382921</c:v>
                </c:pt>
                <c:pt idx="3644">
                  <c:v>39.58571787425295</c:v>
                </c:pt>
                <c:pt idx="3645">
                  <c:v>39.288937008449366</c:v>
                </c:pt>
                <c:pt idx="3646">
                  <c:v>38.989879796611447</c:v>
                </c:pt>
                <c:pt idx="3647">
                  <c:v>38.688492901767127</c:v>
                </c:pt>
                <c:pt idx="3648">
                  <c:v>38.366631989812305</c:v>
                </c:pt>
                <c:pt idx="3649">
                  <c:v>38.042024683454954</c:v>
                </c:pt>
                <c:pt idx="3650">
                  <c:v>37.714599245884557</c:v>
                </c:pt>
                <c:pt idx="3651">
                  <c:v>37.384280756104339</c:v>
                </c:pt>
                <c:pt idx="3652">
                  <c:v>37.030935174327396</c:v>
                </c:pt>
                <c:pt idx="3653">
                  <c:v>36.674152083525009</c:v>
                </c:pt>
                <c:pt idx="3654">
                  <c:v>36.310270441664166</c:v>
                </c:pt>
                <c:pt idx="3655">
                  <c:v>35.942667204274123</c:v>
                </c:pt>
                <c:pt idx="3656">
                  <c:v>35.557796656739463</c:v>
                </c:pt>
                <c:pt idx="3657">
                  <c:v>35.168667651224546</c:v>
                </c:pt>
                <c:pt idx="3658">
                  <c:v>34.760788516822402</c:v>
                </c:pt>
                <c:pt idx="3659">
                  <c:v>34.348007651179067</c:v>
                </c:pt>
                <c:pt idx="3660">
                  <c:v>33.914769698146593</c:v>
                </c:pt>
                <c:pt idx="3661">
                  <c:v>33.463168771911562</c:v>
                </c:pt>
                <c:pt idx="3662">
                  <c:v>33.005303016072403</c:v>
                </c:pt>
                <c:pt idx="3663">
                  <c:v>32.519415566433864</c:v>
                </c:pt>
                <c:pt idx="3664">
                  <c:v>32.002897646620994</c:v>
                </c:pt>
                <c:pt idx="3665">
                  <c:v>31.477762800631066</c:v>
                </c:pt>
                <c:pt idx="3666">
                  <c:v>30.918104823651369</c:v>
                </c:pt>
                <c:pt idx="3667">
                  <c:v>30.34793206994377</c:v>
                </c:pt>
                <c:pt idx="3668">
                  <c:v>29.738438012639605</c:v>
                </c:pt>
                <c:pt idx="3669">
                  <c:v>29.085175309481929</c:v>
                </c:pt>
                <c:pt idx="3670">
                  <c:v>28.416541505440385</c:v>
                </c:pt>
                <c:pt idx="3671">
                  <c:v>27.669889043943304</c:v>
                </c:pt>
                <c:pt idx="3672">
                  <c:v>26.903625641999234</c:v>
                </c:pt>
                <c:pt idx="3673">
                  <c:v>26.045232167717806</c:v>
                </c:pt>
                <c:pt idx="3674">
                  <c:v>25.117300994656638</c:v>
                </c:pt>
                <c:pt idx="3675">
                  <c:v>24.108677647201382</c:v>
                </c:pt>
                <c:pt idx="3676">
                  <c:v>22.952491073299889</c:v>
                </c:pt>
                <c:pt idx="3677">
                  <c:v>21.671420271893407</c:v>
                </c:pt>
                <c:pt idx="3678">
                  <c:v>20.077392875031165</c:v>
                </c:pt>
                <c:pt idx="3679">
                  <c:v>18.122935219666445</c:v>
                </c:pt>
                <c:pt idx="3680">
                  <c:v>15.21016977411861</c:v>
                </c:pt>
                <c:pt idx="3681">
                  <c:v>15.21016977411861</c:v>
                </c:pt>
                <c:pt idx="3682">
                  <c:v>15.21016977411861</c:v>
                </c:pt>
                <c:pt idx="3683">
                  <c:v>15.21016977411861</c:v>
                </c:pt>
                <c:pt idx="3684">
                  <c:v>15.21016977411861</c:v>
                </c:pt>
                <c:pt idx="3685">
                  <c:v>15.21016977411861</c:v>
                </c:pt>
                <c:pt idx="3686">
                  <c:v>15.21016977411861</c:v>
                </c:pt>
                <c:pt idx="3687">
                  <c:v>15.21016977411861</c:v>
                </c:pt>
                <c:pt idx="3688">
                  <c:v>15.21016977411861</c:v>
                </c:pt>
                <c:pt idx="3689">
                  <c:v>15.21016977411861</c:v>
                </c:pt>
                <c:pt idx="3690">
                  <c:v>15.21016977411861</c:v>
                </c:pt>
                <c:pt idx="3691">
                  <c:v>15.21016977411861</c:v>
                </c:pt>
                <c:pt idx="3692">
                  <c:v>15.21016977411861</c:v>
                </c:pt>
                <c:pt idx="3693">
                  <c:v>15.21016977411861</c:v>
                </c:pt>
                <c:pt idx="3694">
                  <c:v>15.21016977411861</c:v>
                </c:pt>
                <c:pt idx="3695">
                  <c:v>15.21016977411861</c:v>
                </c:pt>
                <c:pt idx="3696">
                  <c:v>15.21016977411861</c:v>
                </c:pt>
                <c:pt idx="3697">
                  <c:v>15.21016977411861</c:v>
                </c:pt>
                <c:pt idx="3698">
                  <c:v>15.21016977411861</c:v>
                </c:pt>
                <c:pt idx="3699">
                  <c:v>15.21016977411861</c:v>
                </c:pt>
                <c:pt idx="3700">
                  <c:v>15.21016977411861</c:v>
                </c:pt>
                <c:pt idx="3701">
                  <c:v>15.21016977411861</c:v>
                </c:pt>
                <c:pt idx="3702">
                  <c:v>15.21016977411861</c:v>
                </c:pt>
                <c:pt idx="3703">
                  <c:v>15.21016977411861</c:v>
                </c:pt>
                <c:pt idx="3704">
                  <c:v>15.21016977411861</c:v>
                </c:pt>
                <c:pt idx="3705">
                  <c:v>15.21016977411861</c:v>
                </c:pt>
                <c:pt idx="3706">
                  <c:v>15.21016977411861</c:v>
                </c:pt>
                <c:pt idx="3707">
                  <c:v>15.21016977411861</c:v>
                </c:pt>
                <c:pt idx="3708">
                  <c:v>15.21016977411861</c:v>
                </c:pt>
                <c:pt idx="3709">
                  <c:v>15.21016977411861</c:v>
                </c:pt>
                <c:pt idx="3710">
                  <c:v>15.21016977411861</c:v>
                </c:pt>
                <c:pt idx="3711">
                  <c:v>15.21016977411861</c:v>
                </c:pt>
                <c:pt idx="3712">
                  <c:v>15.21016977411861</c:v>
                </c:pt>
                <c:pt idx="3713">
                  <c:v>15.21016977411861</c:v>
                </c:pt>
                <c:pt idx="3714">
                  <c:v>15.21016977411861</c:v>
                </c:pt>
                <c:pt idx="3715">
                  <c:v>15.21016977411861</c:v>
                </c:pt>
                <c:pt idx="3716">
                  <c:v>15.21016977411861</c:v>
                </c:pt>
                <c:pt idx="3717">
                  <c:v>15.21016977411861</c:v>
                </c:pt>
                <c:pt idx="3718">
                  <c:v>15.21016977411861</c:v>
                </c:pt>
                <c:pt idx="3719">
                  <c:v>15.21016977411861</c:v>
                </c:pt>
                <c:pt idx="3720">
                  <c:v>15.21016977411861</c:v>
                </c:pt>
                <c:pt idx="3721">
                  <c:v>15.21016977411861</c:v>
                </c:pt>
                <c:pt idx="3722">
                  <c:v>15.21016977411861</c:v>
                </c:pt>
                <c:pt idx="3723">
                  <c:v>15.21016977411861</c:v>
                </c:pt>
                <c:pt idx="3724">
                  <c:v>15.21016977411861</c:v>
                </c:pt>
                <c:pt idx="3725">
                  <c:v>15.21016977411861</c:v>
                </c:pt>
                <c:pt idx="3726">
                  <c:v>15.21016977411861</c:v>
                </c:pt>
                <c:pt idx="3727">
                  <c:v>15.21016977411861</c:v>
                </c:pt>
                <c:pt idx="3728">
                  <c:v>15.21016977411861</c:v>
                </c:pt>
                <c:pt idx="3729">
                  <c:v>15.21016977411861</c:v>
                </c:pt>
                <c:pt idx="3730">
                  <c:v>15.21016977411861</c:v>
                </c:pt>
                <c:pt idx="3731">
                  <c:v>15.21016977411861</c:v>
                </c:pt>
                <c:pt idx="3732">
                  <c:v>15.21016977411861</c:v>
                </c:pt>
                <c:pt idx="3733">
                  <c:v>15.21016977411861</c:v>
                </c:pt>
                <c:pt idx="3734">
                  <c:v>15.21016977411861</c:v>
                </c:pt>
                <c:pt idx="3735">
                  <c:v>15.21016977411861</c:v>
                </c:pt>
                <c:pt idx="3736">
                  <c:v>15.21016977411861</c:v>
                </c:pt>
                <c:pt idx="3737">
                  <c:v>15.21016977411861</c:v>
                </c:pt>
                <c:pt idx="3738">
                  <c:v>15.21016977411861</c:v>
                </c:pt>
                <c:pt idx="3739">
                  <c:v>15.21016977411861</c:v>
                </c:pt>
                <c:pt idx="3740">
                  <c:v>15.21016977411861</c:v>
                </c:pt>
                <c:pt idx="3741">
                  <c:v>15.21016977411861</c:v>
                </c:pt>
                <c:pt idx="3742">
                  <c:v>15.21016977411861</c:v>
                </c:pt>
                <c:pt idx="3743">
                  <c:v>15.21016977411861</c:v>
                </c:pt>
                <c:pt idx="3744">
                  <c:v>15.21016977411861</c:v>
                </c:pt>
                <c:pt idx="3745">
                  <c:v>15.21016977411861</c:v>
                </c:pt>
                <c:pt idx="3746">
                  <c:v>15.21016977411861</c:v>
                </c:pt>
                <c:pt idx="3747">
                  <c:v>15.21016977411861</c:v>
                </c:pt>
                <c:pt idx="3748">
                  <c:v>15.21016977411861</c:v>
                </c:pt>
                <c:pt idx="3749">
                  <c:v>15.21016977411861</c:v>
                </c:pt>
                <c:pt idx="3750">
                  <c:v>15.21016977411861</c:v>
                </c:pt>
                <c:pt idx="3751">
                  <c:v>15.21016977411861</c:v>
                </c:pt>
                <c:pt idx="3752">
                  <c:v>15.21016977411861</c:v>
                </c:pt>
                <c:pt idx="3753">
                  <c:v>15.21016977411861</c:v>
                </c:pt>
                <c:pt idx="3754">
                  <c:v>15.21016977411861</c:v>
                </c:pt>
                <c:pt idx="3755">
                  <c:v>15.21016977411861</c:v>
                </c:pt>
                <c:pt idx="3756">
                  <c:v>15.21016977411861</c:v>
                </c:pt>
                <c:pt idx="3757">
                  <c:v>15.21016977411861</c:v>
                </c:pt>
                <c:pt idx="3758">
                  <c:v>15.21016977411861</c:v>
                </c:pt>
                <c:pt idx="3759">
                  <c:v>15.21016977411861</c:v>
                </c:pt>
                <c:pt idx="3760">
                  <c:v>15.21016977411861</c:v>
                </c:pt>
                <c:pt idx="3761">
                  <c:v>15.21016977411861</c:v>
                </c:pt>
                <c:pt idx="3762">
                  <c:v>15.21016977411861</c:v>
                </c:pt>
                <c:pt idx="3763">
                  <c:v>15.21016977411861</c:v>
                </c:pt>
                <c:pt idx="3764">
                  <c:v>15.21016977411861</c:v>
                </c:pt>
                <c:pt idx="3765">
                  <c:v>15.21016977411861</c:v>
                </c:pt>
                <c:pt idx="3766">
                  <c:v>15.21016977411861</c:v>
                </c:pt>
                <c:pt idx="3767">
                  <c:v>15.21016977411861</c:v>
                </c:pt>
                <c:pt idx="3768">
                  <c:v>15.21016977411861</c:v>
                </c:pt>
                <c:pt idx="3769">
                  <c:v>15.21016977411861</c:v>
                </c:pt>
                <c:pt idx="3770">
                  <c:v>15.21016977411861</c:v>
                </c:pt>
                <c:pt idx="3771">
                  <c:v>15.21016977411861</c:v>
                </c:pt>
                <c:pt idx="3772">
                  <c:v>15.21016977411861</c:v>
                </c:pt>
                <c:pt idx="3773">
                  <c:v>15.21016977411861</c:v>
                </c:pt>
                <c:pt idx="3774">
                  <c:v>15.21016977411861</c:v>
                </c:pt>
                <c:pt idx="3775">
                  <c:v>15.21016977411861</c:v>
                </c:pt>
                <c:pt idx="3776">
                  <c:v>15.21016977411861</c:v>
                </c:pt>
                <c:pt idx="3777">
                  <c:v>15.21016977411861</c:v>
                </c:pt>
                <c:pt idx="3778">
                  <c:v>15.21016977411861</c:v>
                </c:pt>
                <c:pt idx="3779">
                  <c:v>15.21016977411861</c:v>
                </c:pt>
                <c:pt idx="3780">
                  <c:v>15.21016977411861</c:v>
                </c:pt>
                <c:pt idx="3781">
                  <c:v>15.21016977411861</c:v>
                </c:pt>
                <c:pt idx="3782">
                  <c:v>15.21016977411861</c:v>
                </c:pt>
                <c:pt idx="3783">
                  <c:v>15.21016977411861</c:v>
                </c:pt>
                <c:pt idx="3784">
                  <c:v>15.21016977411861</c:v>
                </c:pt>
                <c:pt idx="3785">
                  <c:v>15.21016977411861</c:v>
                </c:pt>
                <c:pt idx="3786">
                  <c:v>15.21016977411861</c:v>
                </c:pt>
                <c:pt idx="3787">
                  <c:v>15.21016977411861</c:v>
                </c:pt>
                <c:pt idx="3788">
                  <c:v>15.21016977411861</c:v>
                </c:pt>
                <c:pt idx="3789">
                  <c:v>15.21016977411861</c:v>
                </c:pt>
                <c:pt idx="3790">
                  <c:v>18.122935219666445</c:v>
                </c:pt>
                <c:pt idx="3791">
                  <c:v>20.077392875031165</c:v>
                </c:pt>
                <c:pt idx="3792">
                  <c:v>21.671420271893407</c:v>
                </c:pt>
                <c:pt idx="3793">
                  <c:v>22.952491073299889</c:v>
                </c:pt>
                <c:pt idx="3794">
                  <c:v>24.108677647201382</c:v>
                </c:pt>
                <c:pt idx="3795">
                  <c:v>25.117300994656638</c:v>
                </c:pt>
                <c:pt idx="3796">
                  <c:v>26.045232167717806</c:v>
                </c:pt>
                <c:pt idx="3797">
                  <c:v>26.903625641999234</c:v>
                </c:pt>
                <c:pt idx="3798">
                  <c:v>27.669889043943304</c:v>
                </c:pt>
                <c:pt idx="3799">
                  <c:v>28.386009738266836</c:v>
                </c:pt>
                <c:pt idx="3800">
                  <c:v>29.057355128540479</c:v>
                </c:pt>
                <c:pt idx="3801">
                  <c:v>29.713189656554022</c:v>
                </c:pt>
                <c:pt idx="3802">
                  <c:v>30.323201622678102</c:v>
                </c:pt>
                <c:pt idx="3803">
                  <c:v>30.893839387547558</c:v>
                </c:pt>
                <c:pt idx="3804">
                  <c:v>31.453936945529474</c:v>
                </c:pt>
                <c:pt idx="3805">
                  <c:v>31.97946957278192</c:v>
                </c:pt>
                <c:pt idx="3806">
                  <c:v>32.49636589224076</c:v>
                </c:pt>
                <c:pt idx="3807">
                  <c:v>32.98259798187523</c:v>
                </c:pt>
                <c:pt idx="3808">
                  <c:v>33.4616619992699</c:v>
                </c:pt>
                <c:pt idx="3809">
                  <c:v>33.913283261013689</c:v>
                </c:pt>
                <c:pt idx="3810">
                  <c:v>34.358890308135749</c:v>
                </c:pt>
                <c:pt idx="3811">
                  <c:v>34.779755220772159</c:v>
                </c:pt>
                <c:pt idx="3812">
                  <c:v>35.187255370125619</c:v>
                </c:pt>
                <c:pt idx="3813">
                  <c:v>35.590036300262454</c:v>
                </c:pt>
                <c:pt idx="3814">
                  <c:v>35.968532552248355</c:v>
                </c:pt>
                <c:pt idx="3815">
                  <c:v>36.343045894657415</c:v>
                </c:pt>
                <c:pt idx="3816">
                  <c:v>36.713699895060607</c:v>
                </c:pt>
                <c:pt idx="3817">
                  <c:v>37.06261414064069</c:v>
                </c:pt>
                <c:pt idx="3818">
                  <c:v>37.408243643533524</c:v>
                </c:pt>
                <c:pt idx="3819">
                  <c:v>37.750679739261663</c:v>
                </c:pt>
                <c:pt idx="3820">
                  <c:v>38.073506464322939</c:v>
                </c:pt>
                <c:pt idx="3821">
                  <c:v>38.393595929171227</c:v>
                </c:pt>
                <c:pt idx="3822">
                  <c:v>38.715230797227271</c:v>
                </c:pt>
                <c:pt idx="3823">
                  <c:v>39.016409545274541</c:v>
                </c:pt>
                <c:pt idx="3824">
                  <c:v>39.315263409014605</c:v>
                </c:pt>
                <c:pt idx="3825">
                  <c:v>39.61184554355517</c:v>
                </c:pt>
                <c:pt idx="3826">
                  <c:v>39.906207105907754</c:v>
                </c:pt>
                <c:pt idx="3827">
                  <c:v>40.182222374530497</c:v>
                </c:pt>
                <c:pt idx="3828">
                  <c:v>40.456341669660219</c:v>
                </c:pt>
                <c:pt idx="3829">
                  <c:v>40.728603619689984</c:v>
                </c:pt>
                <c:pt idx="3830">
                  <c:v>40.992026990187625</c:v>
                </c:pt>
                <c:pt idx="3831">
                  <c:v>41.253757546808536</c:v>
                </c:pt>
                <c:pt idx="3832">
                  <c:v>41.515326375882651</c:v>
                </c:pt>
                <c:pt idx="3833">
                  <c:v>41.775247181002335</c:v>
                </c:pt>
                <c:pt idx="3834">
                  <c:v>42.01776319013662</c:v>
                </c:pt>
                <c:pt idx="3835">
                  <c:v>42.258879457584982</c:v>
                </c:pt>
                <c:pt idx="3836">
                  <c:v>42.498619989207533</c:v>
                </c:pt>
                <c:pt idx="3837">
                  <c:v>42.737008111680865</c:v>
                </c:pt>
                <c:pt idx="3838">
                  <c:v>42.974066499120156</c:v>
                </c:pt>
                <c:pt idx="3839">
                  <c:v>43.209817198373678</c:v>
                </c:pt>
                <c:pt idx="3840">
                  <c:v>43.430002942966411</c:v>
                </c:pt>
                <c:pt idx="3841">
                  <c:v>43.649072367991188</c:v>
                </c:pt>
                <c:pt idx="3842">
                  <c:v>43.864905185176603</c:v>
                </c:pt>
                <c:pt idx="3843">
                  <c:v>44.079676018874821</c:v>
                </c:pt>
                <c:pt idx="3844">
                  <c:v>44.285827728741104</c:v>
                </c:pt>
                <c:pt idx="3845">
                  <c:v>44.491019796896701</c:v>
                </c:pt>
                <c:pt idx="3846">
                  <c:v>44.695265521609819</c:v>
                </c:pt>
                <c:pt idx="3847">
                  <c:v>44.898577896546918</c:v>
                </c:pt>
                <c:pt idx="3848">
                  <c:v>45.100969620458109</c:v>
                </c:pt>
                <c:pt idx="3849">
                  <c:v>45.292907155852198</c:v>
                </c:pt>
                <c:pt idx="3850">
                  <c:v>45.484031318473235</c:v>
                </c:pt>
                <c:pt idx="3851">
                  <c:v>45.674352376257723</c:v>
                </c:pt>
                <c:pt idx="3852">
                  <c:v>45.863880382731097</c:v>
                </c:pt>
                <c:pt idx="3853">
                  <c:v>46.055564875829262</c:v>
                </c:pt>
                <c:pt idx="3854">
                  <c:v>46.236013756617105</c:v>
                </c:pt>
                <c:pt idx="3855">
                  <c:v>46.415758385547313</c:v>
                </c:pt>
                <c:pt idx="3856">
                  <c:v>46.594806954933247</c:v>
                </c:pt>
                <c:pt idx="3857">
                  <c:v>46.773167499359012</c:v>
                </c:pt>
                <c:pt idx="3858">
                  <c:v>46.950847899900822</c:v>
                </c:pt>
                <c:pt idx="3859">
                  <c:v>47.127855888204117</c:v>
                </c:pt>
                <c:pt idx="3860">
                  <c:v>47.30419905042244</c:v>
                </c:pt>
                <c:pt idx="3861">
                  <c:v>47.470257387621309</c:v>
                </c:pt>
                <c:pt idx="3862">
                  <c:v>47.635734826951264</c:v>
                </c:pt>
                <c:pt idx="3863">
                  <c:v>47.80117789713934</c:v>
                </c:pt>
                <c:pt idx="3864">
                  <c:v>47.966048357808624</c:v>
                </c:pt>
                <c:pt idx="3865">
                  <c:v>48.130352120370979</c:v>
                </c:pt>
                <c:pt idx="3866">
                  <c:v>48.294094995152484</c:v>
                </c:pt>
                <c:pt idx="3867">
                  <c:v>48.457282693798184</c:v>
                </c:pt>
                <c:pt idx="3868">
                  <c:v>48.619920831603721</c:v>
                </c:pt>
                <c:pt idx="3869">
                  <c:v>48.77209763675873</c:v>
                </c:pt>
                <c:pt idx="3870">
                  <c:v>48.923799625755542</c:v>
                </c:pt>
                <c:pt idx="3871">
                  <c:v>49.075031220105139</c:v>
                </c:pt>
                <c:pt idx="3872">
                  <c:v>49.225796773077661</c:v>
                </c:pt>
                <c:pt idx="3873">
                  <c:v>49.371830855526916</c:v>
                </c:pt>
                <c:pt idx="3874">
                  <c:v>49.517432992211404</c:v>
                </c:pt>
                <c:pt idx="3875">
                  <c:v>49.662606997207192</c:v>
                </c:pt>
                <c:pt idx="3876">
                  <c:v>49.807356628755812</c:v>
                </c:pt>
                <c:pt idx="3877">
                  <c:v>49.951685590402406</c:v>
                </c:pt>
                <c:pt idx="3878">
                  <c:v>50.095597532104151</c:v>
                </c:pt>
                <c:pt idx="3879">
                  <c:v>50.239096051310014</c:v>
                </c:pt>
                <c:pt idx="3880">
                  <c:v>50.382184694012658</c:v>
                </c:pt>
                <c:pt idx="3881">
                  <c:v>50.524866955773412</c:v>
                </c:pt>
                <c:pt idx="3882">
                  <c:v>50.66714628272112</c:v>
                </c:pt>
                <c:pt idx="3883">
                  <c:v>50.799631498979195</c:v>
                </c:pt>
                <c:pt idx="3884">
                  <c:v>50.931771194374043</c:v>
                </c:pt>
                <c:pt idx="3885">
                  <c:v>51.063568060554644</c:v>
                </c:pt>
                <c:pt idx="3886">
                  <c:v>51.195024754385464</c:v>
                </c:pt>
                <c:pt idx="3887">
                  <c:v>51.326143898572823</c:v>
                </c:pt>
                <c:pt idx="3888">
                  <c:v>51.455167703127209</c:v>
                </c:pt>
                <c:pt idx="3889">
                  <c:v>51.583867980563042</c:v>
                </c:pt>
                <c:pt idx="3890">
                  <c:v>51.712247154482206</c:v>
                </c:pt>
                <c:pt idx="3891">
                  <c:v>51.840307618362587</c:v>
                </c:pt>
                <c:pt idx="3892">
                  <c:v>51.968051736079865</c:v>
                </c:pt>
                <c:pt idx="3893">
                  <c:v>52.095481842417719</c:v>
                </c:pt>
                <c:pt idx="3894">
                  <c:v>52.220495740229637</c:v>
                </c:pt>
                <c:pt idx="3895">
                  <c:v>52.345210359483879</c:v>
                </c:pt>
                <c:pt idx="3896">
                  <c:v>52.46962784102201</c:v>
                </c:pt>
                <c:pt idx="3897">
                  <c:v>52.593750300271068</c:v>
                </c:pt>
                <c:pt idx="3898">
                  <c:v>52.717579827664117</c:v>
                </c:pt>
                <c:pt idx="3899">
                  <c:v>52.833377194920033</c:v>
                </c:pt>
                <c:pt idx="3900">
                  <c:v>52.948920763706582</c:v>
                </c:pt>
                <c:pt idx="3901">
                  <c:v>53.064212196734829</c:v>
                </c:pt>
                <c:pt idx="3902">
                  <c:v>53.179253138632056</c:v>
                </c:pt>
                <c:pt idx="3903">
                  <c:v>53.294045216216013</c:v>
                </c:pt>
                <c:pt idx="3904">
                  <c:v>53.411579011212865</c:v>
                </c:pt>
                <c:pt idx="3905">
                  <c:v>53.52885416953913</c:v>
                </c:pt>
                <c:pt idx="3906">
                  <c:v>53.645872392368197</c:v>
                </c:pt>
                <c:pt idx="3907">
                  <c:v>53.754734226710291</c:v>
                </c:pt>
                <c:pt idx="3908">
                  <c:v>53.863375598628991</c:v>
                </c:pt>
                <c:pt idx="3909">
                  <c:v>53.971797843031801</c:v>
                </c:pt>
                <c:pt idx="3910">
                  <c:v>54.08000228140348</c:v>
                </c:pt>
                <c:pt idx="3911">
                  <c:v>54.187990221994291</c:v>
                </c:pt>
                <c:pt idx="3912">
                  <c:v>54.295762960004872</c:v>
                </c:pt>
                <c:pt idx="3913">
                  <c:v>54.403321777767815</c:v>
                </c:pt>
                <c:pt idx="3914">
                  <c:v>54.511695637771872</c:v>
                </c:pt>
                <c:pt idx="3915">
                  <c:v>54.619854041379007</c:v>
                </c:pt>
                <c:pt idx="3916">
                  <c:v>54.727798269381388</c:v>
                </c:pt>
                <c:pt idx="3917">
                  <c:v>54.829345626966031</c:v>
                </c:pt>
                <c:pt idx="3918">
                  <c:v>54.930704912529855</c:v>
                </c:pt>
                <c:pt idx="3919">
                  <c:v>55.031877167820056</c:v>
                </c:pt>
                <c:pt idx="3920">
                  <c:v>55.132863424998483</c:v>
                </c:pt>
                <c:pt idx="3921">
                  <c:v>55.233664706764692</c:v>
                </c:pt>
                <c:pt idx="3922">
                  <c:v>55.33428202647697</c:v>
                </c:pt>
                <c:pt idx="3923">
                  <c:v>55.434716388271383</c:v>
                </c:pt>
                <c:pt idx="3924">
                  <c:v>55.534968787178883</c:v>
                </c:pt>
                <c:pt idx="3925">
                  <c:v>55.631296701463391</c:v>
                </c:pt>
                <c:pt idx="3926">
                  <c:v>55.727457819940135</c:v>
                </c:pt>
                <c:pt idx="3927">
                  <c:v>55.82345300655728</c:v>
                </c:pt>
                <c:pt idx="3928">
                  <c:v>55.919283117827817</c:v>
                </c:pt>
                <c:pt idx="3929">
                  <c:v>56.014949002918868</c:v>
                </c:pt>
                <c:pt idx="3930">
                  <c:v>56.110451503739597</c:v>
                </c:pt>
                <c:pt idx="3931">
                  <c:v>56.205791455027772</c:v>
                </c:pt>
                <c:pt idx="3932">
                  <c:v>56.300969684435046</c:v>
                </c:pt>
                <c:pt idx="3933">
                  <c:v>56.395987012610888</c:v>
                </c:pt>
                <c:pt idx="3934">
                  <c:v>56.49084425328526</c:v>
                </c:pt>
                <c:pt idx="3935">
                  <c:v>56.587125984675183</c:v>
                </c:pt>
                <c:pt idx="3936">
                  <c:v>56.683243894848914</c:v>
                </c:pt>
                <c:pt idx="3937">
                  <c:v>56.772497559405622</c:v>
                </c:pt>
                <c:pt idx="3938">
                  <c:v>56.861610905727638</c:v>
                </c:pt>
                <c:pt idx="3939">
                  <c:v>56.950584593880173</c:v>
                </c:pt>
                <c:pt idx="3940">
                  <c:v>57.039419278768037</c:v>
                </c:pt>
                <c:pt idx="3941">
                  <c:v>57.128115610191948</c:v>
                </c:pt>
                <c:pt idx="3942">
                  <c:v>57.216674232904062</c:v>
                </c:pt>
                <c:pt idx="3943">
                  <c:v>57.305095786662733</c:v>
                </c:pt>
                <c:pt idx="3944">
                  <c:v>57.393380906286502</c:v>
                </c:pt>
                <c:pt idx="3945">
                  <c:v>57.481530221707345</c:v>
                </c:pt>
                <c:pt idx="3946">
                  <c:v>57.569544358023194</c:v>
                </c:pt>
                <c:pt idx="3947">
                  <c:v>57.657423935549708</c:v>
                </c:pt>
                <c:pt idx="3948">
                  <c:v>57.745169569871358</c:v>
                </c:pt>
                <c:pt idx="3949">
                  <c:v>57.832781871891797</c:v>
                </c:pt>
                <c:pt idx="3950">
                  <c:v>57.920261447883554</c:v>
                </c:pt>
                <c:pt idx="3951">
                  <c:v>58.007608899537054</c:v>
                </c:pt>
                <c:pt idx="3952">
                  <c:v>58.094824824008946</c:v>
                </c:pt>
                <c:pt idx="3953">
                  <c:v>58.175706686270566</c:v>
                </c:pt>
                <c:pt idx="3954">
                  <c:v>58.256476098232646</c:v>
                </c:pt>
                <c:pt idx="3955">
                  <c:v>58.336578475233317</c:v>
                </c:pt>
                <c:pt idx="3956">
                  <c:v>58.416570863081915</c:v>
                </c:pt>
                <c:pt idx="3957">
                  <c:v>58.496453713824536</c:v>
                </c:pt>
                <c:pt idx="3958">
                  <c:v>58.576227476418424</c:v>
                </c:pt>
                <c:pt idx="3959">
                  <c:v>58.655892596761483</c:v>
                </c:pt>
                <c:pt idx="3960">
                  <c:v>58.735449517721349</c:v>
                </c:pt>
                <c:pt idx="3961">
                  <c:v>58.814898679164187</c:v>
                </c:pt>
                <c:pt idx="3962">
                  <c:v>58.894240517983071</c:v>
                </c:pt>
                <c:pt idx="3963">
                  <c:v>58.973475468126054</c:v>
                </c:pt>
                <c:pt idx="3964">
                  <c:v>59.052603960623891</c:v>
                </c:pt>
                <c:pt idx="3965">
                  <c:v>59.13162642361744</c:v>
                </c:pt>
                <c:pt idx="3966">
                  <c:v>59.211090120182561</c:v>
                </c:pt>
                <c:pt idx="3967">
                  <c:v>59.290447173227712</c:v>
                </c:pt>
                <c:pt idx="3968">
                  <c:v>59.369698011154441</c:v>
                </c:pt>
                <c:pt idx="3969">
                  <c:v>59.448843059502941</c:v>
                </c:pt>
                <c:pt idx="3970">
                  <c:v>59.527882740978754</c:v>
                </c:pt>
                <c:pt idx="3971">
                  <c:v>59.606817475479126</c:v>
                </c:pt>
                <c:pt idx="3972">
                  <c:v>59.679904190520148</c:v>
                </c:pt>
                <c:pt idx="3973">
                  <c:v>59.75290140025804</c:v>
                </c:pt>
                <c:pt idx="3974">
                  <c:v>59.825809432859678</c:v>
                </c:pt>
                <c:pt idx="3975">
                  <c:v>59.89862861449101</c:v>
                </c:pt>
                <c:pt idx="3976">
                  <c:v>59.971359269334059</c:v>
                </c:pt>
                <c:pt idx="3977">
                  <c:v>60.04400171960382</c:v>
                </c:pt>
                <c:pt idx="3978">
                  <c:v>60.116556285564911</c:v>
                </c:pt>
                <c:pt idx="3979">
                  <c:v>60.189023285548053</c:v>
                </c:pt>
                <c:pt idx="3980">
                  <c:v>60.26140303596641</c:v>
                </c:pt>
                <c:pt idx="3981">
                  <c:v>60.333695851331704</c:v>
                </c:pt>
                <c:pt idx="3982">
                  <c:v>60.405902044270185</c:v>
                </c:pt>
                <c:pt idx="3983">
                  <c:v>60.478021925538407</c:v>
                </c:pt>
                <c:pt idx="3984">
                  <c:v>60.55005580403887</c:v>
                </c:pt>
                <c:pt idx="3985">
                  <c:v>60.622003986835459</c:v>
                </c:pt>
                <c:pt idx="3986">
                  <c:v>60.693866779168729</c:v>
                </c:pt>
                <c:pt idx="3987">
                  <c:v>60.765644484471039</c:v>
                </c:pt>
                <c:pt idx="3988">
                  <c:v>60.837337404381501</c:v>
                </c:pt>
                <c:pt idx="3989">
                  <c:v>60.908945838760793</c:v>
                </c:pt>
                <c:pt idx="3990">
                  <c:v>60.980470085705818</c:v>
                </c:pt>
                <c:pt idx="3991">
                  <c:v>61.051910441564175</c:v>
                </c:pt>
                <c:pt idx="3992">
                  <c:v>61.123267200948511</c:v>
                </c:pt>
                <c:pt idx="3993">
                  <c:v>61.18921288067321</c:v>
                </c:pt>
                <c:pt idx="3994">
                  <c:v>61.255087488513347</c:v>
                </c:pt>
                <c:pt idx="3995">
                  <c:v>61.320891253846582</c:v>
                </c:pt>
                <c:pt idx="3996">
                  <c:v>61.386624404819145</c:v>
                </c:pt>
                <c:pt idx="3997">
                  <c:v>61.452287168355049</c:v>
                </c:pt>
                <c:pt idx="3998">
                  <c:v>61.517879770165266</c:v>
                </c:pt>
                <c:pt idx="3999">
                  <c:v>61.583402434756771</c:v>
                </c:pt>
                <c:pt idx="4000">
                  <c:v>61.648855385441514</c:v>
                </c:pt>
                <c:pt idx="4001">
                  <c:v>61.714238844345324</c:v>
                </c:pt>
                <c:pt idx="4002">
                  <c:v>61.779553032416693</c:v>
                </c:pt>
                <c:pt idx="4003">
                  <c:v>61.844798169435506</c:v>
                </c:pt>
                <c:pt idx="4004">
                  <c:v>61.909974474021674</c:v>
                </c:pt>
                <c:pt idx="4005">
                  <c:v>61.975082163643684</c:v>
                </c:pt>
                <c:pt idx="4006">
                  <c:v>62.040121454627077</c:v>
                </c:pt>
                <c:pt idx="4007">
                  <c:v>62.105092562162852</c:v>
                </c:pt>
                <c:pt idx="4008">
                  <c:v>62.169995700315759</c:v>
                </c:pt>
                <c:pt idx="4009">
                  <c:v>62.234831082032549</c:v>
                </c:pt>
                <c:pt idx="4010">
                  <c:v>62.299598919150128</c:v>
                </c:pt>
                <c:pt idx="4011">
                  <c:v>62.36429942240364</c:v>
                </c:pt>
                <c:pt idx="4012">
                  <c:v>62.428932801434478</c:v>
                </c:pt>
                <c:pt idx="4013">
                  <c:v>62.493499264798217</c:v>
                </c:pt>
                <c:pt idx="4014">
                  <c:v>62.557999019972456</c:v>
                </c:pt>
                <c:pt idx="4015">
                  <c:v>62.622432273364623</c:v>
                </c:pt>
                <c:pt idx="4016">
                  <c:v>62.681846629866619</c:v>
                </c:pt>
                <c:pt idx="4017">
                  <c:v>62.741204669173953</c:v>
                </c:pt>
                <c:pt idx="4018">
                  <c:v>62.801565444708928</c:v>
                </c:pt>
                <c:pt idx="4019">
                  <c:v>62.860810329605748</c:v>
                </c:pt>
                <c:pt idx="4020">
                  <c:v>62.919999377545196</c:v>
                </c:pt>
                <c:pt idx="4021">
                  <c:v>62.979132746154853</c:v>
                </c:pt>
                <c:pt idx="4022">
                  <c:v>63.038210592321903</c:v>
                </c:pt>
                <c:pt idx="4023">
                  <c:v>63.097233072198023</c:v>
                </c:pt>
                <c:pt idx="4024">
                  <c:v>63.15763414177966</c:v>
                </c:pt>
                <c:pt idx="4025">
                  <c:v>63.217977446543848</c:v>
                </c:pt>
                <c:pt idx="4026">
                  <c:v>63.278263151957709</c:v>
                </c:pt>
                <c:pt idx="4027">
                  <c:v>63.338491422699754</c:v>
                </c:pt>
                <c:pt idx="4028">
                  <c:v>63.398662422665133</c:v>
                </c:pt>
                <c:pt idx="4029">
                  <c:v>63.457901867131888</c:v>
                </c:pt>
                <c:pt idx="4030">
                  <c:v>63.517086010183412</c:v>
                </c:pt>
                <c:pt idx="4031">
                  <c:v>63.576215006454618</c:v>
                </c:pt>
                <c:pt idx="4032">
                  <c:v>63.635289009860962</c:v>
                </c:pt>
                <c:pt idx="4033">
                  <c:v>63.69430817360314</c:v>
                </c:pt>
                <c:pt idx="4034">
                  <c:v>63.753272650171716</c:v>
                </c:pt>
                <c:pt idx="4035">
                  <c:v>63.812182591351714</c:v>
                </c:pt>
                <c:pt idx="4036">
                  <c:v>63.866694242322616</c:v>
                </c:pt>
                <c:pt idx="4037">
                  <c:v>63.921159366381069</c:v>
                </c:pt>
                <c:pt idx="4038">
                  <c:v>63.975578082493101</c:v>
                </c:pt>
                <c:pt idx="4039">
                  <c:v>64.033735767466482</c:v>
                </c:pt>
                <c:pt idx="4040">
                  <c:v>64.091840631590344</c:v>
                </c:pt>
                <c:pt idx="4041">
                  <c:v>64.145278836718418</c:v>
                </c:pt>
                <c:pt idx="4042">
                  <c:v>64.19867252349971</c:v>
                </c:pt>
                <c:pt idx="4043">
                  <c:v>64.252021803042098</c:v>
                </c:pt>
                <c:pt idx="4044">
                  <c:v>64.30532678599198</c:v>
                </c:pt>
                <c:pt idx="4045">
                  <c:v>64.358587582536956</c:v>
                </c:pt>
                <c:pt idx="4046">
                  <c:v>64.41180430240847</c:v>
                </c:pt>
                <c:pt idx="4047">
                  <c:v>64.4649770548845</c:v>
                </c:pt>
                <c:pt idx="4048">
                  <c:v>64.518105948792126</c:v>
                </c:pt>
                <c:pt idx="4049">
                  <c:v>64.571191092510148</c:v>
                </c:pt>
                <c:pt idx="4050">
                  <c:v>64.624232593971684</c:v>
                </c:pt>
                <c:pt idx="4051">
                  <c:v>64.6772305606667</c:v>
                </c:pt>
                <c:pt idx="4052">
                  <c:v>64.728540545859445</c:v>
                </c:pt>
                <c:pt idx="4053">
                  <c:v>64.779809857887642</c:v>
                </c:pt>
                <c:pt idx="4054">
                  <c:v>64.831038593347898</c:v>
                </c:pt>
                <c:pt idx="4055">
                  <c:v>64.882226848455005</c:v>
                </c:pt>
                <c:pt idx="4056">
                  <c:v>64.933374719044068</c:v>
                </c:pt>
                <c:pt idx="4057">
                  <c:v>64.98448230057258</c:v>
                </c:pt>
                <c:pt idx="4058">
                  <c:v>65.035549688122515</c:v>
                </c:pt>
                <c:pt idx="4059">
                  <c:v>65.086576976402384</c:v>
                </c:pt>
                <c:pt idx="4060">
                  <c:v>65.139198470507822</c:v>
                </c:pt>
                <c:pt idx="4061">
                  <c:v>65.191777455314607</c:v>
                </c:pt>
                <c:pt idx="4062">
                  <c:v>65.244314033705251</c:v>
                </c:pt>
                <c:pt idx="4063">
                  <c:v>65.293561371964316</c:v>
                </c:pt>
                <c:pt idx="4064">
                  <c:v>65.342771565667704</c:v>
                </c:pt>
                <c:pt idx="4065">
                  <c:v>65.391944698758167</c:v>
                </c:pt>
                <c:pt idx="4066">
                  <c:v>65.441080854862719</c:v>
                </c:pt>
                <c:pt idx="4067">
                  <c:v>65.490180117294287</c:v>
                </c:pt>
                <c:pt idx="4068">
                  <c:v>65.539242569053371</c:v>
                </c:pt>
                <c:pt idx="4069">
                  <c:v>65.588268292829667</c:v>
                </c:pt>
                <c:pt idx="4070">
                  <c:v>65.636183509577492</c:v>
                </c:pt>
                <c:pt idx="4071">
                  <c:v>65.684063747631043</c:v>
                </c:pt>
                <c:pt idx="4072">
                  <c:v>65.731909083501861</c:v>
                </c:pt>
                <c:pt idx="4073">
                  <c:v>65.779719593422897</c:v>
                </c:pt>
                <c:pt idx="4074">
                  <c:v>65.82749535334996</c:v>
                </c:pt>
                <c:pt idx="4075">
                  <c:v>65.875236438963142</c:v>
                </c:pt>
                <c:pt idx="4076">
                  <c:v>65.922942925668167</c:v>
                </c:pt>
                <c:pt idx="4077">
                  <c:v>65.970614888597808</c:v>
                </c:pt>
                <c:pt idx="4078">
                  <c:v>66.018252402613285</c:v>
                </c:pt>
                <c:pt idx="4079">
                  <c:v>66.065855542305613</c:v>
                </c:pt>
                <c:pt idx="4080">
                  <c:v>66.113424381996992</c:v>
                </c:pt>
                <c:pt idx="4081">
                  <c:v>66.160958995742106</c:v>
                </c:pt>
                <c:pt idx="4082">
                  <c:v>66.208459457329539</c:v>
                </c:pt>
                <c:pt idx="4083">
                  <c:v>66.255925840283084</c:v>
                </c:pt>
                <c:pt idx="4084">
                  <c:v>66.303358217863035</c:v>
                </c:pt>
                <c:pt idx="4085">
                  <c:v>66.350756663067557</c:v>
                </c:pt>
                <c:pt idx="4086">
                  <c:v>66.398121248633984</c:v>
                </c:pt>
                <c:pt idx="4087">
                  <c:v>66.445452047040121</c:v>
                </c:pt>
                <c:pt idx="4088">
                  <c:v>66.491899945345438</c:v>
                </c:pt>
                <c:pt idx="4089">
                  <c:v>66.538315397484254</c:v>
                </c:pt>
                <c:pt idx="4090">
                  <c:v>66.584698471373272</c:v>
                </c:pt>
                <c:pt idx="4091">
                  <c:v>66.629134633496776</c:v>
                </c:pt>
                <c:pt idx="4092">
                  <c:v>66.673541160348634</c:v>
                </c:pt>
                <c:pt idx="4093">
                  <c:v>66.717918111155896</c:v>
                </c:pt>
                <c:pt idx="4094">
                  <c:v>66.762265544948562</c:v>
                </c:pt>
                <c:pt idx="4095">
                  <c:v>66.806583520560494</c:v>
                </c:pt>
                <c:pt idx="4096">
                  <c:v>66.850872096630368</c:v>
                </c:pt>
                <c:pt idx="4097">
                  <c:v>66.895131331602528</c:v>
                </c:pt>
                <c:pt idx="4098">
                  <c:v>66.939361283727919</c:v>
                </c:pt>
                <c:pt idx="4099">
                  <c:v>66.983562011064976</c:v>
                </c:pt>
                <c:pt idx="4100">
                  <c:v>67.027733571480496</c:v>
                </c:pt>
                <c:pt idx="4101">
                  <c:v>67.074619776994425</c:v>
                </c:pt>
                <c:pt idx="4102">
                  <c:v>67.117451848241373</c:v>
                </c:pt>
                <c:pt idx="4103">
                  <c:v>67.160256585519633</c:v>
                </c:pt>
                <c:pt idx="4104">
                  <c:v>67.203034041104431</c:v>
                </c:pt>
                <c:pt idx="4105">
                  <c:v>67.24578426710454</c:v>
                </c:pt>
                <c:pt idx="4106">
                  <c:v>67.288507315463065</c:v>
                </c:pt>
                <c:pt idx="4107">
                  <c:v>67.331203237958135</c:v>
                </c:pt>
                <c:pt idx="4108">
                  <c:v>67.373872086203676</c:v>
                </c:pt>
                <c:pt idx="4109">
                  <c:v>67.416513911650114</c:v>
                </c:pt>
                <c:pt idx="4110">
                  <c:v>67.459128765585092</c:v>
                </c:pt>
                <c:pt idx="4111">
                  <c:v>67.501716699134221</c:v>
                </c:pt>
                <c:pt idx="4112">
                  <c:v>67.544277763261761</c:v>
                </c:pt>
                <c:pt idx="4113">
                  <c:v>67.586812008771346</c:v>
                </c:pt>
                <c:pt idx="4114">
                  <c:v>67.629319486306727</c:v>
                </c:pt>
                <c:pt idx="4115">
                  <c:v>67.671800246352404</c:v>
                </c:pt>
                <c:pt idx="4116">
                  <c:v>67.714254339234401</c:v>
                </c:pt>
                <c:pt idx="4117">
                  <c:v>67.756681815120899</c:v>
                </c:pt>
                <c:pt idx="4118">
                  <c:v>67.799082724022981</c:v>
                </c:pt>
                <c:pt idx="4119">
                  <c:v>67.841457115795279</c:v>
                </c:pt>
                <c:pt idx="4120">
                  <c:v>67.883805040136679</c:v>
                </c:pt>
                <c:pt idx="4121">
                  <c:v>67.926126546591007</c:v>
                </c:pt>
                <c:pt idx="4122">
                  <c:v>67.968421684547678</c:v>
                </c:pt>
                <c:pt idx="4123">
                  <c:v>68.010690503242401</c:v>
                </c:pt>
                <c:pt idx="4124">
                  <c:v>68.052933051757819</c:v>
                </c:pt>
                <c:pt idx="4125">
                  <c:v>68.095149379024207</c:v>
                </c:pt>
                <c:pt idx="4126">
                  <c:v>68.137339533820096</c:v>
                </c:pt>
                <c:pt idx="4127">
                  <c:v>68.177182729444482</c:v>
                </c:pt>
                <c:pt idx="4128">
                  <c:v>68.217002640442345</c:v>
                </c:pt>
                <c:pt idx="4129">
                  <c:v>68.256799307597021</c:v>
                </c:pt>
                <c:pt idx="4130">
                  <c:v>68.296572771572926</c:v>
                </c:pt>
                <c:pt idx="4131">
                  <c:v>68.336323072916031</c:v>
                </c:pt>
                <c:pt idx="4132">
                  <c:v>68.378364329512252</c:v>
                </c:pt>
                <c:pt idx="4133">
                  <c:v>68.420379737767789</c:v>
                </c:pt>
                <c:pt idx="4134">
                  <c:v>68.46236934531106</c:v>
                </c:pt>
                <c:pt idx="4135">
                  <c:v>68.504333199624369</c:v>
                </c:pt>
                <c:pt idx="4136">
                  <c:v>68.546271348044542</c:v>
                </c:pt>
                <c:pt idx="4137">
                  <c:v>68.584419902107513</c:v>
                </c:pt>
                <c:pt idx="4138">
                  <c:v>68.622547236888039</c:v>
                </c:pt>
                <c:pt idx="4139">
                  <c:v>68.660653387761585</c:v>
                </c:pt>
                <c:pt idx="4140">
                  <c:v>68.698738390005417</c:v>
                </c:pt>
                <c:pt idx="4141">
                  <c:v>68.73680227879899</c:v>
                </c:pt>
                <c:pt idx="4142">
                  <c:v>68.774845089224328</c:v>
                </c:pt>
                <c:pt idx="4143">
                  <c:v>68.812866856266382</c:v>
                </c:pt>
                <c:pt idx="4144">
                  <c:v>68.850867614813438</c:v>
                </c:pt>
                <c:pt idx="4145">
                  <c:v>68.888847399657479</c:v>
                </c:pt>
                <c:pt idx="4146">
                  <c:v>68.926806245494532</c:v>
                </c:pt>
                <c:pt idx="4147">
                  <c:v>68.964744186925074</c:v>
                </c:pt>
                <c:pt idx="4148">
                  <c:v>69.002661258454381</c:v>
                </c:pt>
                <c:pt idx="4149">
                  <c:v>69.040557494492901</c:v>
                </c:pt>
                <c:pt idx="4150">
                  <c:v>69.078432929356595</c:v>
                </c:pt>
                <c:pt idx="4151">
                  <c:v>69.116287597267345</c:v>
                </c:pt>
                <c:pt idx="4152">
                  <c:v>69.154584287771129</c:v>
                </c:pt>
                <c:pt idx="4153">
                  <c:v>69.19384140103891</c:v>
                </c:pt>
                <c:pt idx="4154">
                  <c:v>69.233076241790656</c:v>
                </c:pt>
                <c:pt idx="4155">
                  <c:v>69.272288847899475</c:v>
                </c:pt>
                <c:pt idx="4156">
                  <c:v>69.311479257131253</c:v>
                </c:pt>
                <c:pt idx="4157">
                  <c:v>69.350647507145084</c:v>
                </c:pt>
                <c:pt idx="4158">
                  <c:v>69.386416583484021</c:v>
                </c:pt>
                <c:pt idx="4159">
                  <c:v>69.422167220668939</c:v>
                </c:pt>
                <c:pt idx="4160">
                  <c:v>69.457899447191807</c:v>
                </c:pt>
                <c:pt idx="4161">
                  <c:v>69.493613291471306</c:v>
                </c:pt>
                <c:pt idx="4162">
                  <c:v>69.529308781853047</c:v>
                </c:pt>
                <c:pt idx="4163">
                  <c:v>69.566917974064935</c:v>
                </c:pt>
                <c:pt idx="4164">
                  <c:v>69.60450683403586</c:v>
                </c:pt>
                <c:pt idx="4165">
                  <c:v>69.642075394712123</c:v>
                </c:pt>
                <c:pt idx="4166">
                  <c:v>69.679623688951139</c:v>
                </c:pt>
                <c:pt idx="4167">
                  <c:v>69.717151749521747</c:v>
                </c:pt>
                <c:pt idx="4168">
                  <c:v>69.754659609104579</c:v>
                </c:pt>
                <c:pt idx="4169">
                  <c:v>69.79214730029237</c:v>
                </c:pt>
                <c:pt idx="4170">
                  <c:v>69.829614855590322</c:v>
                </c:pt>
                <c:pt idx="4171">
                  <c:v>69.867062307416361</c:v>
                </c:pt>
                <c:pt idx="4172">
                  <c:v>69.904489688101563</c:v>
                </c:pt>
                <c:pt idx="4173">
                  <c:v>69.941897029890384</c:v>
                </c:pt>
                <c:pt idx="4174">
                  <c:v>69.979284364941051</c:v>
                </c:pt>
                <c:pt idx="4175">
                  <c:v>70.016651725325872</c:v>
                </c:pt>
                <c:pt idx="4176">
                  <c:v>70.050471055561701</c:v>
                </c:pt>
                <c:pt idx="4177">
                  <c:v>70.084274058325619</c:v>
                </c:pt>
                <c:pt idx="4178">
                  <c:v>70.11806075724661</c:v>
                </c:pt>
                <c:pt idx="4179">
                  <c:v>70.151831175896703</c:v>
                </c:pt>
                <c:pt idx="4180">
                  <c:v>70.185585337791181</c:v>
                </c:pt>
                <c:pt idx="4181">
                  <c:v>70.219323266388756</c:v>
                </c:pt>
                <c:pt idx="4182">
                  <c:v>70.253044985091776</c:v>
                </c:pt>
                <c:pt idx="4183">
                  <c:v>70.286750517246404</c:v>
                </c:pt>
                <c:pt idx="4184">
                  <c:v>70.320439886142807</c:v>
                </c:pt>
                <c:pt idx="4185">
                  <c:v>70.354113115015366</c:v>
                </c:pt>
                <c:pt idx="4186">
                  <c:v>70.387770227042836</c:v>
                </c:pt>
                <c:pt idx="4187">
                  <c:v>70.421411245348537</c:v>
                </c:pt>
                <c:pt idx="4188">
                  <c:v>70.455036193000538</c:v>
                </c:pt>
                <c:pt idx="4189">
                  <c:v>70.488645093011868</c:v>
                </c:pt>
                <c:pt idx="4190">
                  <c:v>70.522237968340661</c:v>
                </c:pt>
                <c:pt idx="4191">
                  <c:v>70.557412810720891</c:v>
                </c:pt>
                <c:pt idx="4192">
                  <c:v>70.592570117459047</c:v>
                </c:pt>
                <c:pt idx="4193">
                  <c:v>70.627709914759393</c:v>
                </c:pt>
                <c:pt idx="4194">
                  <c:v>70.661236646258445</c:v>
                </c:pt>
                <c:pt idx="4195">
                  <c:v>70.694747470284341</c:v>
                </c:pt>
                <c:pt idx="4196">
                  <c:v>70.728242409462112</c:v>
                </c:pt>
                <c:pt idx="4197">
                  <c:v>70.7617214863632</c:v>
                </c:pt>
                <c:pt idx="4198">
                  <c:v>70.795184723505642</c:v>
                </c:pt>
                <c:pt idx="4199">
                  <c:v>70.828632143354227</c:v>
                </c:pt>
                <c:pt idx="4200">
                  <c:v>70.862063768320709</c:v>
                </c:pt>
                <c:pt idx="4201">
                  <c:v>70.89547962076395</c:v>
                </c:pt>
                <c:pt idx="4202">
                  <c:v>70.928879722990104</c:v>
                </c:pt>
                <c:pt idx="4203">
                  <c:v>70.962264097252785</c:v>
                </c:pt>
                <c:pt idx="4204">
                  <c:v>70.995632765753271</c:v>
                </c:pt>
                <c:pt idx="4205">
                  <c:v>70.076561671225463</c:v>
                </c:pt>
                <c:pt idx="4206">
                  <c:v>70.042754944625727</c:v>
                </c:pt>
                <c:pt idx="4207">
                  <c:v>70.005401525012786</c:v>
                </c:pt>
                <c:pt idx="4208">
                  <c:v>69.96802815309762</c:v>
                </c:pt>
                <c:pt idx="4209">
                  <c:v>69.930634796867807</c:v>
                </c:pt>
                <c:pt idx="4210">
                  <c:v>69.893221424225203</c:v>
                </c:pt>
                <c:pt idx="4211">
                  <c:v>69.855788002985662</c:v>
                </c:pt>
                <c:pt idx="4212">
                  <c:v>69.818334500878663</c:v>
                </c:pt>
                <c:pt idx="4213">
                  <c:v>69.780860885547014</c:v>
                </c:pt>
                <c:pt idx="4214">
                  <c:v>69.743367124546538</c:v>
                </c:pt>
                <c:pt idx="4215">
                  <c:v>69.705853185345717</c:v>
                </c:pt>
                <c:pt idx="4216">
                  <c:v>69.668319035325382</c:v>
                </c:pt>
                <c:pt idx="4217">
                  <c:v>69.630764641778384</c:v>
                </c:pt>
                <c:pt idx="4218">
                  <c:v>69.593189971909226</c:v>
                </c:pt>
                <c:pt idx="4219">
                  <c:v>69.555594992833775</c:v>
                </c:pt>
                <c:pt idx="4220">
                  <c:v>69.5179796715789</c:v>
                </c:pt>
                <c:pt idx="4221">
                  <c:v>69.48034397508215</c:v>
                </c:pt>
                <c:pt idx="4222">
                  <c:v>69.442687870191392</c:v>
                </c:pt>
                <c:pt idx="4223">
                  <c:v>69.405011323664496</c:v>
                </c:pt>
                <c:pt idx="4224">
                  <c:v>69.367314302168964</c:v>
                </c:pt>
                <c:pt idx="4225">
                  <c:v>69.329596772281619</c:v>
                </c:pt>
                <c:pt idx="4226">
                  <c:v>69.291858700488234</c:v>
                </c:pt>
                <c:pt idx="4227">
                  <c:v>69.254100053183194</c:v>
                </c:pt>
                <c:pt idx="4228">
                  <c:v>69.216320796669152</c:v>
                </c:pt>
                <c:pt idx="4229">
                  <c:v>69.178520897156645</c:v>
                </c:pt>
                <c:pt idx="4230">
                  <c:v>69.140700320763798</c:v>
                </c:pt>
                <c:pt idx="4231">
                  <c:v>69.102859033515927</c:v>
                </c:pt>
                <c:pt idx="4232">
                  <c:v>69.064997001345205</c:v>
                </c:pt>
                <c:pt idx="4233">
                  <c:v>69.027114190090273</c:v>
                </c:pt>
                <c:pt idx="4234">
                  <c:v>68.98921056549591</c:v>
                </c:pt>
                <c:pt idx="4235">
                  <c:v>68.951286093212659</c:v>
                </c:pt>
                <c:pt idx="4236">
                  <c:v>68.913340738796492</c:v>
                </c:pt>
                <c:pt idx="4237">
                  <c:v>68.875374467708383</c:v>
                </c:pt>
                <c:pt idx="4238">
                  <c:v>68.835935629207015</c:v>
                </c:pt>
                <c:pt idx="4239">
                  <c:v>68.796474168700854</c:v>
                </c:pt>
                <c:pt idx="4240">
                  <c:v>68.756990047209968</c:v>
                </c:pt>
                <c:pt idx="4241">
                  <c:v>68.718937346756505</c:v>
                </c:pt>
                <c:pt idx="4242">
                  <c:v>68.680863551479078</c:v>
                </c:pt>
                <c:pt idx="4243">
                  <c:v>68.642768626249975</c:v>
                </c:pt>
                <c:pt idx="4244">
                  <c:v>68.604652535843869</c:v>
                </c:pt>
                <c:pt idx="4245">
                  <c:v>68.566515244937449</c:v>
                </c:pt>
                <c:pt idx="4246">
                  <c:v>68.528356718109023</c:v>
                </c:pt>
                <c:pt idx="4247">
                  <c:v>68.486407592813507</c:v>
                </c:pt>
                <c:pt idx="4248">
                  <c:v>68.444432741418296</c:v>
                </c:pt>
                <c:pt idx="4249">
                  <c:v>68.402432116524494</c:v>
                </c:pt>
                <c:pt idx="4250">
                  <c:v>68.36040567058744</c:v>
                </c:pt>
                <c:pt idx="4251">
                  <c:v>68.318353355916102</c:v>
                </c:pt>
                <c:pt idx="4252">
                  <c:v>68.276275124672466</c:v>
                </c:pt>
                <c:pt idx="4253">
                  <c:v>68.234170928870853</c:v>
                </c:pt>
                <c:pt idx="4254">
                  <c:v>68.192040720377292</c:v>
                </c:pt>
                <c:pt idx="4255">
                  <c:v>68.149884450908928</c:v>
                </c:pt>
                <c:pt idx="4256">
                  <c:v>68.107702072033305</c:v>
                </c:pt>
                <c:pt idx="4257">
                  <c:v>68.065493535167761</c:v>
                </c:pt>
                <c:pt idx="4258">
                  <c:v>68.023258791578769</c:v>
                </c:pt>
                <c:pt idx="4259">
                  <c:v>67.980997792381245</c:v>
                </c:pt>
                <c:pt idx="4260">
                  <c:v>67.93871048853795</c:v>
                </c:pt>
                <c:pt idx="4261">
                  <c:v>67.896550460088505</c:v>
                </c:pt>
                <c:pt idx="4262">
                  <c:v>67.852944858852283</c:v>
                </c:pt>
                <c:pt idx="4263">
                  <c:v>67.809311198460733</c:v>
                </c:pt>
                <c:pt idx="4264">
                  <c:v>67.765649424666208</c:v>
                </c:pt>
                <c:pt idx="4265">
                  <c:v>67.721959483046021</c:v>
                </c:pt>
                <c:pt idx="4266">
                  <c:v>67.678241319001643</c:v>
                </c:pt>
                <c:pt idx="4267">
                  <c:v>67.634494877757916</c:v>
                </c:pt>
                <c:pt idx="4268">
                  <c:v>67.590720104362248</c:v>
                </c:pt>
                <c:pt idx="4269">
                  <c:v>67.546916943683783</c:v>
                </c:pt>
                <c:pt idx="4270">
                  <c:v>67.503085340412639</c:v>
                </c:pt>
                <c:pt idx="4271">
                  <c:v>67.459225239059066</c:v>
                </c:pt>
                <c:pt idx="4272">
                  <c:v>67.416610446144702</c:v>
                </c:pt>
                <c:pt idx="4273">
                  <c:v>67.373968681834853</c:v>
                </c:pt>
                <c:pt idx="4274">
                  <c:v>67.331299894842218</c:v>
                </c:pt>
                <c:pt idx="4275">
                  <c:v>67.288604033716751</c:v>
                </c:pt>
                <c:pt idx="4276">
                  <c:v>67.2458810468449</c:v>
                </c:pt>
                <c:pt idx="4277">
                  <c:v>67.203130882448903</c:v>
                </c:pt>
                <c:pt idx="4278">
                  <c:v>67.16035348858604</c:v>
                </c:pt>
                <c:pt idx="4279">
                  <c:v>67.117548813147891</c:v>
                </c:pt>
                <c:pt idx="4280">
                  <c:v>67.07471680385963</c:v>
                </c:pt>
                <c:pt idx="4281">
                  <c:v>67.027830666263853</c:v>
                </c:pt>
                <c:pt idx="4282">
                  <c:v>66.980911685732352</c:v>
                </c:pt>
                <c:pt idx="4283">
                  <c:v>66.933959793134363</c:v>
                </c:pt>
                <c:pt idx="4284">
                  <c:v>66.886974919096232</c:v>
                </c:pt>
                <c:pt idx="4285">
                  <c:v>66.839956994000204</c:v>
                </c:pt>
                <c:pt idx="4286">
                  <c:v>66.793751300511801</c:v>
                </c:pt>
                <c:pt idx="4287">
                  <c:v>66.747513599163611</c:v>
                </c:pt>
                <c:pt idx="4288">
                  <c:v>66.701243823329946</c:v>
                </c:pt>
                <c:pt idx="4289">
                  <c:v>66.65494190615361</c:v>
                </c:pt>
                <c:pt idx="4290">
                  <c:v>66.608607780544801</c:v>
                </c:pt>
                <c:pt idx="4291">
                  <c:v>66.562241379179937</c:v>
                </c:pt>
                <c:pt idx="4292">
                  <c:v>66.515842634500558</c:v>
                </c:pt>
                <c:pt idx="4293">
                  <c:v>66.468561995398076</c:v>
                </c:pt>
                <c:pt idx="4294">
                  <c:v>66.421247676542322</c:v>
                </c:pt>
                <c:pt idx="4295">
                  <c:v>66.373899605839412</c:v>
                </c:pt>
                <c:pt idx="4296">
                  <c:v>66.326517710937864</c:v>
                </c:pt>
                <c:pt idx="4297">
                  <c:v>66.278038472916791</c:v>
                </c:pt>
                <c:pt idx="4298">
                  <c:v>66.229523722665036</c:v>
                </c:pt>
                <c:pt idx="4299">
                  <c:v>66.18097338200819</c:v>
                </c:pt>
                <c:pt idx="4300">
                  <c:v>66.132387372484587</c:v>
                </c:pt>
                <c:pt idx="4301">
                  <c:v>66.083765615343793</c:v>
                </c:pt>
                <c:pt idx="4302">
                  <c:v>66.035108031545136</c:v>
                </c:pt>
                <c:pt idx="4303">
                  <c:v>65.987482694692901</c:v>
                </c:pt>
                <c:pt idx="4304">
                  <c:v>65.939822935362855</c:v>
                </c:pt>
                <c:pt idx="4305">
                  <c:v>65.892128678789575</c:v>
                </c:pt>
                <c:pt idx="4306">
                  <c:v>65.844399849936593</c:v>
                </c:pt>
                <c:pt idx="4307">
                  <c:v>65.796636373494948</c:v>
                </c:pt>
                <c:pt idx="4308">
                  <c:v>65.748838173881836</c:v>
                </c:pt>
                <c:pt idx="4309">
                  <c:v>65.701005175239231</c:v>
                </c:pt>
                <c:pt idx="4310">
                  <c:v>65.653137301432437</c:v>
                </c:pt>
                <c:pt idx="4311">
                  <c:v>65.605234476048693</c:v>
                </c:pt>
                <c:pt idx="4312">
                  <c:v>65.557296622395768</c:v>
                </c:pt>
                <c:pt idx="4313">
                  <c:v>65.505011264977043</c:v>
                </c:pt>
                <c:pt idx="4314">
                  <c:v>65.452684107222964</c:v>
                </c:pt>
                <c:pt idx="4315">
                  <c:v>65.400315048692335</c:v>
                </c:pt>
                <c:pt idx="4316">
                  <c:v>65.347903988541006</c:v>
                </c:pt>
                <c:pt idx="4317">
                  <c:v>65.295450825519609</c:v>
                </c:pt>
                <c:pt idx="4318">
                  <c:v>65.242955457971263</c:v>
                </c:pt>
                <c:pt idx="4319">
                  <c:v>65.190417783829275</c:v>
                </c:pt>
                <c:pt idx="4320">
                  <c:v>65.139471903468234</c:v>
                </c:pt>
                <c:pt idx="4321">
                  <c:v>65.088486115651961</c:v>
                </c:pt>
                <c:pt idx="4322">
                  <c:v>65.037460326426512</c:v>
                </c:pt>
                <c:pt idx="4323">
                  <c:v>64.986394441468633</c:v>
                </c:pt>
                <c:pt idx="4324">
                  <c:v>64.932823578021868</c:v>
                </c:pt>
                <c:pt idx="4325">
                  <c:v>64.879208444475836</c:v>
                </c:pt>
                <c:pt idx="4326">
                  <c:v>64.825548930866148</c:v>
                </c:pt>
                <c:pt idx="4327">
                  <c:v>64.771844926772332</c:v>
                </c:pt>
                <c:pt idx="4328">
                  <c:v>64.718096321315201</c:v>
                </c:pt>
                <c:pt idx="4329">
                  <c:v>64.664303003154146</c:v>
                </c:pt>
                <c:pt idx="4330">
                  <c:v>64.610464860484498</c:v>
                </c:pt>
                <c:pt idx="4331">
                  <c:v>64.556581781034751</c:v>
                </c:pt>
                <c:pt idx="4332">
                  <c:v>64.502653652063884</c:v>
                </c:pt>
                <c:pt idx="4333">
                  <c:v>64.44868036035858</c:v>
                </c:pt>
                <c:pt idx="4334">
                  <c:v>64.39549414022882</c:v>
                </c:pt>
                <c:pt idx="4335">
                  <c:v>64.342263919249888</c:v>
                </c:pt>
                <c:pt idx="4336">
                  <c:v>64.288989588005066</c:v>
                </c:pt>
                <c:pt idx="4337">
                  <c:v>64.23567103662333</c:v>
                </c:pt>
                <c:pt idx="4338">
                  <c:v>64.182308154776706</c:v>
                </c:pt>
                <c:pt idx="4339">
                  <c:v>64.128900831677626</c:v>
                </c:pt>
                <c:pt idx="4340">
                  <c:v>64.075448956076187</c:v>
                </c:pt>
                <c:pt idx="4341">
                  <c:v>64.017329200651062</c:v>
                </c:pt>
                <c:pt idx="4342">
                  <c:v>63.959156583705401</c:v>
                </c:pt>
                <c:pt idx="4343">
                  <c:v>63.900930960695305</c:v>
                </c:pt>
                <c:pt idx="4344">
                  <c:v>63.842652186416828</c:v>
                </c:pt>
                <c:pt idx="4345">
                  <c:v>63.784320115001734</c:v>
                </c:pt>
                <c:pt idx="4346">
                  <c:v>63.725934599913238</c:v>
                </c:pt>
                <c:pt idx="4347">
                  <c:v>63.667495493941715</c:v>
                </c:pt>
                <c:pt idx="4348">
                  <c:v>63.609002649200363</c:v>
                </c:pt>
                <c:pt idx="4349">
                  <c:v>63.550455917120836</c:v>
                </c:pt>
                <c:pt idx="4350">
                  <c:v>63.491855148448813</c:v>
                </c:pt>
                <c:pt idx="4351">
                  <c:v>63.4332001932396</c:v>
                </c:pt>
                <c:pt idx="4352">
                  <c:v>63.374490900853608</c:v>
                </c:pt>
                <c:pt idx="4353">
                  <c:v>63.315727119951859</c:v>
                </c:pt>
                <c:pt idx="4354">
                  <c:v>63.256908698491429</c:v>
                </c:pt>
                <c:pt idx="4355">
                  <c:v>63.198035483720851</c:v>
                </c:pt>
                <c:pt idx="4356">
                  <c:v>63.139107322175477</c:v>
                </c:pt>
                <c:pt idx="4357">
                  <c:v>63.079568209139666</c:v>
                </c:pt>
                <c:pt idx="4358">
                  <c:v>63.01997279239415</c:v>
                </c:pt>
                <c:pt idx="4359">
                  <c:v>62.960320911853195</c:v>
                </c:pt>
                <c:pt idx="4360">
                  <c:v>62.900612406670888</c:v>
                </c:pt>
                <c:pt idx="4361">
                  <c:v>62.840847115236052</c:v>
                </c:pt>
                <c:pt idx="4362">
                  <c:v>62.781024875167148</c:v>
                </c:pt>
                <c:pt idx="4363">
                  <c:v>62.721145523307122</c:v>
                </c:pt>
                <c:pt idx="4364">
                  <c:v>62.661208895718204</c:v>
                </c:pt>
                <c:pt idx="4365">
                  <c:v>62.601774933661147</c:v>
                </c:pt>
                <c:pt idx="4366">
                  <c:v>62.537320374712841</c:v>
                </c:pt>
                <c:pt idx="4367">
                  <c:v>62.472799247901058</c:v>
                </c:pt>
                <c:pt idx="4368">
                  <c:v>62.408211346475987</c:v>
                </c:pt>
                <c:pt idx="4369">
                  <c:v>62.343556462615162</c:v>
                </c:pt>
                <c:pt idx="4370">
                  <c:v>62.278834387415635</c:v>
                </c:pt>
                <c:pt idx="4371">
                  <c:v>62.214044910886102</c:v>
                </c:pt>
                <c:pt idx="4372">
                  <c:v>62.149187821938945</c:v>
                </c:pt>
                <c:pt idx="4373">
                  <c:v>62.0842629083822</c:v>
                </c:pt>
                <c:pt idx="4374">
                  <c:v>62.019269956911451</c:v>
                </c:pt>
                <c:pt idx="4375">
                  <c:v>61.954208753101639</c:v>
                </c:pt>
                <c:pt idx="4376">
                  <c:v>61.889079081398826</c:v>
                </c:pt>
                <c:pt idx="4377">
                  <c:v>61.82388072511182</c:v>
                </c:pt>
                <c:pt idx="4378">
                  <c:v>61.758613466403794</c:v>
                </c:pt>
                <c:pt idx="4379">
                  <c:v>61.693277086283743</c:v>
                </c:pt>
                <c:pt idx="4380">
                  <c:v>61.627194330734703</c:v>
                </c:pt>
                <c:pt idx="4381">
                  <c:v>61.561040562362223</c:v>
                </c:pt>
                <c:pt idx="4382">
                  <c:v>61.494815551658512</c:v>
                </c:pt>
                <c:pt idx="4383">
                  <c:v>61.428519067876586</c:v>
                </c:pt>
                <c:pt idx="4384">
                  <c:v>61.362150879020881</c:v>
                </c:pt>
                <c:pt idx="4385">
                  <c:v>61.295710751837774</c:v>
                </c:pt>
                <c:pt idx="4386">
                  <c:v>61.229639884872327</c:v>
                </c:pt>
                <c:pt idx="4387">
                  <c:v>61.163497568752682</c:v>
                </c:pt>
                <c:pt idx="4388">
                  <c:v>61.097283571096497</c:v>
                </c:pt>
                <c:pt idx="4389">
                  <c:v>61.030997658258755</c:v>
                </c:pt>
                <c:pt idx="4390">
                  <c:v>60.959659201299431</c:v>
                </c:pt>
                <c:pt idx="4391">
                  <c:v>60.888237064054564</c:v>
                </c:pt>
                <c:pt idx="4392">
                  <c:v>60.816730951243713</c:v>
                </c:pt>
                <c:pt idx="4393">
                  <c:v>60.74514056584534</c:v>
                </c:pt>
                <c:pt idx="4394">
                  <c:v>60.673465609082427</c:v>
                </c:pt>
                <c:pt idx="4395">
                  <c:v>60.601705780407883</c:v>
                </c:pt>
                <c:pt idx="4396">
                  <c:v>60.529733441597962</c:v>
                </c:pt>
                <c:pt idx="4397">
                  <c:v>60.457675320602888</c:v>
                </c:pt>
                <c:pt idx="4398">
                  <c:v>60.385531109841402</c:v>
                </c:pt>
                <c:pt idx="4399">
                  <c:v>60.31330049988928</c:v>
                </c:pt>
                <c:pt idx="4400">
                  <c:v>60.240983179463839</c:v>
                </c:pt>
                <c:pt idx="4401">
                  <c:v>60.168578835408283</c:v>
                </c:pt>
                <c:pt idx="4402">
                  <c:v>60.096087152675842</c:v>
                </c:pt>
                <c:pt idx="4403">
                  <c:v>60.023507814313781</c:v>
                </c:pt>
                <c:pt idx="4404">
                  <c:v>59.95084050144721</c:v>
                </c:pt>
                <c:pt idx="4405">
                  <c:v>59.878084893262709</c:v>
                </c:pt>
                <c:pt idx="4406">
                  <c:v>59.8052406669918</c:v>
                </c:pt>
                <c:pt idx="4407">
                  <c:v>59.732307497894219</c:v>
                </c:pt>
                <c:pt idx="4408">
                  <c:v>59.659285059241007</c:v>
                </c:pt>
                <c:pt idx="4409">
                  <c:v>59.5804199282939</c:v>
                </c:pt>
                <c:pt idx="4410">
                  <c:v>59.501450128240265</c:v>
                </c:pt>
                <c:pt idx="4411">
                  <c:v>59.422375241037109</c:v>
                </c:pt>
                <c:pt idx="4412">
                  <c:v>59.343194845850533</c:v>
                </c:pt>
                <c:pt idx="4413">
                  <c:v>59.263908519029549</c:v>
                </c:pt>
                <c:pt idx="4414">
                  <c:v>59.184515834079626</c:v>
                </c:pt>
                <c:pt idx="4415">
                  <c:v>59.10501636163589</c:v>
                </c:pt>
                <c:pt idx="4416">
                  <c:v>59.0259582260054</c:v>
                </c:pt>
                <c:pt idx="4417">
                  <c:v>58.946793916955357</c:v>
                </c:pt>
                <c:pt idx="4418">
                  <c:v>58.867523005374366</c:v>
                </c:pt>
                <c:pt idx="4419">
                  <c:v>58.788145059251931</c:v>
                </c:pt>
                <c:pt idx="4420">
                  <c:v>58.708659643650968</c:v>
                </c:pt>
                <c:pt idx="4421">
                  <c:v>58.629066320679947</c:v>
                </c:pt>
                <c:pt idx="4422">
                  <c:v>58.549364649464735</c:v>
                </c:pt>
                <c:pt idx="4423">
                  <c:v>58.469554186120057</c:v>
                </c:pt>
                <c:pt idx="4424">
                  <c:v>58.389634483720613</c:v>
                </c:pt>
                <c:pt idx="4425">
                  <c:v>58.309605092271866</c:v>
                </c:pt>
                <c:pt idx="4426">
                  <c:v>58.229465558680431</c:v>
                </c:pt>
                <c:pt idx="4427">
                  <c:v>58.148658576463468</c:v>
                </c:pt>
                <c:pt idx="4428">
                  <c:v>58.061523638909286</c:v>
                </c:pt>
                <c:pt idx="4429">
                  <c:v>57.974257540969148</c:v>
                </c:pt>
                <c:pt idx="4430">
                  <c:v>57.886859688264373</c:v>
                </c:pt>
                <c:pt idx="4431">
                  <c:v>57.799329481912061</c:v>
                </c:pt>
                <c:pt idx="4432">
                  <c:v>57.711666318477164</c:v>
                </c:pt>
                <c:pt idx="4433">
                  <c:v>57.623869589923871</c:v>
                </c:pt>
                <c:pt idx="4434">
                  <c:v>57.535938683566343</c:v>
                </c:pt>
                <c:pt idx="4435">
                  <c:v>57.447872982018779</c:v>
                </c:pt>
                <c:pt idx="4436">
                  <c:v>57.35967186314474</c:v>
                </c:pt>
                <c:pt idx="4437">
                  <c:v>57.271334700005838</c:v>
                </c:pt>
                <c:pt idx="4438">
                  <c:v>57.182860860809654</c:v>
                </c:pt>
                <c:pt idx="4439">
                  <c:v>57.094249708856957</c:v>
                </c:pt>
                <c:pt idx="4440">
                  <c:v>57.005500602488155</c:v>
                </c:pt>
                <c:pt idx="4441">
                  <c:v>56.91661289502904</c:v>
                </c:pt>
                <c:pt idx="4442">
                  <c:v>56.827585934735723</c:v>
                </c:pt>
                <c:pt idx="4443">
                  <c:v>56.738419064738792</c:v>
                </c:pt>
                <c:pt idx="4444">
                  <c:v>56.649111622986716</c:v>
                </c:pt>
                <c:pt idx="4445">
                  <c:v>56.552935602512491</c:v>
                </c:pt>
                <c:pt idx="4446">
                  <c:v>56.456595462838912</c:v>
                </c:pt>
                <c:pt idx="4447">
                  <c:v>56.360090360423321</c:v>
                </c:pt>
                <c:pt idx="4448">
                  <c:v>56.263419444469612</c:v>
                </c:pt>
                <c:pt idx="4449">
                  <c:v>56.166581856840587</c:v>
                </c:pt>
                <c:pt idx="4450">
                  <c:v>56.069576731968944</c:v>
                </c:pt>
                <c:pt idx="4451">
                  <c:v>55.972403196766891</c:v>
                </c:pt>
                <c:pt idx="4452">
                  <c:v>55.8750603705343</c:v>
                </c:pt>
                <c:pt idx="4453">
                  <c:v>55.777547364865448</c:v>
                </c:pt>
                <c:pt idx="4454">
                  <c:v>55.679863283554297</c:v>
                </c:pt>
                <c:pt idx="4455">
                  <c:v>55.582007222498213</c:v>
                </c:pt>
                <c:pt idx="4456">
                  <c:v>55.483978269600208</c:v>
                </c:pt>
                <c:pt idx="4457">
                  <c:v>55.385775504669596</c:v>
                </c:pt>
                <c:pt idx="4458">
                  <c:v>55.287397999321065</c:v>
                </c:pt>
                <c:pt idx="4459">
                  <c:v>55.188844816872106</c:v>
                </c:pt>
                <c:pt idx="4460">
                  <c:v>55.082822870843515</c:v>
                </c:pt>
                <c:pt idx="4461">
                  <c:v>54.981744533882846</c:v>
                </c:pt>
                <c:pt idx="4462">
                  <c:v>54.880479688308526</c:v>
                </c:pt>
                <c:pt idx="4463">
                  <c:v>54.779027297222292</c:v>
                </c:pt>
                <c:pt idx="4464">
                  <c:v>54.677386314078767</c:v>
                </c:pt>
                <c:pt idx="4465">
                  <c:v>54.569342167972863</c:v>
                </c:pt>
                <c:pt idx="4466">
                  <c:v>54.461083249377687</c:v>
                </c:pt>
                <c:pt idx="4467">
                  <c:v>54.352608271532191</c:v>
                </c:pt>
                <c:pt idx="4468">
                  <c:v>54.243915934769674</c:v>
                </c:pt>
                <c:pt idx="4469">
                  <c:v>54.138308960832724</c:v>
                </c:pt>
                <c:pt idx="4470">
                  <c:v>54.02531458033598</c:v>
                </c:pt>
                <c:pt idx="4471">
                  <c:v>53.912082877416481</c:v>
                </c:pt>
                <c:pt idx="4472">
                  <c:v>53.798612349357036</c:v>
                </c:pt>
                <c:pt idx="4473">
                  <c:v>53.684901477507815</c:v>
                </c:pt>
                <c:pt idx="4474">
                  <c:v>53.570948727048787</c:v>
                </c:pt>
                <c:pt idx="4475">
                  <c:v>53.456752546747552</c:v>
                </c:pt>
                <c:pt idx="4476">
                  <c:v>53.342311368712522</c:v>
                </c:pt>
                <c:pt idx="4477">
                  <c:v>53.227623608141279</c:v>
                </c:pt>
                <c:pt idx="4478">
                  <c:v>53.11268766306403</c:v>
                </c:pt>
                <c:pt idx="4479">
                  <c:v>52.995122343531477</c:v>
                </c:pt>
                <c:pt idx="4480">
                  <c:v>52.879105181794451</c:v>
                </c:pt>
                <c:pt idx="4481">
                  <c:v>52.762832354415195</c:v>
                </c:pt>
                <c:pt idx="4482">
                  <c:v>52.646302162428341</c:v>
                </c:pt>
                <c:pt idx="4483">
                  <c:v>52.523498187488066</c:v>
                </c:pt>
                <c:pt idx="4484">
                  <c:v>52.400405736876515</c:v>
                </c:pt>
                <c:pt idx="4485">
                  <c:v>52.277022766426747</c:v>
                </c:pt>
                <c:pt idx="4486">
                  <c:v>52.153347207703661</c:v>
                </c:pt>
                <c:pt idx="4487">
                  <c:v>52.029376967598566</c:v>
                </c:pt>
                <c:pt idx="4488">
                  <c:v>51.905109927915007</c:v>
                </c:pt>
                <c:pt idx="4489">
                  <c:v>51.78054394494562</c:v>
                </c:pt>
                <c:pt idx="4490">
                  <c:v>51.652334942074276</c:v>
                </c:pt>
                <c:pt idx="4491">
                  <c:v>51.52380611514522</c:v>
                </c:pt>
                <c:pt idx="4492">
                  <c:v>51.394955056678555</c:v>
                </c:pt>
                <c:pt idx="4493">
                  <c:v>51.265779328822667</c:v>
                </c:pt>
                <c:pt idx="4494">
                  <c:v>51.136276462814905</c:v>
                </c:pt>
                <c:pt idx="4495">
                  <c:v>51.006443958429834</c:v>
                </c:pt>
                <c:pt idx="4496">
                  <c:v>50.868584166803146</c:v>
                </c:pt>
                <c:pt idx="4497">
                  <c:v>50.730348720162247</c:v>
                </c:pt>
                <c:pt idx="4498">
                  <c:v>50.591734527962451</c:v>
                </c:pt>
                <c:pt idx="4499">
                  <c:v>50.45273845702463</c:v>
                </c:pt>
                <c:pt idx="4500">
                  <c:v>50.31473845747653</c:v>
                </c:pt>
                <c:pt idx="4501">
                  <c:v>50.17635786990185</c:v>
                </c:pt>
                <c:pt idx="4502">
                  <c:v>50.037593525031411</c:v>
                </c:pt>
                <c:pt idx="4503">
                  <c:v>49.889288660044059</c:v>
                </c:pt>
                <c:pt idx="4504">
                  <c:v>49.740540291496323</c:v>
                </c:pt>
                <c:pt idx="4505">
                  <c:v>49.591344412524052</c:v>
                </c:pt>
                <c:pt idx="4506">
                  <c:v>49.441696955526403</c:v>
                </c:pt>
                <c:pt idx="4507">
                  <c:v>49.291593790868461</c:v>
                </c:pt>
                <c:pt idx="4508">
                  <c:v>49.141030725548049</c:v>
                </c:pt>
                <c:pt idx="4509">
                  <c:v>48.990003501825413</c:v>
                </c:pt>
                <c:pt idx="4510">
                  <c:v>48.838904871955556</c:v>
                </c:pt>
                <c:pt idx="4511">
                  <c:v>48.685269437929776</c:v>
                </c:pt>
                <c:pt idx="4512">
                  <c:v>48.53114609441328</c:v>
                </c:pt>
                <c:pt idx="4513">
                  <c:v>48.376530158208332</c:v>
                </c:pt>
                <c:pt idx="4514">
                  <c:v>48.213625700400122</c:v>
                </c:pt>
                <c:pt idx="4515">
                  <c:v>48.050167068873748</c:v>
                </c:pt>
                <c:pt idx="4516">
                  <c:v>47.88614856269951</c:v>
                </c:pt>
                <c:pt idx="4517">
                  <c:v>47.721564382458794</c:v>
                </c:pt>
                <c:pt idx="4518">
                  <c:v>47.556408627844199</c:v>
                </c:pt>
                <c:pt idx="4519">
                  <c:v>47.390675295183925</c:v>
                </c:pt>
                <c:pt idx="4520">
                  <c:v>47.224358274887464</c:v>
                </c:pt>
                <c:pt idx="4521">
                  <c:v>47.047714729421095</c:v>
                </c:pt>
                <c:pt idx="4522">
                  <c:v>46.870402937436104</c:v>
                </c:pt>
                <c:pt idx="4523">
                  <c:v>46.692415247318216</c:v>
                </c:pt>
                <c:pt idx="4524">
                  <c:v>46.513743860192832</c:v>
                </c:pt>
                <c:pt idx="4525">
                  <c:v>46.334380825924214</c:v>
                </c:pt>
                <c:pt idx="4526">
                  <c:v>46.154318038973756</c:v>
                </c:pt>
                <c:pt idx="4527">
                  <c:v>45.973547234111237</c:v>
                </c:pt>
                <c:pt idx="4528">
                  <c:v>45.781517894171024</c:v>
                </c:pt>
                <c:pt idx="4529">
                  <c:v>45.588676263678607</c:v>
                </c:pt>
                <c:pt idx="4530">
                  <c:v>45.395011931660946</c:v>
                </c:pt>
                <c:pt idx="4531">
                  <c:v>45.197306197619817</c:v>
                </c:pt>
                <c:pt idx="4532">
                  <c:v>44.998727993369265</c:v>
                </c:pt>
                <c:pt idx="4533">
                  <c:v>44.799265647966109</c:v>
                </c:pt>
                <c:pt idx="4534">
                  <c:v>44.598907227683213</c:v>
                </c:pt>
                <c:pt idx="4535">
                  <c:v>44.397640527644995</c:v>
                </c:pt>
                <c:pt idx="4536">
                  <c:v>44.182301228673275</c:v>
                </c:pt>
                <c:pt idx="4537">
                  <c:v>43.96590203445033</c:v>
                </c:pt>
                <c:pt idx="4538">
                  <c:v>43.748427112458664</c:v>
                </c:pt>
                <c:pt idx="4539">
                  <c:v>43.529860231634508</c:v>
                </c:pt>
                <c:pt idx="4540">
                  <c:v>43.310184748168872</c:v>
                </c:pt>
                <c:pt idx="4541">
                  <c:v>43.076212898973147</c:v>
                </c:pt>
                <c:pt idx="4542">
                  <c:v>42.842463514532078</c:v>
                </c:pt>
                <c:pt idx="4543">
                  <c:v>42.607424679167849</c:v>
                </c:pt>
                <c:pt idx="4544">
                  <c:v>42.371074774717556</c:v>
                </c:pt>
                <c:pt idx="4545">
                  <c:v>42.133391571420582</c:v>
                </c:pt>
                <c:pt idx="4546">
                  <c:v>41.894352203396913</c:v>
                </c:pt>
                <c:pt idx="4547">
                  <c:v>41.641850146269277</c:v>
                </c:pt>
                <c:pt idx="4548">
                  <c:v>41.387798147974017</c:v>
                </c:pt>
                <c:pt idx="4549">
                  <c:v>41.132167250616519</c:v>
                </c:pt>
                <c:pt idx="4550">
                  <c:v>40.874927582034076</c:v>
                </c:pt>
                <c:pt idx="4551">
                  <c:v>40.602978396722008</c:v>
                </c:pt>
                <c:pt idx="4552">
                  <c:v>40.329182944145522</c:v>
                </c:pt>
                <c:pt idx="4553">
                  <c:v>40.053503014421111</c:v>
                </c:pt>
                <c:pt idx="4554">
                  <c:v>39.775899059328545</c:v>
                </c:pt>
                <c:pt idx="4555">
                  <c:v>39.482132375893109</c:v>
                </c:pt>
                <c:pt idx="4556">
                  <c:v>39.186146778004847</c:v>
                </c:pt>
                <c:pt idx="4557">
                  <c:v>38.887891080388108</c:v>
                </c:pt>
                <c:pt idx="4558">
                  <c:v>38.571937851489281</c:v>
                </c:pt>
                <c:pt idx="4559">
                  <c:v>38.25335327614269</c:v>
                </c:pt>
                <c:pt idx="4560">
                  <c:v>37.927768097251793</c:v>
                </c:pt>
                <c:pt idx="4561">
                  <c:v>37.599338941084298</c:v>
                </c:pt>
                <c:pt idx="4562">
                  <c:v>37.248053000508065</c:v>
                </c:pt>
                <c:pt idx="4563">
                  <c:v>36.893390083839741</c:v>
                </c:pt>
                <c:pt idx="4564">
                  <c:v>36.535250557401866</c:v>
                </c:pt>
                <c:pt idx="4565">
                  <c:v>36.169957319480126</c:v>
                </c:pt>
                <c:pt idx="4566">
                  <c:v>35.787557693735309</c:v>
                </c:pt>
                <c:pt idx="4567">
                  <c:v>35.400982300080926</c:v>
                </c:pt>
                <c:pt idx="4568">
                  <c:v>34.995842740027967</c:v>
                </c:pt>
                <c:pt idx="4569">
                  <c:v>34.585901120113597</c:v>
                </c:pt>
                <c:pt idx="4570">
                  <c:v>34.155719421396739</c:v>
                </c:pt>
                <c:pt idx="4571">
                  <c:v>33.707390500415208</c:v>
                </c:pt>
                <c:pt idx="4572">
                  <c:v>33.25293442691077</c:v>
                </c:pt>
                <c:pt idx="4573">
                  <c:v>32.770773829312148</c:v>
                </c:pt>
                <c:pt idx="4574">
                  <c:v>32.281302379003264</c:v>
                </c:pt>
                <c:pt idx="4575">
                  <c:v>31.760848073687939</c:v>
                </c:pt>
                <c:pt idx="4576">
                  <c:v>31.231573748496022</c:v>
                </c:pt>
                <c:pt idx="4577">
                  <c:v>30.66733947536812</c:v>
                </c:pt>
                <c:pt idx="4578">
                  <c:v>30.064454726344909</c:v>
                </c:pt>
                <c:pt idx="4579">
                  <c:v>29.448969653159416</c:v>
                </c:pt>
                <c:pt idx="4580">
                  <c:v>28.788985996677745</c:v>
                </c:pt>
                <c:pt idx="4581">
                  <c:v>28.094208891501822</c:v>
                </c:pt>
                <c:pt idx="4582">
                  <c:v>27.340180824105435</c:v>
                </c:pt>
                <c:pt idx="4583">
                  <c:v>26.531275976404963</c:v>
                </c:pt>
                <c:pt idx="4584">
                  <c:v>25.659995329554519</c:v>
                </c:pt>
                <c:pt idx="4585">
                  <c:v>24.717037393073273</c:v>
                </c:pt>
                <c:pt idx="4586">
                  <c:v>23.643102646853226</c:v>
                </c:pt>
                <c:pt idx="4587">
                  <c:v>22.461650649836415</c:v>
                </c:pt>
                <c:pt idx="4588">
                  <c:v>21.082527377381318</c:v>
                </c:pt>
                <c:pt idx="4589">
                  <c:v>19.343215754510762</c:v>
                </c:pt>
                <c:pt idx="4590">
                  <c:v>17.02563365590758</c:v>
                </c:pt>
                <c:pt idx="4591">
                  <c:v>17.02563365590758</c:v>
                </c:pt>
                <c:pt idx="4592">
                  <c:v>17.02563365590758</c:v>
                </c:pt>
                <c:pt idx="4593">
                  <c:v>17.02563365590758</c:v>
                </c:pt>
                <c:pt idx="4594">
                  <c:v>17.02563365590758</c:v>
                </c:pt>
                <c:pt idx="4595">
                  <c:v>17.02563365590758</c:v>
                </c:pt>
                <c:pt idx="4596">
                  <c:v>17.02563365590758</c:v>
                </c:pt>
                <c:pt idx="4597">
                  <c:v>17.02563365590758</c:v>
                </c:pt>
                <c:pt idx="4598">
                  <c:v>17.02563365590758</c:v>
                </c:pt>
                <c:pt idx="4599">
                  <c:v>17.02563365590758</c:v>
                </c:pt>
                <c:pt idx="4600">
                  <c:v>17.02563365590758</c:v>
                </c:pt>
                <c:pt idx="4601">
                  <c:v>17.02563365590758</c:v>
                </c:pt>
                <c:pt idx="4602">
                  <c:v>17.02563365590758</c:v>
                </c:pt>
                <c:pt idx="4603">
                  <c:v>17.02563365590758</c:v>
                </c:pt>
                <c:pt idx="4604">
                  <c:v>17.02563365590758</c:v>
                </c:pt>
                <c:pt idx="4605">
                  <c:v>17.02563365590758</c:v>
                </c:pt>
                <c:pt idx="4606">
                  <c:v>17.02563365590758</c:v>
                </c:pt>
                <c:pt idx="4607">
                  <c:v>17.02563365590758</c:v>
                </c:pt>
                <c:pt idx="4608">
                  <c:v>17.02563365590758</c:v>
                </c:pt>
                <c:pt idx="4609">
                  <c:v>17.02563365590758</c:v>
                </c:pt>
                <c:pt idx="4610">
                  <c:v>17.02563365590758</c:v>
                </c:pt>
                <c:pt idx="4611">
                  <c:v>17.02563365590758</c:v>
                </c:pt>
                <c:pt idx="4612">
                  <c:v>17.02563365590758</c:v>
                </c:pt>
                <c:pt idx="4613">
                  <c:v>17.02563365590758</c:v>
                </c:pt>
                <c:pt idx="4614">
                  <c:v>17.02563365590758</c:v>
                </c:pt>
                <c:pt idx="4615">
                  <c:v>17.02563365590758</c:v>
                </c:pt>
                <c:pt idx="4616">
                  <c:v>17.02563365590758</c:v>
                </c:pt>
                <c:pt idx="4617">
                  <c:v>17.02563365590758</c:v>
                </c:pt>
                <c:pt idx="4618">
                  <c:v>17.02563365590758</c:v>
                </c:pt>
                <c:pt idx="4619">
                  <c:v>17.02563365590758</c:v>
                </c:pt>
                <c:pt idx="4620">
                  <c:v>17.02563365590758</c:v>
                </c:pt>
                <c:pt idx="4621">
                  <c:v>17.02563365590758</c:v>
                </c:pt>
                <c:pt idx="4622">
                  <c:v>17.02563365590758</c:v>
                </c:pt>
                <c:pt idx="4623">
                  <c:v>17.02563365590758</c:v>
                </c:pt>
                <c:pt idx="4624">
                  <c:v>17.02563365590758</c:v>
                </c:pt>
                <c:pt idx="4625">
                  <c:v>17.02563365590758</c:v>
                </c:pt>
                <c:pt idx="4626">
                  <c:v>17.02563365590758</c:v>
                </c:pt>
                <c:pt idx="4627">
                  <c:v>17.02563365590758</c:v>
                </c:pt>
                <c:pt idx="4628">
                  <c:v>17.02563365590758</c:v>
                </c:pt>
                <c:pt idx="4629">
                  <c:v>17.02563365590758</c:v>
                </c:pt>
                <c:pt idx="4630">
                  <c:v>17.02563365590758</c:v>
                </c:pt>
                <c:pt idx="4631">
                  <c:v>17.02563365590758</c:v>
                </c:pt>
                <c:pt idx="4632">
                  <c:v>17.02563365590758</c:v>
                </c:pt>
                <c:pt idx="4633">
                  <c:v>17.02563365590758</c:v>
                </c:pt>
                <c:pt idx="4634">
                  <c:v>17.02563365590758</c:v>
                </c:pt>
                <c:pt idx="4635">
                  <c:v>17.02563365590758</c:v>
                </c:pt>
                <c:pt idx="4636">
                  <c:v>19.343215754510762</c:v>
                </c:pt>
                <c:pt idx="4637">
                  <c:v>21.082527377381318</c:v>
                </c:pt>
                <c:pt idx="4638">
                  <c:v>22.461650649836415</c:v>
                </c:pt>
                <c:pt idx="4639">
                  <c:v>23.643102646853226</c:v>
                </c:pt>
                <c:pt idx="4640">
                  <c:v>24.717037393073273</c:v>
                </c:pt>
                <c:pt idx="4641">
                  <c:v>25.659995329554519</c:v>
                </c:pt>
                <c:pt idx="4642">
                  <c:v>26.531275976404963</c:v>
                </c:pt>
                <c:pt idx="4643">
                  <c:v>27.340180824105435</c:v>
                </c:pt>
                <c:pt idx="4644">
                  <c:v>28.094208891501822</c:v>
                </c:pt>
                <c:pt idx="4645">
                  <c:v>28.799513683337324</c:v>
                </c:pt>
                <c:pt idx="4646">
                  <c:v>29.461219884198417</c:v>
                </c:pt>
                <c:pt idx="4647">
                  <c:v>30.083649425910764</c:v>
                </c:pt>
                <c:pt idx="4648">
                  <c:v>30.686149507785835</c:v>
                </c:pt>
                <c:pt idx="4649">
                  <c:v>31.250037915918</c:v>
                </c:pt>
                <c:pt idx="4650">
                  <c:v>31.778999517977269</c:v>
                </c:pt>
                <c:pt idx="4651">
                  <c:v>32.299156551588908</c:v>
                </c:pt>
                <c:pt idx="4652">
                  <c:v>32.788357434221034</c:v>
                </c:pt>
                <c:pt idx="4653">
                  <c:v>33.270259460725697</c:v>
                </c:pt>
                <c:pt idx="4654">
                  <c:v>33.724478882428542</c:v>
                </c:pt>
                <c:pt idx="4655">
                  <c:v>34.172580632639075</c:v>
                </c:pt>
                <c:pt idx="4656">
                  <c:v>34.59574011021175</c:v>
                </c:pt>
                <c:pt idx="4657">
                  <c:v>35.013723692055954</c:v>
                </c:pt>
                <c:pt idx="4658">
                  <c:v>35.418500846625122</c:v>
                </c:pt>
                <c:pt idx="4659">
                  <c:v>35.798830195007895</c:v>
                </c:pt>
                <c:pt idx="4660">
                  <c:v>36.175118897021683</c:v>
                </c:pt>
                <c:pt idx="4661">
                  <c:v>36.547493494767664</c:v>
                </c:pt>
                <c:pt idx="4662">
                  <c:v>36.897994491591774</c:v>
                </c:pt>
                <c:pt idx="4663">
                  <c:v>37.245166013454778</c:v>
                </c:pt>
                <c:pt idx="4664">
                  <c:v>37.58910146260034</c:v>
                </c:pt>
                <c:pt idx="4665">
                  <c:v>37.913315871428082</c:v>
                </c:pt>
                <c:pt idx="4666">
                  <c:v>38.23475777195695</c:v>
                </c:pt>
                <c:pt idx="4667">
                  <c:v>38.553497291159594</c:v>
                </c:pt>
                <c:pt idx="4668">
                  <c:v>38.855939496436363</c:v>
                </c:pt>
                <c:pt idx="4669">
                  <c:v>39.156027588320988</c:v>
                </c:pt>
                <c:pt idx="4670">
                  <c:v>39.453815833453085</c:v>
                </c:pt>
                <c:pt idx="4671">
                  <c:v>39.749356442024165</c:v>
                </c:pt>
                <c:pt idx="4672">
                  <c:v>40.042699675363728</c:v>
                </c:pt>
                <c:pt idx="4673">
                  <c:v>40.317774097501875</c:v>
                </c:pt>
                <c:pt idx="4674">
                  <c:v>40.590971780672945</c:v>
                </c:pt>
                <c:pt idx="4675">
                  <c:v>40.862330705844002</c:v>
                </c:pt>
                <c:pt idx="4676">
                  <c:v>41.131887588277948</c:v>
                </c:pt>
                <c:pt idx="4677">
                  <c:v>41.392728183500687</c:v>
                </c:pt>
                <c:pt idx="4678">
                  <c:v>41.65341882965933</c:v>
                </c:pt>
                <c:pt idx="4679">
                  <c:v>41.896644152132041</c:v>
                </c:pt>
                <c:pt idx="4680">
                  <c:v>42.138457462767313</c:v>
                </c:pt>
                <c:pt idx="4681">
                  <c:v>42.378883117548021</c:v>
                </c:pt>
                <c:pt idx="4682">
                  <c:v>42.617944779433579</c:v>
                </c:pt>
                <c:pt idx="4683">
                  <c:v>42.855665445678</c:v>
                </c:pt>
                <c:pt idx="4684">
                  <c:v>43.092067473778037</c:v>
                </c:pt>
                <c:pt idx="4685">
                  <c:v>43.312854879240291</c:v>
                </c:pt>
                <c:pt idx="4686">
                  <c:v>43.532516820252177</c:v>
                </c:pt>
                <c:pt idx="4687">
                  <c:v>43.751070362948191</c:v>
                </c:pt>
                <c:pt idx="4688">
                  <c:v>43.966400003538929</c:v>
                </c:pt>
                <c:pt idx="4689">
                  <c:v>44.180675046661754</c:v>
                </c:pt>
                <c:pt idx="4690">
                  <c:v>44.386355484365467</c:v>
                </c:pt>
                <c:pt idx="4691">
                  <c:v>44.591082826416418</c:v>
                </c:pt>
                <c:pt idx="4692">
                  <c:v>44.794870220793385</c:v>
                </c:pt>
                <c:pt idx="4693">
                  <c:v>44.99773051566315</c:v>
                </c:pt>
                <c:pt idx="4694">
                  <c:v>45.199676268871301</c:v>
                </c:pt>
                <c:pt idx="4695">
                  <c:v>45.3911946527938</c:v>
                </c:pt>
                <c:pt idx="4696">
                  <c:v>45.581904966083641</c:v>
                </c:pt>
                <c:pt idx="4697">
                  <c:v>45.771817365735998</c:v>
                </c:pt>
                <c:pt idx="4698">
                  <c:v>45.960941797559734</c:v>
                </c:pt>
                <c:pt idx="4699">
                  <c:v>46.152221486766308</c:v>
                </c:pt>
                <c:pt idx="4700">
                  <c:v>46.332292453410425</c:v>
                </c:pt>
                <c:pt idx="4701">
                  <c:v>46.511663572252694</c:v>
                </c:pt>
                <c:pt idx="4702">
                  <c:v>46.690342950662483</c:v>
                </c:pt>
                <c:pt idx="4703">
                  <c:v>46.868338540557318</c:v>
                </c:pt>
                <c:pt idx="4704">
                  <c:v>47.045658142546273</c:v>
                </c:pt>
                <c:pt idx="4705">
                  <c:v>47.2223094099324</c:v>
                </c:pt>
                <c:pt idx="4706">
                  <c:v>47.388655713935592</c:v>
                </c:pt>
                <c:pt idx="4707">
                  <c:v>47.554418099858836</c:v>
                </c:pt>
                <c:pt idx="4708">
                  <c:v>47.719602681033656</c:v>
                </c:pt>
                <c:pt idx="4709">
                  <c:v>47.884754982764115</c:v>
                </c:pt>
                <c:pt idx="4710">
                  <c:v>48.049337681856393</c:v>
                </c:pt>
                <c:pt idx="4711">
                  <c:v>48.213356638217817</c:v>
                </c:pt>
                <c:pt idx="4712">
                  <c:v>48.376817611897224</c:v>
                </c:pt>
                <c:pt idx="4713">
                  <c:v>48.539726265452344</c:v>
                </c:pt>
                <c:pt idx="4714">
                  <c:v>48.692154488441915</c:v>
                </c:pt>
                <c:pt idx="4715">
                  <c:v>48.844105542914136</c:v>
                </c:pt>
                <c:pt idx="4716">
                  <c:v>48.995583886857652</c:v>
                </c:pt>
                <c:pt idx="4717">
                  <c:v>49.146593909232905</c:v>
                </c:pt>
                <c:pt idx="4718">
                  <c:v>49.297139931459952</c:v>
                </c:pt>
                <c:pt idx="4719">
                  <c:v>49.442962672385377</c:v>
                </c:pt>
                <c:pt idx="4720">
                  <c:v>49.588355336498623</c:v>
                </c:pt>
                <c:pt idx="4721">
                  <c:v>49.73332171047511</c:v>
                </c:pt>
                <c:pt idx="4722">
                  <c:v>49.877865525715102</c:v>
                </c:pt>
                <c:pt idx="4723">
                  <c:v>50.021990459467204</c:v>
                </c:pt>
                <c:pt idx="4724">
                  <c:v>50.165700135922698</c:v>
                </c:pt>
                <c:pt idx="4725">
                  <c:v>50.308998127281583</c:v>
                </c:pt>
                <c:pt idx="4726">
                  <c:v>50.451887954791218</c:v>
                </c:pt>
                <c:pt idx="4727">
                  <c:v>50.594373089758442</c:v>
                </c:pt>
                <c:pt idx="4728">
                  <c:v>50.736456954535981</c:v>
                </c:pt>
                <c:pt idx="4729">
                  <c:v>50.868761183789928</c:v>
                </c:pt>
                <c:pt idx="4730">
                  <c:v>51.000721303836748</c:v>
                </c:pt>
                <c:pt idx="4731">
                  <c:v>51.132339988059961</c:v>
                </c:pt>
                <c:pt idx="4732">
                  <c:v>51.263619875387889</c:v>
                </c:pt>
                <c:pt idx="4733">
                  <c:v>51.394563570912375</c:v>
                </c:pt>
                <c:pt idx="4734">
                  <c:v>51.523415610871091</c:v>
                </c:pt>
                <c:pt idx="4735">
                  <c:v>51.651945411940851</c:v>
                </c:pt>
                <c:pt idx="4736">
                  <c:v>51.780155381692907</c:v>
                </c:pt>
                <c:pt idx="4737">
                  <c:v>51.908047897852512</c:v>
                </c:pt>
                <c:pt idx="4738">
                  <c:v>52.035625308814517</c:v>
                </c:pt>
                <c:pt idx="4739">
                  <c:v>52.162889934147614</c:v>
                </c:pt>
                <c:pt idx="4740">
                  <c:v>52.287742281318799</c:v>
                </c:pt>
                <c:pt idx="4741">
                  <c:v>52.412296506828689</c:v>
                </c:pt>
                <c:pt idx="4742">
                  <c:v>52.536554737770011</c:v>
                </c:pt>
                <c:pt idx="4743">
                  <c:v>52.005275968212175</c:v>
                </c:pt>
                <c:pt idx="4744">
                  <c:v>51.8797422055789</c:v>
                </c:pt>
                <c:pt idx="4745">
                  <c:v>51.753903209103655</c:v>
                </c:pt>
                <c:pt idx="4746">
                  <c:v>51.627756739553078</c:v>
                </c:pt>
                <c:pt idx="4747">
                  <c:v>51.501300530166759</c:v>
                </c:pt>
                <c:pt idx="4748">
                  <c:v>51.374532286180965</c:v>
                </c:pt>
                <c:pt idx="4749">
                  <c:v>51.243537273157891</c:v>
                </c:pt>
                <c:pt idx="4750">
                  <c:v>51.112205671552175</c:v>
                </c:pt>
                <c:pt idx="4751">
                  <c:v>50.980534871129734</c:v>
                </c:pt>
                <c:pt idx="4752">
                  <c:v>50.848522227726193</c:v>
                </c:pt>
                <c:pt idx="4753">
                  <c:v>50.71616506262594</c:v>
                </c:pt>
                <c:pt idx="4754">
                  <c:v>50.574024028712792</c:v>
                </c:pt>
                <c:pt idx="4755">
                  <c:v>50.431481238215845</c:v>
                </c:pt>
                <c:pt idx="4756">
                  <c:v>50.292041035169085</c:v>
                </c:pt>
                <c:pt idx="4757">
                  <c:v>50.152212060024638</c:v>
                </c:pt>
                <c:pt idx="4758">
                  <c:v>50.01199103966939</c:v>
                </c:pt>
                <c:pt idx="4759">
                  <c:v>49.871374654776773</c:v>
                </c:pt>
                <c:pt idx="4760">
                  <c:v>49.730359538887726</c:v>
                </c:pt>
                <c:pt idx="4761">
                  <c:v>49.580639951972479</c:v>
                </c:pt>
                <c:pt idx="4762">
                  <c:v>49.430465502731401</c:v>
                </c:pt>
                <c:pt idx="4763">
                  <c:v>49.279832015786383</c:v>
                </c:pt>
                <c:pt idx="4764">
                  <c:v>49.128735251446528</c:v>
                </c:pt>
                <c:pt idx="4765">
                  <c:v>48.977170904312111</c:v>
                </c:pt>
                <c:pt idx="4766">
                  <c:v>48.82513460183926</c:v>
                </c:pt>
                <c:pt idx="4767">
                  <c:v>48.672621902864108</c:v>
                </c:pt>
                <c:pt idx="4768">
                  <c:v>48.519628296084939</c:v>
                </c:pt>
                <c:pt idx="4769">
                  <c:v>48.357185910554747</c:v>
                </c:pt>
                <c:pt idx="4770">
                  <c:v>48.193658124386388</c:v>
                </c:pt>
                <c:pt idx="4771">
                  <c:v>48.029571667923172</c:v>
                </c:pt>
                <c:pt idx="4772">
                  <c:v>47.864920769232</c:v>
                </c:pt>
                <c:pt idx="4773">
                  <c:v>47.699699556231593</c:v>
                </c:pt>
                <c:pt idx="4774">
                  <c:v>47.533902054241487</c:v>
                </c:pt>
                <c:pt idx="4775">
                  <c:v>47.367522183453382</c:v>
                </c:pt>
                <c:pt idx="4776">
                  <c:v>47.200553756321739</c:v>
                </c:pt>
                <c:pt idx="4777">
                  <c:v>47.029989451195405</c:v>
                </c:pt>
                <c:pt idx="4778">
                  <c:v>46.853994594785334</c:v>
                </c:pt>
                <c:pt idx="4779">
                  <c:v>46.677333645951066</c:v>
                </c:pt>
                <c:pt idx="4780">
                  <c:v>46.499998974277005</c:v>
                </c:pt>
                <c:pt idx="4781">
                  <c:v>46.321982802427918</c:v>
                </c:pt>
                <c:pt idx="4782">
                  <c:v>46.14327720215551</c:v>
                </c:pt>
                <c:pt idx="4783">
                  <c:v>45.954906260787254</c:v>
                </c:pt>
                <c:pt idx="4784">
                  <c:v>45.765756783948042</c:v>
                </c:pt>
                <c:pt idx="4785">
                  <c:v>45.575819024449068</c:v>
                </c:pt>
                <c:pt idx="4786">
                  <c:v>45.385083029824003</c:v>
                </c:pt>
                <c:pt idx="4787">
                  <c:v>45.193538636221319</c:v>
                </c:pt>
                <c:pt idx="4788">
                  <c:v>44.998166349394857</c:v>
                </c:pt>
                <c:pt idx="4789">
                  <c:v>44.801938351541359</c:v>
                </c:pt>
                <c:pt idx="4790">
                  <c:v>44.593396626077265</c:v>
                </c:pt>
                <c:pt idx="4791">
                  <c:v>44.38387042234119</c:v>
                </c:pt>
                <c:pt idx="4792">
                  <c:v>44.173345642261822</c:v>
                </c:pt>
                <c:pt idx="4793">
                  <c:v>43.96180784770791</c:v>
                </c:pt>
                <c:pt idx="4794">
                  <c:v>43.749242248884443</c:v>
                </c:pt>
                <c:pt idx="4795">
                  <c:v>43.535633692214461</c:v>
                </c:pt>
                <c:pt idx="4796">
                  <c:v>43.308480338018441</c:v>
                </c:pt>
                <c:pt idx="4797">
                  <c:v>43.080122898157612</c:v>
                </c:pt>
                <c:pt idx="4798">
                  <c:v>42.853627832538933</c:v>
                </c:pt>
                <c:pt idx="4799">
                  <c:v>42.622027004605009</c:v>
                </c:pt>
                <c:pt idx="4800">
                  <c:v>42.389153831867418</c:v>
                </c:pt>
                <c:pt idx="4801">
                  <c:v>42.144983542091786</c:v>
                </c:pt>
                <c:pt idx="4802">
                  <c:v>41.899381999707849</c:v>
                </c:pt>
                <c:pt idx="4803">
                  <c:v>41.652323686188737</c:v>
                </c:pt>
                <c:pt idx="4804">
                  <c:v>41.403782314633297</c:v>
                </c:pt>
                <c:pt idx="4805">
                  <c:v>41.143012248103815</c:v>
                </c:pt>
                <c:pt idx="4806">
                  <c:v>40.880568095761582</c:v>
                </c:pt>
                <c:pt idx="4807">
                  <c:v>40.616417124287892</c:v>
                </c:pt>
                <c:pt idx="4808">
                  <c:v>40.350525518084332</c:v>
                </c:pt>
                <c:pt idx="4809">
                  <c:v>40.07499342305271</c:v>
                </c:pt>
                <c:pt idx="4810">
                  <c:v>39.797540425248179</c:v>
                </c:pt>
                <c:pt idx="4811">
                  <c:v>39.50393588118682</c:v>
                </c:pt>
                <c:pt idx="4812">
                  <c:v>39.20811613192884</c:v>
                </c:pt>
                <c:pt idx="4813">
                  <c:v>38.910030136043659</c:v>
                </c:pt>
                <c:pt idx="4814">
                  <c:v>38.594259645274441</c:v>
                </c:pt>
                <c:pt idx="4815">
                  <c:v>38.275862422119509</c:v>
                </c:pt>
                <c:pt idx="4816">
                  <c:v>37.954771613480986</c:v>
                </c:pt>
                <c:pt idx="4817">
                  <c:v>37.630917476341629</c:v>
                </c:pt>
                <c:pt idx="4818">
                  <c:v>37.287371325298054</c:v>
                </c:pt>
                <c:pt idx="4819">
                  <c:v>37.287371325298054</c:v>
                </c:pt>
                <c:pt idx="4820">
                  <c:v>37.287371325298054</c:v>
                </c:pt>
                <c:pt idx="4821">
                  <c:v>37.287371325298054</c:v>
                </c:pt>
                <c:pt idx="4822">
                  <c:v>37.287371325298054</c:v>
                </c:pt>
                <c:pt idx="4823">
                  <c:v>37.287371325298054</c:v>
                </c:pt>
                <c:pt idx="4824">
                  <c:v>37.287371325298054</c:v>
                </c:pt>
                <c:pt idx="4825">
                  <c:v>37.287371325298054</c:v>
                </c:pt>
                <c:pt idx="4826">
                  <c:v>37.287371325298054</c:v>
                </c:pt>
                <c:pt idx="4827">
                  <c:v>37.287371325298054</c:v>
                </c:pt>
                <c:pt idx="4828">
                  <c:v>37.287371325298054</c:v>
                </c:pt>
                <c:pt idx="4829">
                  <c:v>37.287371325298054</c:v>
                </c:pt>
                <c:pt idx="4830">
                  <c:v>37.287371325298054</c:v>
                </c:pt>
                <c:pt idx="4831">
                  <c:v>37.287371325298054</c:v>
                </c:pt>
                <c:pt idx="4832">
                  <c:v>37.287371325298054</c:v>
                </c:pt>
                <c:pt idx="4833">
                  <c:v>37.287371325298054</c:v>
                </c:pt>
                <c:pt idx="4834">
                  <c:v>37.287371325298054</c:v>
                </c:pt>
                <c:pt idx="4835">
                  <c:v>37.287371325298054</c:v>
                </c:pt>
                <c:pt idx="4836">
                  <c:v>37.287371325298054</c:v>
                </c:pt>
                <c:pt idx="4837">
                  <c:v>37.287371325298054</c:v>
                </c:pt>
                <c:pt idx="4838">
                  <c:v>37.287371325298054</c:v>
                </c:pt>
                <c:pt idx="4839">
                  <c:v>37.287371325298054</c:v>
                </c:pt>
                <c:pt idx="4840">
                  <c:v>37.287371325298054</c:v>
                </c:pt>
                <c:pt idx="4841">
                  <c:v>37.287371325298054</c:v>
                </c:pt>
                <c:pt idx="4842">
                  <c:v>37.287371325298054</c:v>
                </c:pt>
                <c:pt idx="4843">
                  <c:v>37.287371325298054</c:v>
                </c:pt>
                <c:pt idx="4844">
                  <c:v>37.287371325298054</c:v>
                </c:pt>
                <c:pt idx="4845">
                  <c:v>37.287371325298054</c:v>
                </c:pt>
                <c:pt idx="4846">
                  <c:v>37.287371325298054</c:v>
                </c:pt>
                <c:pt idx="4847">
                  <c:v>37.287371325298054</c:v>
                </c:pt>
                <c:pt idx="4848">
                  <c:v>37.287371325298054</c:v>
                </c:pt>
                <c:pt idx="4849">
                  <c:v>37.287371325298054</c:v>
                </c:pt>
                <c:pt idx="4850">
                  <c:v>37.287371325298054</c:v>
                </c:pt>
                <c:pt idx="4851">
                  <c:v>37.287371325298054</c:v>
                </c:pt>
                <c:pt idx="4852">
                  <c:v>37.287371325298054</c:v>
                </c:pt>
                <c:pt idx="4853">
                  <c:v>37.287371325298054</c:v>
                </c:pt>
                <c:pt idx="4854">
                  <c:v>37.287371325298054</c:v>
                </c:pt>
                <c:pt idx="4855">
                  <c:v>37.287371325298054</c:v>
                </c:pt>
                <c:pt idx="4856">
                  <c:v>37.287371325298054</c:v>
                </c:pt>
                <c:pt idx="4857">
                  <c:v>37.287371325298054</c:v>
                </c:pt>
                <c:pt idx="4858">
                  <c:v>37.287371325298054</c:v>
                </c:pt>
                <c:pt idx="4859">
                  <c:v>37.287371325298054</c:v>
                </c:pt>
                <c:pt idx="4860">
                  <c:v>37.287371325298054</c:v>
                </c:pt>
                <c:pt idx="4861">
                  <c:v>37.287371325298054</c:v>
                </c:pt>
                <c:pt idx="4862">
                  <c:v>37.287371325298054</c:v>
                </c:pt>
                <c:pt idx="4863">
                  <c:v>37.287371325298054</c:v>
                </c:pt>
                <c:pt idx="4864">
                  <c:v>37.287371325298054</c:v>
                </c:pt>
                <c:pt idx="4865">
                  <c:v>37.287371325298054</c:v>
                </c:pt>
                <c:pt idx="4866">
                  <c:v>37.287371325298054</c:v>
                </c:pt>
                <c:pt idx="4867">
                  <c:v>37.287371325298054</c:v>
                </c:pt>
                <c:pt idx="4868">
                  <c:v>37.287371325298054</c:v>
                </c:pt>
                <c:pt idx="4869">
                  <c:v>37.287371325298054</c:v>
                </c:pt>
                <c:pt idx="4870">
                  <c:v>37.287371325298054</c:v>
                </c:pt>
                <c:pt idx="4871">
                  <c:v>37.287371325298054</c:v>
                </c:pt>
                <c:pt idx="4872">
                  <c:v>37.287371325298054</c:v>
                </c:pt>
                <c:pt idx="4873">
                  <c:v>37.287371325298054</c:v>
                </c:pt>
                <c:pt idx="4874">
                  <c:v>37.287371325298054</c:v>
                </c:pt>
                <c:pt idx="4875">
                  <c:v>37.287371325298054</c:v>
                </c:pt>
                <c:pt idx="4876">
                  <c:v>37.287371325298054</c:v>
                </c:pt>
                <c:pt idx="4877">
                  <c:v>37.287371325298054</c:v>
                </c:pt>
                <c:pt idx="4878">
                  <c:v>37.287371325298054</c:v>
                </c:pt>
                <c:pt idx="4879">
                  <c:v>37.287371325298054</c:v>
                </c:pt>
                <c:pt idx="4880">
                  <c:v>37.287371325298054</c:v>
                </c:pt>
                <c:pt idx="4881">
                  <c:v>37.287371325298054</c:v>
                </c:pt>
                <c:pt idx="4882">
                  <c:v>37.287371325298054</c:v>
                </c:pt>
                <c:pt idx="4883">
                  <c:v>37.287371325298054</c:v>
                </c:pt>
                <c:pt idx="4884">
                  <c:v>37.287371325298054</c:v>
                </c:pt>
                <c:pt idx="4885">
                  <c:v>37.287371325298054</c:v>
                </c:pt>
                <c:pt idx="4886">
                  <c:v>37.287371325298054</c:v>
                </c:pt>
                <c:pt idx="4887">
                  <c:v>37.287371325298054</c:v>
                </c:pt>
                <c:pt idx="4888">
                  <c:v>37.287371325298054</c:v>
                </c:pt>
                <c:pt idx="4889">
                  <c:v>37.287371325298054</c:v>
                </c:pt>
                <c:pt idx="4890">
                  <c:v>37.287371325298054</c:v>
                </c:pt>
                <c:pt idx="4891">
                  <c:v>37.287371325298054</c:v>
                </c:pt>
                <c:pt idx="4892">
                  <c:v>37.287371325298054</c:v>
                </c:pt>
                <c:pt idx="4893">
                  <c:v>37.287371325298054</c:v>
                </c:pt>
                <c:pt idx="4894">
                  <c:v>37.287371325298054</c:v>
                </c:pt>
                <c:pt idx="4895">
                  <c:v>37.287371325298054</c:v>
                </c:pt>
                <c:pt idx="4896">
                  <c:v>37.287371325298054</c:v>
                </c:pt>
                <c:pt idx="4897">
                  <c:v>37.287371325298054</c:v>
                </c:pt>
                <c:pt idx="4898">
                  <c:v>37.287371325298054</c:v>
                </c:pt>
                <c:pt idx="4899">
                  <c:v>37.287371325298054</c:v>
                </c:pt>
                <c:pt idx="4900">
                  <c:v>37.287371325298054</c:v>
                </c:pt>
                <c:pt idx="4901">
                  <c:v>37.287371325298054</c:v>
                </c:pt>
                <c:pt idx="4902">
                  <c:v>37.287371325298054</c:v>
                </c:pt>
                <c:pt idx="4903">
                  <c:v>37.287371325298054</c:v>
                </c:pt>
                <c:pt idx="4904">
                  <c:v>37.287371325298054</c:v>
                </c:pt>
                <c:pt idx="4905">
                  <c:v>37.287371325298054</c:v>
                </c:pt>
                <c:pt idx="4906">
                  <c:v>37.287371325298054</c:v>
                </c:pt>
                <c:pt idx="4907">
                  <c:v>37.287371325298054</c:v>
                </c:pt>
                <c:pt idx="4908">
                  <c:v>37.287371325298054</c:v>
                </c:pt>
                <c:pt idx="4909">
                  <c:v>37.287371325298054</c:v>
                </c:pt>
                <c:pt idx="4910">
                  <c:v>37.287371325298054</c:v>
                </c:pt>
                <c:pt idx="4911">
                  <c:v>37.287371325298054</c:v>
                </c:pt>
                <c:pt idx="4912">
                  <c:v>37.287371325298054</c:v>
                </c:pt>
                <c:pt idx="4913">
                  <c:v>37.287371325298054</c:v>
                </c:pt>
                <c:pt idx="4914">
                  <c:v>37.287371325298054</c:v>
                </c:pt>
                <c:pt idx="4915">
                  <c:v>37.287371325298054</c:v>
                </c:pt>
                <c:pt idx="4916">
                  <c:v>37.287371325298054</c:v>
                </c:pt>
                <c:pt idx="4917">
                  <c:v>37.287371325298054</c:v>
                </c:pt>
                <c:pt idx="4918">
                  <c:v>37.287371325298054</c:v>
                </c:pt>
                <c:pt idx="4919">
                  <c:v>37.287371325298054</c:v>
                </c:pt>
                <c:pt idx="4920">
                  <c:v>37.287371325298054</c:v>
                </c:pt>
                <c:pt idx="4921">
                  <c:v>37.287371325298054</c:v>
                </c:pt>
                <c:pt idx="4922">
                  <c:v>37.287371325298054</c:v>
                </c:pt>
                <c:pt idx="4923">
                  <c:v>37.287371325298054</c:v>
                </c:pt>
                <c:pt idx="4924">
                  <c:v>37.287371325298054</c:v>
                </c:pt>
                <c:pt idx="4925">
                  <c:v>37.287371325298054</c:v>
                </c:pt>
                <c:pt idx="4926">
                  <c:v>37.287371325298054</c:v>
                </c:pt>
                <c:pt idx="4927">
                  <c:v>37.287371325298054</c:v>
                </c:pt>
                <c:pt idx="4928">
                  <c:v>37.287371325298054</c:v>
                </c:pt>
                <c:pt idx="4929">
                  <c:v>37.287371325298054</c:v>
                </c:pt>
                <c:pt idx="4930">
                  <c:v>37.287371325298054</c:v>
                </c:pt>
                <c:pt idx="4931">
                  <c:v>37.287371325298054</c:v>
                </c:pt>
                <c:pt idx="4932">
                  <c:v>37.287371325298054</c:v>
                </c:pt>
                <c:pt idx="4933">
                  <c:v>37.287371325298054</c:v>
                </c:pt>
                <c:pt idx="4934">
                  <c:v>37.287371325298054</c:v>
                </c:pt>
                <c:pt idx="4935">
                  <c:v>37.287371325298054</c:v>
                </c:pt>
                <c:pt idx="4936">
                  <c:v>37.287371325298054</c:v>
                </c:pt>
                <c:pt idx="4937">
                  <c:v>37.287371325298054</c:v>
                </c:pt>
                <c:pt idx="4938">
                  <c:v>37.287371325298054</c:v>
                </c:pt>
                <c:pt idx="4939">
                  <c:v>37.287371325298054</c:v>
                </c:pt>
                <c:pt idx="4940">
                  <c:v>37.287371325298054</c:v>
                </c:pt>
                <c:pt idx="4941">
                  <c:v>37.287371325298054</c:v>
                </c:pt>
                <c:pt idx="4942">
                  <c:v>37.287371325298054</c:v>
                </c:pt>
                <c:pt idx="4943">
                  <c:v>37.287371325298054</c:v>
                </c:pt>
                <c:pt idx="4944">
                  <c:v>37.287371325298054</c:v>
                </c:pt>
                <c:pt idx="4945">
                  <c:v>37.287371325298054</c:v>
                </c:pt>
                <c:pt idx="4946">
                  <c:v>37.287371325298054</c:v>
                </c:pt>
                <c:pt idx="4947">
                  <c:v>37.287371325298054</c:v>
                </c:pt>
                <c:pt idx="4948">
                  <c:v>37.287371325298054</c:v>
                </c:pt>
                <c:pt idx="4949">
                  <c:v>37.287371325298054</c:v>
                </c:pt>
                <c:pt idx="4950">
                  <c:v>37.287371325298054</c:v>
                </c:pt>
                <c:pt idx="4951">
                  <c:v>37.287371325298054</c:v>
                </c:pt>
                <c:pt idx="4952">
                  <c:v>37.287371325298054</c:v>
                </c:pt>
                <c:pt idx="4953">
                  <c:v>37.287371325298054</c:v>
                </c:pt>
                <c:pt idx="4954">
                  <c:v>37.637991063954985</c:v>
                </c:pt>
                <c:pt idx="4955">
                  <c:v>37.963628027445829</c:v>
                </c:pt>
                <c:pt idx="4956">
                  <c:v>38.28647180605153</c:v>
                </c:pt>
                <c:pt idx="4957">
                  <c:v>38.606593262634128</c:v>
                </c:pt>
                <c:pt idx="4958">
                  <c:v>38.924060308705357</c:v>
                </c:pt>
                <c:pt idx="4959">
                  <c:v>39.219438980398287</c:v>
                </c:pt>
                <c:pt idx="4960">
                  <c:v>39.512593026702397</c:v>
                </c:pt>
                <c:pt idx="4961">
                  <c:v>39.8035720880642</c:v>
                </c:pt>
                <c:pt idx="4962">
                  <c:v>40.092423983201734</c:v>
                </c:pt>
                <c:pt idx="4963">
                  <c:v>40.367836288051613</c:v>
                </c:pt>
                <c:pt idx="4964">
                  <c:v>40.635005921911372</c:v>
                </c:pt>
                <c:pt idx="4965">
                  <c:v>40.900418951788005</c:v>
                </c:pt>
                <c:pt idx="4966">
                  <c:v>41.164109650250104</c:v>
                </c:pt>
                <c:pt idx="4967">
                  <c:v>41.426111188299252</c:v>
                </c:pt>
                <c:pt idx="4968">
                  <c:v>40.264369215844141</c:v>
                </c:pt>
                <c:pt idx="4969">
                  <c:v>39.975546640198942</c:v>
                </c:pt>
                <c:pt idx="4970">
                  <c:v>39.685837820572594</c:v>
                </c:pt>
                <c:pt idx="4971">
                  <c:v>39.393982657543546</c:v>
                </c:pt>
                <c:pt idx="4972">
                  <c:v>39.099932605156383</c:v>
                </c:pt>
                <c:pt idx="4973">
                  <c:v>38.783917048849247</c:v>
                </c:pt>
                <c:pt idx="4974">
                  <c:v>38.46528372720568</c:v>
                </c:pt>
                <c:pt idx="4975">
                  <c:v>38.143966299814245</c:v>
                </c:pt>
                <c:pt idx="4976">
                  <c:v>37.819895570984286</c:v>
                </c:pt>
                <c:pt idx="4977">
                  <c:v>37.492999314454693</c:v>
                </c:pt>
                <c:pt idx="4978">
                  <c:v>37.140997775119693</c:v>
                </c:pt>
                <c:pt idx="4979">
                  <c:v>36.78559538863778</c:v>
                </c:pt>
                <c:pt idx="4980">
                  <c:v>36.426691301492646</c:v>
                </c:pt>
                <c:pt idx="4981">
                  <c:v>36.039436494102212</c:v>
                </c:pt>
                <c:pt idx="4982">
                  <c:v>35.647928611836385</c:v>
                </c:pt>
                <c:pt idx="4983">
                  <c:v>35.252023823278762</c:v>
                </c:pt>
                <c:pt idx="4984">
                  <c:v>34.851569983042175</c:v>
                </c:pt>
                <c:pt idx="4985">
                  <c:v>34.418289745970206</c:v>
                </c:pt>
                <c:pt idx="4986">
                  <c:v>33.985959286269782</c:v>
                </c:pt>
                <c:pt idx="4987">
                  <c:v>33.535330115176116</c:v>
                </c:pt>
                <c:pt idx="4988">
                  <c:v>33.078477222262912</c:v>
                </c:pt>
                <c:pt idx="4989">
                  <c:v>32.593697117809008</c:v>
                </c:pt>
                <c:pt idx="4990">
                  <c:v>32.078394833951542</c:v>
                </c:pt>
                <c:pt idx="4991">
                  <c:v>31.554537685893671</c:v>
                </c:pt>
                <c:pt idx="4992">
                  <c:v>30.996291418164009</c:v>
                </c:pt>
                <c:pt idx="4993">
                  <c:v>30.427611755203213</c:v>
                </c:pt>
                <c:pt idx="4994">
                  <c:v>29.819780273003406</c:v>
                </c:pt>
                <c:pt idx="4995">
                  <c:v>29.168381067805189</c:v>
                </c:pt>
                <c:pt idx="4996">
                  <c:v>28.501746112548116</c:v>
                </c:pt>
                <c:pt idx="4997">
                  <c:v>27.757448939969617</c:v>
                </c:pt>
                <c:pt idx="4998">
                  <c:v>26.993743692413997</c:v>
                </c:pt>
                <c:pt idx="4999">
                  <c:v>26.173790710029628</c:v>
                </c:pt>
                <c:pt idx="5000">
                  <c:v>25.250764125147374</c:v>
                </c:pt>
                <c:pt idx="5001">
                  <c:v>24.247933291745248</c:v>
                </c:pt>
                <c:pt idx="5002">
                  <c:v>23.151179248762308</c:v>
                </c:pt>
                <c:pt idx="5003">
                  <c:v>21.882463612974856</c:v>
                </c:pt>
                <c:pt idx="5004">
                  <c:v>20.387137051006462</c:v>
                </c:pt>
                <c:pt idx="5005">
                  <c:v>18.469336151915545</c:v>
                </c:pt>
                <c:pt idx="5006">
                  <c:v>15.635874019695628</c:v>
                </c:pt>
                <c:pt idx="5007">
                  <c:v>15.635874019695628</c:v>
                </c:pt>
                <c:pt idx="5008">
                  <c:v>15.635874019695628</c:v>
                </c:pt>
                <c:pt idx="5009">
                  <c:v>15.635874019695628</c:v>
                </c:pt>
                <c:pt idx="5010">
                  <c:v>15.635874019695628</c:v>
                </c:pt>
                <c:pt idx="5011">
                  <c:v>15.635874019695628</c:v>
                </c:pt>
                <c:pt idx="5012">
                  <c:v>15.635874019695628</c:v>
                </c:pt>
                <c:pt idx="5013">
                  <c:v>15.635874019695628</c:v>
                </c:pt>
                <c:pt idx="5014">
                  <c:v>15.635874019695628</c:v>
                </c:pt>
                <c:pt idx="5015">
                  <c:v>15.635874019695628</c:v>
                </c:pt>
                <c:pt idx="5016">
                  <c:v>15.635874019695628</c:v>
                </c:pt>
                <c:pt idx="5017">
                  <c:v>15.635874019695628</c:v>
                </c:pt>
                <c:pt idx="5018">
                  <c:v>15.635874019695628</c:v>
                </c:pt>
                <c:pt idx="5019">
                  <c:v>15.635874019695628</c:v>
                </c:pt>
                <c:pt idx="5020">
                  <c:v>15.635874019695628</c:v>
                </c:pt>
                <c:pt idx="5021">
                  <c:v>15.635874019695628</c:v>
                </c:pt>
                <c:pt idx="5022">
                  <c:v>15.635874019695628</c:v>
                </c:pt>
                <c:pt idx="5023">
                  <c:v>15.635874019695628</c:v>
                </c:pt>
                <c:pt idx="5024">
                  <c:v>15.635874019695628</c:v>
                </c:pt>
                <c:pt idx="5025">
                  <c:v>15.635874019695628</c:v>
                </c:pt>
                <c:pt idx="5026">
                  <c:v>15.635874019695628</c:v>
                </c:pt>
                <c:pt idx="5027">
                  <c:v>15.635874019695628</c:v>
                </c:pt>
                <c:pt idx="5028">
                  <c:v>15.635874019695628</c:v>
                </c:pt>
                <c:pt idx="5029">
                  <c:v>15.635874019695628</c:v>
                </c:pt>
                <c:pt idx="5030">
                  <c:v>15.635874019695628</c:v>
                </c:pt>
                <c:pt idx="5031">
                  <c:v>15.635874019695628</c:v>
                </c:pt>
                <c:pt idx="5032">
                  <c:v>15.635874019695628</c:v>
                </c:pt>
                <c:pt idx="5033">
                  <c:v>15.635874019695628</c:v>
                </c:pt>
                <c:pt idx="5034">
                  <c:v>15.635874019695628</c:v>
                </c:pt>
                <c:pt idx="5035">
                  <c:v>15.635874019695628</c:v>
                </c:pt>
                <c:pt idx="5036">
                  <c:v>15.635874019695628</c:v>
                </c:pt>
                <c:pt idx="5037">
                  <c:v>15.635874019695628</c:v>
                </c:pt>
                <c:pt idx="5038">
                  <c:v>15.635874019695628</c:v>
                </c:pt>
                <c:pt idx="5039">
                  <c:v>15.635874019695628</c:v>
                </c:pt>
                <c:pt idx="5040">
                  <c:v>15.635874019695628</c:v>
                </c:pt>
                <c:pt idx="5041">
                  <c:v>15.635874019695628</c:v>
                </c:pt>
                <c:pt idx="5042">
                  <c:v>15.635874019695628</c:v>
                </c:pt>
                <c:pt idx="5043">
                  <c:v>15.635874019695628</c:v>
                </c:pt>
                <c:pt idx="5044">
                  <c:v>18.469336151915545</c:v>
                </c:pt>
                <c:pt idx="5045">
                  <c:v>20.387137051006462</c:v>
                </c:pt>
                <c:pt idx="5046">
                  <c:v>21.882463612974856</c:v>
                </c:pt>
                <c:pt idx="5047">
                  <c:v>23.151179248762308</c:v>
                </c:pt>
                <c:pt idx="5048">
                  <c:v>24.247933291745248</c:v>
                </c:pt>
                <c:pt idx="5049">
                  <c:v>25.250764125147374</c:v>
                </c:pt>
                <c:pt idx="5050">
                  <c:v>26.173790710029628</c:v>
                </c:pt>
                <c:pt idx="5051">
                  <c:v>26.993743692413997</c:v>
                </c:pt>
                <c:pt idx="5052">
                  <c:v>27.757448939969617</c:v>
                </c:pt>
                <c:pt idx="5053">
                  <c:v>28.471310656759844</c:v>
                </c:pt>
                <c:pt idx="5054">
                  <c:v>29.14064467568825</c:v>
                </c:pt>
                <c:pt idx="5055">
                  <c:v>29.769921542926095</c:v>
                </c:pt>
                <c:pt idx="5056">
                  <c:v>30.378771022629177</c:v>
                </c:pt>
                <c:pt idx="5057">
                  <c:v>30.948364966530381</c:v>
                </c:pt>
                <c:pt idx="5058">
                  <c:v>31.507475731068805</c:v>
                </c:pt>
                <c:pt idx="5059">
                  <c:v>32.032115351884791</c:v>
                </c:pt>
                <c:pt idx="5060">
                  <c:v>32.54816213614577</c:v>
                </c:pt>
                <c:pt idx="5061">
                  <c:v>33.033620449497455</c:v>
                </c:pt>
                <c:pt idx="5062">
                  <c:v>33.491093708756395</c:v>
                </c:pt>
                <c:pt idx="5063">
                  <c:v>33.942318089290829</c:v>
                </c:pt>
                <c:pt idx="5064">
                  <c:v>34.368348254047902</c:v>
                </c:pt>
                <c:pt idx="5065">
                  <c:v>34.789097347397608</c:v>
                </c:pt>
                <c:pt idx="5066">
                  <c:v>35.196488068272451</c:v>
                </c:pt>
                <c:pt idx="5067">
                  <c:v>35.59916334142612</c:v>
                </c:pt>
                <c:pt idx="5068">
                  <c:v>35.977562553185571</c:v>
                </c:pt>
                <c:pt idx="5069">
                  <c:v>36.351981896568766</c:v>
                </c:pt>
                <c:pt idx="5070">
                  <c:v>36.722544783236664</c:v>
                </c:pt>
                <c:pt idx="5071">
                  <c:v>37.07137499031932</c:v>
                </c:pt>
                <c:pt idx="5072">
                  <c:v>37.416922812720941</c:v>
                </c:pt>
                <c:pt idx="5073">
                  <c:v>37.759279477523521</c:v>
                </c:pt>
                <c:pt idx="5074">
                  <c:v>38.082032678265008</c:v>
                </c:pt>
                <c:pt idx="5075">
                  <c:v>38.40205047805064</c:v>
                </c:pt>
                <c:pt idx="5076">
                  <c:v>38.723614535364042</c:v>
                </c:pt>
                <c:pt idx="5077">
                  <c:v>39.024728077624452</c:v>
                </c:pt>
                <c:pt idx="5078">
                  <c:v>39.323518237511706</c:v>
                </c:pt>
                <c:pt idx="5079">
                  <c:v>39.620038113262474</c:v>
                </c:pt>
                <c:pt idx="5080">
                  <c:v>39.914338807990148</c:v>
                </c:pt>
                <c:pt idx="5081">
                  <c:v>40.190297844341444</c:v>
                </c:pt>
                <c:pt idx="5082">
                  <c:v>40.464362060454313</c:v>
                </c:pt>
                <c:pt idx="5083">
                  <c:v>40.736570045782145</c:v>
                </c:pt>
                <c:pt idx="5084">
                  <c:v>40.999941901318913</c:v>
                </c:pt>
                <c:pt idx="5085">
                  <c:v>41.26162193167076</c:v>
                </c:pt>
                <c:pt idx="5086">
                  <c:v>41.523140906234957</c:v>
                </c:pt>
                <c:pt idx="5087">
                  <c:v>41.783012795040115</c:v>
                </c:pt>
                <c:pt idx="5088">
                  <c:v>42.025483731174653</c:v>
                </c:pt>
                <c:pt idx="5089">
                  <c:v>42.266555702927342</c:v>
                </c:pt>
                <c:pt idx="5090">
                  <c:v>42.506252694045855</c:v>
                </c:pt>
                <c:pt idx="5091">
                  <c:v>42.744598009965792</c:v>
                </c:pt>
                <c:pt idx="5092">
                  <c:v>42.981614304389076</c:v>
                </c:pt>
                <c:pt idx="5093">
                  <c:v>43.20296908427617</c:v>
                </c:pt>
                <c:pt idx="5094">
                  <c:v>43.423189730569732</c:v>
                </c:pt>
                <c:pt idx="5095">
                  <c:v>43.642293528162057</c:v>
                </c:pt>
                <c:pt idx="5096">
                  <c:v>43.858159870077252</c:v>
                </c:pt>
                <c:pt idx="5097">
                  <c:v>44.07296373518745</c:v>
                </c:pt>
                <c:pt idx="5098">
                  <c:v>44.279146841824954</c:v>
                </c:pt>
                <c:pt idx="5099">
                  <c:v>44.484369869587979</c:v>
                </c:pt>
                <c:pt idx="5100">
                  <c:v>44.68864612680558</c:v>
                </c:pt>
                <c:pt idx="5101">
                  <c:v>44.891988616883658</c:v>
                </c:pt>
                <c:pt idx="5102">
                  <c:v>45.094410048003446</c:v>
                </c:pt>
                <c:pt idx="5103">
                  <c:v>45.286375503225493</c:v>
                </c:pt>
                <c:pt idx="5104">
                  <c:v>45.477527231678962</c:v>
                </c:pt>
                <c:pt idx="5105">
                  <c:v>45.667875508724343</c:v>
                </c:pt>
                <c:pt idx="5106">
                  <c:v>45.857430395094759</c:v>
                </c:pt>
                <c:pt idx="5107">
                  <c:v>46.049141849202293</c:v>
                </c:pt>
                <c:pt idx="5108">
                  <c:v>46.229615899361804</c:v>
                </c:pt>
                <c:pt idx="5109">
                  <c:v>46.409385403698309</c:v>
                </c:pt>
                <c:pt idx="5110">
                  <c:v>46.588458560207577</c:v>
                </c:pt>
                <c:pt idx="5111">
                  <c:v>46.766843409003449</c:v>
                </c:pt>
                <c:pt idx="5112">
                  <c:v>46.944547836544423</c:v>
                </c:pt>
                <c:pt idx="5113">
                  <c:v>47.121579579715792</c:v>
                </c:pt>
                <c:pt idx="5114">
                  <c:v>47.297946229773352</c:v>
                </c:pt>
                <c:pt idx="5115">
                  <c:v>47.464026519997297</c:v>
                </c:pt>
                <c:pt idx="5116">
                  <c:v>47.629525682474124</c:v>
                </c:pt>
                <c:pt idx="5117">
                  <c:v>47.794990320374886</c:v>
                </c:pt>
                <c:pt idx="5118">
                  <c:v>47.959882125302734</c:v>
                </c:pt>
                <c:pt idx="5119">
                  <c:v>48.124207012504193</c:v>
                </c:pt>
                <c:pt idx="5120">
                  <c:v>48.287970796048469</c:v>
                </c:pt>
                <c:pt idx="5121">
                  <c:v>48.451179191234971</c:v>
                </c:pt>
                <c:pt idx="5122">
                  <c:v>48.613837816927642</c:v>
                </c:pt>
                <c:pt idx="5123">
                  <c:v>48.766033663857193</c:v>
                </c:pt>
                <c:pt idx="5124">
                  <c:v>48.917754516736942</c:v>
                </c:pt>
                <c:pt idx="5125">
                  <c:v>49.069004799832243</c:v>
                </c:pt>
                <c:pt idx="5126">
                  <c:v>49.219788869108257</c:v>
                </c:pt>
                <c:pt idx="5127">
                  <c:v>49.365840776882727</c:v>
                </c:pt>
                <c:pt idx="5128">
                  <c:v>49.511460581011661</c:v>
                </c:pt>
                <c:pt idx="5129">
                  <c:v>49.656652097889406</c:v>
                </c:pt>
                <c:pt idx="5130">
                  <c:v>49.801419088028382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AA-4C91-B2B2-5817D55BA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8067544"/>
        <c:axId val="658071152"/>
      </c:scatterChart>
      <c:valAx>
        <c:axId val="658067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071152"/>
        <c:crosses val="autoZero"/>
        <c:crossBetween val="midCat"/>
      </c:valAx>
      <c:valAx>
        <c:axId val="65807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067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833733</xdr:colOff>
      <xdr:row>23</xdr:row>
      <xdr:rowOff>111541</xdr:rowOff>
    </xdr:from>
    <xdr:to>
      <xdr:col>22</xdr:col>
      <xdr:colOff>596461</xdr:colOff>
      <xdr:row>39</xdr:row>
      <xdr:rowOff>98367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465178</xdr:colOff>
      <xdr:row>2</xdr:row>
      <xdr:rowOff>154922</xdr:rowOff>
    </xdr:from>
    <xdr:to>
      <xdr:col>22</xdr:col>
      <xdr:colOff>607391</xdr:colOff>
      <xdr:row>23</xdr:row>
      <xdr:rowOff>41413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84CD22F-A451-4C40-A5A5-A2D86BE8D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7</xdr:col>
      <xdr:colOff>714374</xdr:colOff>
      <xdr:row>10</xdr:row>
      <xdr:rowOff>142875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5495D02-6BC8-4EE2-8B67-B440B6E74575}"/>
            </a:ext>
          </a:extLst>
        </xdr:cNvPr>
        <xdr:cNvSpPr txBox="1"/>
      </xdr:nvSpPr>
      <xdr:spPr>
        <a:xfrm>
          <a:off x="6834187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422285</xdr:colOff>
      <xdr:row>17</xdr:row>
      <xdr:rowOff>42241</xdr:rowOff>
    </xdr:from>
    <xdr:to>
      <xdr:col>28</xdr:col>
      <xdr:colOff>410955</xdr:colOff>
      <xdr:row>31</xdr:row>
      <xdr:rowOff>158877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106E31B-35DB-4B7B-8EB3-E04A7F6504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201343</xdr:colOff>
      <xdr:row>0</xdr:row>
      <xdr:rowOff>188070</xdr:rowOff>
    </xdr:from>
    <xdr:to>
      <xdr:col>37</xdr:col>
      <xdr:colOff>571624</xdr:colOff>
      <xdr:row>22</xdr:row>
      <xdr:rowOff>15194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60602DA-4E56-43D4-ABA0-A3D115B51E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203200</xdr:colOff>
      <xdr:row>26</xdr:row>
      <xdr:rowOff>158750</xdr:rowOff>
    </xdr:from>
    <xdr:to>
      <xdr:col>39</xdr:col>
      <xdr:colOff>217220</xdr:colOff>
      <xdr:row>51</xdr:row>
      <xdr:rowOff>164166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8D66F50-DA3D-4506-A226-75F98B31DE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804087</xdr:colOff>
      <xdr:row>2</xdr:row>
      <xdr:rowOff>33521</xdr:rowOff>
    </xdr:from>
    <xdr:to>
      <xdr:col>29</xdr:col>
      <xdr:colOff>15506</xdr:colOff>
      <xdr:row>16</xdr:row>
      <xdr:rowOff>140733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70DE5BE-1B83-4105-82B4-28AC5EC6B8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551449</xdr:colOff>
      <xdr:row>20</xdr:row>
      <xdr:rowOff>2005</xdr:rowOff>
    </xdr:from>
    <xdr:to>
      <xdr:col>14</xdr:col>
      <xdr:colOff>411079</xdr:colOff>
      <xdr:row>35</xdr:row>
      <xdr:rowOff>100263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B06B0D-7ABC-49D0-9A40-6A8DF404A3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299"/>
  <sheetViews>
    <sheetView tabSelected="1" topLeftCell="A5" zoomScale="68" zoomScaleNormal="68" workbookViewId="0">
      <selection activeCell="G27" sqref="G27"/>
    </sheetView>
  </sheetViews>
  <sheetFormatPr defaultRowHeight="15" x14ac:dyDescent="0.25"/>
  <cols>
    <col min="1" max="1" width="26.42578125" bestFit="1" customWidth="1"/>
    <col min="2" max="2" width="11.85546875" customWidth="1"/>
    <col min="5" max="5" width="21.7109375" bestFit="1" customWidth="1"/>
    <col min="7" max="7" width="23.7109375" bestFit="1" customWidth="1"/>
    <col min="8" max="8" width="13" bestFit="1" customWidth="1"/>
    <col min="10" max="10" width="13.7109375" bestFit="1" customWidth="1"/>
    <col min="11" max="11" width="21.42578125" bestFit="1" customWidth="1"/>
    <col min="13" max="13" width="17.5703125" bestFit="1" customWidth="1"/>
    <col min="14" max="14" width="18.140625" bestFit="1" customWidth="1"/>
    <col min="15" max="15" width="13.7109375" bestFit="1" customWidth="1"/>
    <col min="16" max="16" width="17.140625" bestFit="1" customWidth="1"/>
    <col min="17" max="17" width="12.85546875" bestFit="1" customWidth="1"/>
    <col min="18" max="18" width="19.42578125" bestFit="1" customWidth="1"/>
    <col min="19" max="19" width="18.140625" bestFit="1" customWidth="1"/>
    <col min="20" max="20" width="13.7109375" bestFit="1" customWidth="1"/>
    <col min="23" max="23" width="12.85546875" bestFit="1" customWidth="1"/>
    <col min="24" max="24" width="14.42578125" bestFit="1" customWidth="1"/>
    <col min="25" max="25" width="16.5703125" bestFit="1" customWidth="1"/>
  </cols>
  <sheetData>
    <row r="4" spans="1:17" x14ac:dyDescent="0.25">
      <c r="A4" s="2" t="s">
        <v>0</v>
      </c>
      <c r="B4" s="2" t="s">
        <v>31</v>
      </c>
      <c r="C4" s="2" t="s">
        <v>32</v>
      </c>
      <c r="D4" s="2" t="s">
        <v>1</v>
      </c>
      <c r="E4" s="2" t="s">
        <v>2</v>
      </c>
      <c r="F4" s="2" t="s">
        <v>29</v>
      </c>
      <c r="G4" s="2" t="s">
        <v>25</v>
      </c>
      <c r="H4" s="2" t="s">
        <v>30</v>
      </c>
      <c r="I4" s="2" t="s">
        <v>33</v>
      </c>
      <c r="J4" s="2" t="s">
        <v>34</v>
      </c>
      <c r="K4" s="2" t="s">
        <v>41</v>
      </c>
      <c r="L4" s="2" t="s">
        <v>42</v>
      </c>
      <c r="M4" s="2" t="s">
        <v>43</v>
      </c>
      <c r="N4" s="2" t="s">
        <v>26</v>
      </c>
      <c r="O4" s="2" t="s">
        <v>27</v>
      </c>
      <c r="P4" s="2" t="s">
        <v>28</v>
      </c>
      <c r="Q4" s="2" t="s">
        <v>39</v>
      </c>
    </row>
    <row r="5" spans="1:17" x14ac:dyDescent="0.25">
      <c r="A5" s="2">
        <v>1</v>
      </c>
      <c r="B5" s="2">
        <v>15</v>
      </c>
      <c r="C5" s="2">
        <v>38</v>
      </c>
      <c r="D5" s="2">
        <f>38/15</f>
        <v>2.5333333333333332</v>
      </c>
      <c r="E5" s="2">
        <f t="shared" ref="E5:E10" si="0">D5</f>
        <v>2.5333333333333332</v>
      </c>
      <c r="F5" s="2">
        <v>1</v>
      </c>
      <c r="G5" s="2">
        <v>15000</v>
      </c>
      <c r="H5" s="2">
        <f>((G5*60)*(B5/C5)*($D$15/$E$15)*(RADIANS(1.9*PI())/1000)*($D$16/$E$16))</f>
        <v>8.8384517024680811</v>
      </c>
      <c r="I5" s="2">
        <f>((G5/60)*1.9)/((E5)*(E15/D15)*(E16/D16))</f>
        <v>44.776119402985081</v>
      </c>
      <c r="J5" s="2">
        <f t="shared" ref="J5:J10" si="1">I5*2.23694</f>
        <v>100.16149253731345</v>
      </c>
      <c r="K5" s="2">
        <f t="shared" ref="K5:K10" si="2">$B$42/I5</f>
        <v>3553.2589844851186</v>
      </c>
      <c r="L5" s="2">
        <f t="shared" ref="L5:L10" si="3">K5-($B$41+$B$44)</f>
        <v>1739.4984188235201</v>
      </c>
      <c r="M5" s="2">
        <f t="shared" ref="M5:M10" si="4">L5/$B$39</f>
        <v>6.3254487957218908</v>
      </c>
      <c r="N5" s="2">
        <v>5000</v>
      </c>
      <c r="O5" s="2">
        <v>70</v>
      </c>
      <c r="P5" s="2">
        <f t="shared" ref="P5:P41" si="5">O5*745.7</f>
        <v>52199</v>
      </c>
      <c r="Q5" s="2">
        <f t="shared" ref="Q5:Q41" si="6">(O5/N5)*5252</f>
        <v>73.528000000000006</v>
      </c>
    </row>
    <row r="6" spans="1:17" x14ac:dyDescent="0.25">
      <c r="A6" s="2">
        <v>2</v>
      </c>
      <c r="B6" s="2">
        <v>16</v>
      </c>
      <c r="C6" s="2">
        <v>33</v>
      </c>
      <c r="D6" s="2">
        <f>33/16</f>
        <v>2.0625</v>
      </c>
      <c r="E6" s="2">
        <f t="shared" si="0"/>
        <v>2.0625</v>
      </c>
      <c r="F6" s="2">
        <v>2</v>
      </c>
      <c r="G6" s="2">
        <v>15000</v>
      </c>
      <c r="H6" s="2">
        <f>((G6*60)*(B6/C6)*($D$15/$E$15)*(RADIANS(1.9*PI())/1000)*($D$16/$E$16))</f>
        <v>10.856118454748673</v>
      </c>
      <c r="I6" s="2">
        <f>((G6/60)*1.9)/((E6)*(E15/D15)*(E16/D16))</f>
        <v>54.99773857982813</v>
      </c>
      <c r="J6" s="2">
        <f t="shared" si="1"/>
        <v>123.02664133876074</v>
      </c>
      <c r="K6" s="2">
        <f t="shared" si="2"/>
        <v>2892.8671008554834</v>
      </c>
      <c r="L6" s="2">
        <f t="shared" si="3"/>
        <v>1079.1065351938848</v>
      </c>
      <c r="M6" s="2">
        <f t="shared" si="4"/>
        <v>3.9240237643413995</v>
      </c>
      <c r="N6" s="2">
        <v>5250</v>
      </c>
      <c r="O6" s="2">
        <v>76</v>
      </c>
      <c r="P6" s="2">
        <f t="shared" si="5"/>
        <v>56673.200000000004</v>
      </c>
      <c r="Q6" s="2">
        <f t="shared" si="6"/>
        <v>76.028952380952376</v>
      </c>
    </row>
    <row r="7" spans="1:17" x14ac:dyDescent="0.25">
      <c r="A7" s="2">
        <v>3</v>
      </c>
      <c r="B7" s="2">
        <v>21</v>
      </c>
      <c r="C7" s="2">
        <v>37</v>
      </c>
      <c r="D7" s="2">
        <f>37/21</f>
        <v>1.7619047619047619</v>
      </c>
      <c r="E7" s="2">
        <f t="shared" si="0"/>
        <v>1.7619047619047619</v>
      </c>
      <c r="F7" s="2">
        <v>3</v>
      </c>
      <c r="G7" s="2">
        <v>15000</v>
      </c>
      <c r="H7" s="2">
        <f>((G7*60)*($B$7/$C$7)*($D$15/$E$15)*(RADIANS(1.9*PI())/1000)*($D$16/$E$16))</f>
        <v>12.70826028571086</v>
      </c>
      <c r="I7" s="2">
        <f>((G7/60)*1.9)/(($E$7)*($E$15/$D$15)*($E$16/$D$16))</f>
        <v>64.38079870915692</v>
      </c>
      <c r="J7" s="2">
        <f t="shared" si="1"/>
        <v>144.0159838644615</v>
      </c>
      <c r="K7" s="2">
        <f t="shared" si="2"/>
        <v>2471.2515493599512</v>
      </c>
      <c r="L7" s="2">
        <f t="shared" si="3"/>
        <v>657.49098369835269</v>
      </c>
      <c r="M7" s="2">
        <f t="shared" si="4"/>
        <v>2.3908763043576462</v>
      </c>
      <c r="N7" s="2">
        <v>5500</v>
      </c>
      <c r="O7" s="2">
        <v>80</v>
      </c>
      <c r="P7" s="2">
        <f t="shared" si="5"/>
        <v>59656</v>
      </c>
      <c r="Q7" s="2">
        <f t="shared" si="6"/>
        <v>76.392727272727271</v>
      </c>
    </row>
    <row r="8" spans="1:17" x14ac:dyDescent="0.25">
      <c r="A8" s="2">
        <v>4</v>
      </c>
      <c r="B8" s="2">
        <v>23</v>
      </c>
      <c r="C8" s="2">
        <v>35</v>
      </c>
      <c r="D8" s="2">
        <f>35/23</f>
        <v>1.5217391304347827</v>
      </c>
      <c r="E8" s="2">
        <f t="shared" si="0"/>
        <v>1.5217391304347827</v>
      </c>
      <c r="F8" s="2">
        <v>4</v>
      </c>
      <c r="G8" s="2">
        <v>15000</v>
      </c>
      <c r="H8" s="2">
        <f>((G8*60)*($B$8/$C$8)*($D$15/$E$15)*(RADIANS(1.9*PI())/1000)*($D$16/$E$16))</f>
        <v>14.713917691346865</v>
      </c>
      <c r="I8" s="5">
        <f>((G8/60)*1.9)/(($E$8)*($E$15/$D$15)*($E$16/$D$16))</f>
        <v>74.541577825159919</v>
      </c>
      <c r="J8" s="2">
        <f t="shared" si="1"/>
        <v>166.74503710021324</v>
      </c>
      <c r="K8" s="2">
        <f t="shared" si="2"/>
        <v>2134.3946989184064</v>
      </c>
      <c r="L8" s="2">
        <f t="shared" si="3"/>
        <v>320.6341332568079</v>
      </c>
      <c r="M8" s="2">
        <f t="shared" si="4"/>
        <v>1.1659423027520288</v>
      </c>
      <c r="N8" s="2">
        <v>5750</v>
      </c>
      <c r="O8" s="2">
        <v>83</v>
      </c>
      <c r="P8" s="2">
        <f t="shared" si="5"/>
        <v>61893.100000000006</v>
      </c>
      <c r="Q8" s="2">
        <f t="shared" si="6"/>
        <v>75.811478260869563</v>
      </c>
    </row>
    <row r="9" spans="1:17" x14ac:dyDescent="0.25">
      <c r="A9" s="2">
        <v>5</v>
      </c>
      <c r="B9" s="2">
        <v>22</v>
      </c>
      <c r="C9" s="2">
        <v>30</v>
      </c>
      <c r="D9" s="2">
        <f>30/22</f>
        <v>1.3636363636363635</v>
      </c>
      <c r="E9" s="2">
        <f t="shared" si="0"/>
        <v>1.3636363636363635</v>
      </c>
      <c r="F9" s="2">
        <v>5</v>
      </c>
      <c r="G9" s="2">
        <v>15000</v>
      </c>
      <c r="H9" s="2">
        <f>((G9*60)*($B$9/$C$9)*($D$15/$E$15)*(RADIANS(1.9*PI())/1000)*($D$16/$E$16))</f>
        <v>16.419879162807369</v>
      </c>
      <c r="I9" s="2">
        <f>((G9/60)*1.9)/(($E$9)*($E$15/$D$15)*($E$16/$D$16))</f>
        <v>83.184079601990064</v>
      </c>
      <c r="J9" s="2">
        <f t="shared" si="1"/>
        <v>186.07779502487566</v>
      </c>
      <c r="K9" s="2">
        <f t="shared" si="2"/>
        <v>1912.6394055242863</v>
      </c>
      <c r="L9" s="2">
        <f t="shared" si="3"/>
        <v>98.878839862687755</v>
      </c>
      <c r="M9" s="2">
        <f t="shared" si="4"/>
        <v>0.35955941768250094</v>
      </c>
      <c r="N9" s="2">
        <v>6000</v>
      </c>
      <c r="O9" s="2">
        <v>87</v>
      </c>
      <c r="P9" s="2">
        <f t="shared" si="5"/>
        <v>64875.9</v>
      </c>
      <c r="Q9" s="2">
        <f t="shared" si="6"/>
        <v>76.154000000000011</v>
      </c>
    </row>
    <row r="10" spans="1:17" x14ac:dyDescent="0.25">
      <c r="A10" s="2">
        <v>6</v>
      </c>
      <c r="B10" s="2">
        <v>26</v>
      </c>
      <c r="C10" s="2">
        <v>33</v>
      </c>
      <c r="D10" s="2">
        <f>33/26</f>
        <v>1.2692307692307692</v>
      </c>
      <c r="E10" s="2">
        <f t="shared" si="0"/>
        <v>1.2692307692307692</v>
      </c>
      <c r="F10" s="2">
        <v>6</v>
      </c>
      <c r="G10" s="2">
        <v>15000</v>
      </c>
      <c r="H10" s="2">
        <f>((G10*60)*($B$10/$C$10)*($D$15/$E$15)*(RADIANS(1.9*PI())/1000)*($D$16/$E$16))</f>
        <v>17.641192488966595</v>
      </c>
      <c r="I10" s="2">
        <f>((G10/60)*1.9)/(($E$10)*($E$15/$D$15)*($E$16/$D$16))</f>
        <v>89.371325192220723</v>
      </c>
      <c r="J10" s="2">
        <f t="shared" si="1"/>
        <v>199.91829217548624</v>
      </c>
      <c r="K10" s="2">
        <f t="shared" si="2"/>
        <v>1780.2259082187588</v>
      </c>
      <c r="L10" s="2">
        <f t="shared" si="3"/>
        <v>-33.534657442839716</v>
      </c>
      <c r="M10" s="2">
        <f t="shared" si="4"/>
        <v>-0.12194420888305352</v>
      </c>
      <c r="N10" s="2">
        <v>6250</v>
      </c>
      <c r="O10" s="2">
        <v>93</v>
      </c>
      <c r="P10" s="2">
        <f t="shared" si="5"/>
        <v>69350.100000000006</v>
      </c>
      <c r="Q10" s="2">
        <f t="shared" si="6"/>
        <v>78.149760000000001</v>
      </c>
    </row>
    <row r="11" spans="1:17" x14ac:dyDescent="0.25">
      <c r="B11">
        <f>D5*D10*D6*D7*D8*D9</f>
        <v>24.24644648829431</v>
      </c>
      <c r="C11">
        <f>C5+C6+C7+C8+C9+C10</f>
        <v>206</v>
      </c>
      <c r="N11" s="2">
        <v>6500</v>
      </c>
      <c r="O11" s="2">
        <v>96</v>
      </c>
      <c r="P11" s="2">
        <f t="shared" si="5"/>
        <v>71587.200000000012</v>
      </c>
      <c r="Q11" s="2">
        <f t="shared" si="6"/>
        <v>77.567999999999998</v>
      </c>
    </row>
    <row r="12" spans="1:17" x14ac:dyDescent="0.25">
      <c r="N12" s="2">
        <v>6750</v>
      </c>
      <c r="O12" s="2">
        <v>100</v>
      </c>
      <c r="P12" s="2">
        <f t="shared" si="5"/>
        <v>74570</v>
      </c>
      <c r="Q12" s="2">
        <f t="shared" si="6"/>
        <v>77.80740740740741</v>
      </c>
    </row>
    <row r="13" spans="1:17" x14ac:dyDescent="0.25">
      <c r="A13" s="2" t="s">
        <v>80</v>
      </c>
      <c r="B13" s="2"/>
      <c r="C13" s="2" t="s">
        <v>35</v>
      </c>
      <c r="D13" s="2" t="s">
        <v>36</v>
      </c>
      <c r="E13" s="2" t="s">
        <v>37</v>
      </c>
      <c r="F13" s="2" t="s">
        <v>38</v>
      </c>
      <c r="G13" s="2" t="s">
        <v>76</v>
      </c>
      <c r="N13" s="2">
        <v>7000</v>
      </c>
      <c r="O13" s="2">
        <v>105</v>
      </c>
      <c r="P13" s="2">
        <f t="shared" si="5"/>
        <v>78298.5</v>
      </c>
      <c r="Q13" s="2">
        <f t="shared" si="6"/>
        <v>78.78</v>
      </c>
    </row>
    <row r="14" spans="1:17" x14ac:dyDescent="0.25">
      <c r="A14" s="2" t="s">
        <v>81</v>
      </c>
      <c r="B14" s="2"/>
      <c r="C14" s="6">
        <f>5/8</f>
        <v>0.625</v>
      </c>
      <c r="D14" s="2">
        <v>15</v>
      </c>
      <c r="E14" s="2">
        <v>42</v>
      </c>
      <c r="F14" s="2">
        <v>118</v>
      </c>
      <c r="G14" s="2">
        <v>1.6339999999999999</v>
      </c>
      <c r="N14" s="2">
        <v>7250</v>
      </c>
      <c r="O14" s="2">
        <v>110</v>
      </c>
      <c r="P14" s="2">
        <f t="shared" si="5"/>
        <v>82027</v>
      </c>
      <c r="Q14" s="2">
        <f t="shared" si="6"/>
        <v>79.685517241379316</v>
      </c>
    </row>
    <row r="15" spans="1:17" x14ac:dyDescent="0.25">
      <c r="A15" s="2" t="s">
        <v>82</v>
      </c>
      <c r="B15" s="2">
        <v>7.0000000000000001E-3</v>
      </c>
      <c r="C15" s="2" t="s">
        <v>22</v>
      </c>
      <c r="D15" s="2">
        <v>41</v>
      </c>
      <c r="E15" s="2">
        <v>67</v>
      </c>
      <c r="N15" s="2">
        <v>7500</v>
      </c>
      <c r="O15" s="2">
        <v>115</v>
      </c>
      <c r="P15" s="2">
        <f t="shared" si="5"/>
        <v>85755.5</v>
      </c>
      <c r="Q15" s="2">
        <f t="shared" si="6"/>
        <v>80.530666666666662</v>
      </c>
    </row>
    <row r="16" spans="1:17" x14ac:dyDescent="0.25">
      <c r="A16" s="2" t="s">
        <v>83</v>
      </c>
      <c r="B16" s="2">
        <v>5.0000000000000001E-3</v>
      </c>
      <c r="C16" s="2" t="s">
        <v>23</v>
      </c>
      <c r="D16" s="2">
        <v>16</v>
      </c>
      <c r="E16" s="2">
        <v>41</v>
      </c>
      <c r="N16" s="2">
        <v>7750</v>
      </c>
      <c r="O16" s="2">
        <v>125</v>
      </c>
      <c r="P16" s="2">
        <f t="shared" si="5"/>
        <v>93212.5</v>
      </c>
      <c r="Q16" s="2">
        <f t="shared" si="6"/>
        <v>84.709677419354833</v>
      </c>
    </row>
    <row r="17" spans="1:17" x14ac:dyDescent="0.25">
      <c r="A17" s="2" t="s">
        <v>84</v>
      </c>
      <c r="B17" s="2">
        <v>0.05</v>
      </c>
      <c r="C17" s="2" t="s">
        <v>24</v>
      </c>
      <c r="D17" s="2"/>
      <c r="E17" s="2"/>
      <c r="N17" s="2">
        <v>8000</v>
      </c>
      <c r="O17" s="2">
        <v>133</v>
      </c>
      <c r="P17" s="2">
        <f t="shared" si="5"/>
        <v>99178.1</v>
      </c>
      <c r="Q17" s="2">
        <f t="shared" si="6"/>
        <v>87.31450000000001</v>
      </c>
    </row>
    <row r="18" spans="1:17" x14ac:dyDescent="0.25">
      <c r="A18" s="2" t="s">
        <v>85</v>
      </c>
      <c r="B18" s="2">
        <f>41/16</f>
        <v>2.5625</v>
      </c>
      <c r="C18" s="2" t="s">
        <v>25</v>
      </c>
      <c r="D18" s="2">
        <v>13000</v>
      </c>
      <c r="E18" s="2">
        <v>13000</v>
      </c>
      <c r="N18" s="2">
        <v>8250</v>
      </c>
      <c r="O18" s="2">
        <v>140</v>
      </c>
      <c r="P18" s="2">
        <f t="shared" si="5"/>
        <v>104398</v>
      </c>
      <c r="Q18" s="2">
        <f t="shared" si="6"/>
        <v>89.124848484848499</v>
      </c>
    </row>
    <row r="19" spans="1:17" ht="15" customHeight="1" x14ac:dyDescent="0.25">
      <c r="A19" s="2" t="s">
        <v>86</v>
      </c>
      <c r="B19" s="2">
        <f>41/39</f>
        <v>1.0512820512820513</v>
      </c>
      <c r="C19" s="3" t="s">
        <v>121</v>
      </c>
      <c r="D19" s="3">
        <v>0.5</v>
      </c>
      <c r="N19" s="2">
        <v>8500</v>
      </c>
      <c r="O19" s="2">
        <v>145</v>
      </c>
      <c r="P19" s="2">
        <f t="shared" si="5"/>
        <v>108126.5</v>
      </c>
      <c r="Q19" s="2">
        <f t="shared" si="6"/>
        <v>89.592941176470589</v>
      </c>
    </row>
    <row r="20" spans="1:17" x14ac:dyDescent="0.25">
      <c r="A20" s="2" t="s">
        <v>87</v>
      </c>
      <c r="B20" s="2">
        <f>67/41</f>
        <v>1.6341463414634145</v>
      </c>
      <c r="C20" s="3" t="s">
        <v>122</v>
      </c>
      <c r="D20" s="3">
        <v>0.6</v>
      </c>
      <c r="N20" s="2">
        <v>8750</v>
      </c>
      <c r="O20" s="2">
        <v>147</v>
      </c>
      <c r="P20" s="2">
        <f t="shared" si="5"/>
        <v>109617.90000000001</v>
      </c>
      <c r="Q20" s="2">
        <f t="shared" si="6"/>
        <v>88.233599999999996</v>
      </c>
    </row>
    <row r="21" spans="1:17" x14ac:dyDescent="0.25">
      <c r="A21" s="3" t="s">
        <v>92</v>
      </c>
      <c r="B21" s="4">
        <v>0.66</v>
      </c>
      <c r="C21" s="3" t="s">
        <v>125</v>
      </c>
      <c r="D21" s="4">
        <f>(($B$24+($D$19)*((1/$B$32)^2)+($D$20)*((1/$B$32)^2)+(($B$15*((B18)*(1/$B$32)^2)))+(($B$16*(B20*B18*(1/$B$32)^2)))+($B$17*(B18*D5*B20*(1/$B$32)^2))))</f>
        <v>283.95296629116905</v>
      </c>
      <c r="N21" s="2">
        <v>9000</v>
      </c>
      <c r="O21" s="2">
        <v>147</v>
      </c>
      <c r="P21" s="2">
        <f t="shared" si="5"/>
        <v>109617.90000000001</v>
      </c>
      <c r="Q21" s="2">
        <f t="shared" si="6"/>
        <v>85.782666666666657</v>
      </c>
    </row>
    <row r="22" spans="1:17" x14ac:dyDescent="0.25">
      <c r="A22" s="2" t="s">
        <v>3</v>
      </c>
      <c r="B22" s="2">
        <v>132.4</v>
      </c>
      <c r="C22" s="3" t="s">
        <v>124</v>
      </c>
      <c r="D22" s="4">
        <f>(($B$24+($D$19)*((1/$B$32)^2)+($D$20)*((1/$B$32)^2)+(($B$15*((B18)*(1/$B$32)^2)))+(($B$16*(B20*B18*(1/$B$32)^2)))+($B$17*(B18*D6*B20*(1/$B$32)^2))))</f>
        <v>283.42424505999531</v>
      </c>
      <c r="N22" s="2">
        <v>9250</v>
      </c>
      <c r="O22" s="2">
        <v>153</v>
      </c>
      <c r="P22" s="2">
        <f t="shared" si="5"/>
        <v>114092.1</v>
      </c>
      <c r="Q22" s="2">
        <f t="shared" si="6"/>
        <v>86.870918918918903</v>
      </c>
    </row>
    <row r="23" spans="1:17" x14ac:dyDescent="0.25">
      <c r="A23" s="2" t="s">
        <v>4</v>
      </c>
      <c r="B23" s="2">
        <v>112.7</v>
      </c>
      <c r="C23" s="3" t="s">
        <v>123</v>
      </c>
      <c r="D23" s="4">
        <f>(($B$24+($D$19)*((1/$B$32)^2)+($D$20)*((1/$B$32)^2)+(($B$15*((B18)*(1/$B$32)^2)))+(($B$16*(B20*B18*(1/$B$32)^2)))+($B$17*(B18*D7*B20*(1/$B$32)^2))))</f>
        <v>283.08669231442929</v>
      </c>
      <c r="J23" t="s">
        <v>52</v>
      </c>
      <c r="N23" s="2">
        <v>9500</v>
      </c>
      <c r="O23" s="2">
        <v>156</v>
      </c>
      <c r="P23" s="2">
        <f t="shared" si="5"/>
        <v>116329.20000000001</v>
      </c>
      <c r="Q23" s="2">
        <f t="shared" si="6"/>
        <v>86.243368421052637</v>
      </c>
    </row>
    <row r="24" spans="1:17" x14ac:dyDescent="0.25">
      <c r="A24" s="2" t="s">
        <v>5</v>
      </c>
      <c r="B24" s="2">
        <v>275</v>
      </c>
      <c r="C24" s="3" t="s">
        <v>126</v>
      </c>
      <c r="D24" s="4">
        <f>(($B$24+($D$19)*((1/$B$32)^2)+($D$20)*((1/$B$32)^2)+(($B$15*((B18)*(1/$B$32)^2)))+(($B$16*(B20*B18*(1/$B$32)^2)))+($B$17*(B18*D8*B20*(1/$B$32)^2))))</f>
        <v>282.81699885951298</v>
      </c>
      <c r="N24" s="2">
        <v>9750</v>
      </c>
      <c r="O24" s="2">
        <v>162</v>
      </c>
      <c r="P24" s="2">
        <f t="shared" si="5"/>
        <v>120803.40000000001</v>
      </c>
      <c r="Q24" s="2">
        <f t="shared" si="6"/>
        <v>87.263999999999996</v>
      </c>
    </row>
    <row r="25" spans="1:17" x14ac:dyDescent="0.25">
      <c r="A25" s="2" t="s">
        <v>21</v>
      </c>
      <c r="B25" s="2" t="s">
        <v>40</v>
      </c>
      <c r="C25" s="3" t="s">
        <v>127</v>
      </c>
      <c r="D25" s="4">
        <f>(($B$24+($D$19)*((1/$B$32)^2)+($D$20)*((1/$B$32)^2)+(($B$15*((B18)*(1/$B$32)^2)))+(($B$16*(B20*B18*(1/$B$32)^2)))+($B$17*(B18*D9*B20*(1/$B$32)^2))))</f>
        <v>282.63945771364337</v>
      </c>
      <c r="N25" s="2">
        <v>10000</v>
      </c>
      <c r="O25" s="2">
        <v>169</v>
      </c>
      <c r="P25" s="2">
        <f t="shared" si="5"/>
        <v>126023.3</v>
      </c>
      <c r="Q25" s="2">
        <f t="shared" si="6"/>
        <v>88.758799999999994</v>
      </c>
    </row>
    <row r="26" spans="1:17" x14ac:dyDescent="0.25">
      <c r="A26" s="2" t="s">
        <v>6</v>
      </c>
      <c r="B26" s="2">
        <v>15000</v>
      </c>
      <c r="C26" s="3" t="s">
        <v>128</v>
      </c>
      <c r="D26" s="4">
        <f>(($B$24+($D$19)*((1/$B$32)^2)+($D$20)*((1/$B$32)^2)+(($B$15*((B18)*(1/$B$32)^2)))+(($B$16*(B20*B18*(1/$B$32)^2)))+($B$17*(B18*D11*B20*(1/$B$32)^2))))</f>
        <v>281.10816533051752</v>
      </c>
      <c r="N26" s="2">
        <v>10250</v>
      </c>
      <c r="O26" s="2">
        <v>170</v>
      </c>
      <c r="P26" s="2">
        <f t="shared" si="5"/>
        <v>126769.00000000001</v>
      </c>
      <c r="Q26" s="2">
        <f t="shared" si="6"/>
        <v>87.106341463414637</v>
      </c>
    </row>
    <row r="27" spans="1:17" x14ac:dyDescent="0.25">
      <c r="A27" s="2" t="s">
        <v>7</v>
      </c>
      <c r="B27" s="2">
        <v>1.9</v>
      </c>
      <c r="D27">
        <f>B33/B21</f>
        <v>1.0643939393939394</v>
      </c>
      <c r="N27" s="2">
        <v>10500</v>
      </c>
      <c r="O27" s="2">
        <v>175</v>
      </c>
      <c r="P27" s="2">
        <f t="shared" si="5"/>
        <v>130497.50000000001</v>
      </c>
      <c r="Q27" s="2">
        <f t="shared" si="6"/>
        <v>87.533333333333331</v>
      </c>
    </row>
    <row r="28" spans="1:17" x14ac:dyDescent="0.25">
      <c r="A28" s="2" t="s">
        <v>10</v>
      </c>
      <c r="B28" s="2">
        <f>(B26/60*B27)/(E10*B29*B30)</f>
        <v>90.408367642149784</v>
      </c>
      <c r="N28" s="2">
        <v>10750</v>
      </c>
      <c r="O28" s="2">
        <v>180</v>
      </c>
      <c r="P28" s="2">
        <f t="shared" si="5"/>
        <v>134226</v>
      </c>
      <c r="Q28" s="2">
        <f t="shared" si="6"/>
        <v>87.940465116279071</v>
      </c>
    </row>
    <row r="29" spans="1:17" x14ac:dyDescent="0.25">
      <c r="A29" s="2" t="s">
        <v>8</v>
      </c>
      <c r="B29" s="2">
        <v>1.6339999999999999</v>
      </c>
      <c r="N29" s="2">
        <v>11000</v>
      </c>
      <c r="O29" s="2">
        <v>185</v>
      </c>
      <c r="P29" s="2">
        <f t="shared" si="5"/>
        <v>137954.5</v>
      </c>
      <c r="Q29" s="2">
        <f t="shared" si="6"/>
        <v>88.329090909090908</v>
      </c>
    </row>
    <row r="30" spans="1:17" x14ac:dyDescent="0.25">
      <c r="A30" s="2" t="s">
        <v>9</v>
      </c>
      <c r="B30" s="2">
        <f>38/15</f>
        <v>2.5333333333333332</v>
      </c>
      <c r="N30" s="2">
        <v>11250</v>
      </c>
      <c r="O30" s="2">
        <v>187</v>
      </c>
      <c r="P30" s="2">
        <f t="shared" si="5"/>
        <v>139445.9</v>
      </c>
      <c r="Q30" s="2">
        <f t="shared" si="6"/>
        <v>87.299911111111115</v>
      </c>
    </row>
    <row r="31" spans="1:17" x14ac:dyDescent="0.25">
      <c r="A31" s="2" t="s">
        <v>20</v>
      </c>
      <c r="B31" s="2">
        <v>200</v>
      </c>
      <c r="N31" s="2">
        <v>11500</v>
      </c>
      <c r="O31" s="2">
        <v>190</v>
      </c>
      <c r="P31" s="2">
        <f t="shared" si="5"/>
        <v>141683</v>
      </c>
      <c r="Q31" s="2">
        <f t="shared" si="6"/>
        <v>86.772173913043474</v>
      </c>
    </row>
    <row r="32" spans="1:17" x14ac:dyDescent="0.25">
      <c r="A32" s="3" t="s">
        <v>79</v>
      </c>
      <c r="B32" s="3">
        <v>0.43180000000000002</v>
      </c>
      <c r="N32" s="2">
        <v>11750</v>
      </c>
      <c r="O32" s="2">
        <v>190</v>
      </c>
      <c r="P32" s="2">
        <f t="shared" si="5"/>
        <v>141683</v>
      </c>
      <c r="Q32" s="2">
        <f t="shared" si="6"/>
        <v>84.925957446808511</v>
      </c>
    </row>
    <row r="33" spans="1:20" x14ac:dyDescent="0.25">
      <c r="A33" s="12" t="s">
        <v>91</v>
      </c>
      <c r="B33" s="12">
        <f>B34/2</f>
        <v>0.70250000000000001</v>
      </c>
      <c r="N33" s="2">
        <v>12000</v>
      </c>
      <c r="O33" s="2">
        <v>190</v>
      </c>
      <c r="P33" s="2">
        <f t="shared" si="5"/>
        <v>141683</v>
      </c>
      <c r="Q33" s="2">
        <f t="shared" si="6"/>
        <v>83.15666666666668</v>
      </c>
    </row>
    <row r="34" spans="1:20" x14ac:dyDescent="0.25">
      <c r="A34" s="12" t="s">
        <v>90</v>
      </c>
      <c r="B34" s="12">
        <v>1.405</v>
      </c>
      <c r="N34" s="2">
        <v>12250</v>
      </c>
      <c r="O34" s="2">
        <v>195</v>
      </c>
      <c r="P34" s="2">
        <f t="shared" si="5"/>
        <v>145411.5</v>
      </c>
      <c r="Q34" s="2">
        <f t="shared" si="6"/>
        <v>83.603265306122452</v>
      </c>
    </row>
    <row r="35" spans="1:20" x14ac:dyDescent="0.25">
      <c r="A35" s="12" t="s">
        <v>12</v>
      </c>
      <c r="B35" s="12">
        <v>1.167</v>
      </c>
      <c r="N35" s="2">
        <v>12500</v>
      </c>
      <c r="O35" s="2">
        <v>195</v>
      </c>
      <c r="P35" s="2">
        <f t="shared" si="5"/>
        <v>145411.5</v>
      </c>
      <c r="Q35" s="2">
        <f t="shared" si="6"/>
        <v>81.93119999999999</v>
      </c>
    </row>
    <row r="36" spans="1:20" x14ac:dyDescent="0.25">
      <c r="A36" s="12" t="s">
        <v>11</v>
      </c>
      <c r="B36" s="12">
        <v>0.7</v>
      </c>
      <c r="N36" s="2">
        <v>12750</v>
      </c>
      <c r="O36" s="2">
        <v>200</v>
      </c>
      <c r="P36" s="2">
        <f t="shared" si="5"/>
        <v>149140</v>
      </c>
      <c r="Q36" s="2">
        <f t="shared" si="6"/>
        <v>82.384313725490202</v>
      </c>
    </row>
    <row r="37" spans="1:20" x14ac:dyDescent="0.25">
      <c r="A37" s="12" t="s">
        <v>15</v>
      </c>
      <c r="B37" s="12">
        <v>0.52711883000000004</v>
      </c>
      <c r="N37" s="2">
        <v>13000</v>
      </c>
      <c r="O37" s="2">
        <v>200</v>
      </c>
      <c r="P37" s="2">
        <f t="shared" si="5"/>
        <v>149140</v>
      </c>
      <c r="Q37" s="2">
        <f t="shared" si="6"/>
        <v>80.800000000000011</v>
      </c>
    </row>
    <row r="38" spans="1:20" x14ac:dyDescent="0.25">
      <c r="A38" s="12" t="s">
        <v>13</v>
      </c>
      <c r="B38" s="12">
        <f>B28</f>
        <v>90.408367642149784</v>
      </c>
      <c r="N38" s="2">
        <v>13250</v>
      </c>
      <c r="O38" s="2">
        <v>200</v>
      </c>
      <c r="P38" s="2">
        <f t="shared" si="5"/>
        <v>149140</v>
      </c>
      <c r="Q38" s="2">
        <f t="shared" si="6"/>
        <v>79.275471698113208</v>
      </c>
    </row>
    <row r="39" spans="1:20" x14ac:dyDescent="0.25">
      <c r="A39" s="12" t="s">
        <v>16</v>
      </c>
      <c r="B39" s="12">
        <f>B24</f>
        <v>275</v>
      </c>
      <c r="N39" s="2">
        <v>13500</v>
      </c>
      <c r="O39" s="2">
        <v>195</v>
      </c>
      <c r="P39" s="2">
        <f t="shared" si="5"/>
        <v>145411.5</v>
      </c>
      <c r="Q39" s="2">
        <f t="shared" si="6"/>
        <v>75.862222222222215</v>
      </c>
    </row>
    <row r="40" spans="1:20" x14ac:dyDescent="0.25">
      <c r="A40" s="12" t="s">
        <v>14</v>
      </c>
      <c r="B40" s="12">
        <v>9.81</v>
      </c>
      <c r="N40" s="2">
        <v>13750</v>
      </c>
      <c r="O40" s="2">
        <v>190</v>
      </c>
      <c r="P40" s="2">
        <f t="shared" si="5"/>
        <v>141683</v>
      </c>
      <c r="Q40" s="2">
        <f t="shared" si="6"/>
        <v>72.573090909090908</v>
      </c>
    </row>
    <row r="41" spans="1:20" x14ac:dyDescent="0.25">
      <c r="A41" s="12" t="s">
        <v>17</v>
      </c>
      <c r="B41" s="12">
        <f>(0.5*B35*B36*B37*B38^2)</f>
        <v>1759.8055656615986</v>
      </c>
      <c r="N41" s="2">
        <v>14000</v>
      </c>
      <c r="O41" s="2">
        <v>185</v>
      </c>
      <c r="P41" s="2">
        <f t="shared" si="5"/>
        <v>137954.5</v>
      </c>
      <c r="Q41" s="2">
        <f t="shared" si="6"/>
        <v>69.401428571428568</v>
      </c>
    </row>
    <row r="42" spans="1:20" x14ac:dyDescent="0.25">
      <c r="A42" s="12" t="s">
        <v>18</v>
      </c>
      <c r="B42" s="12">
        <f>(B41*B38)</f>
        <v>159101.14855903518</v>
      </c>
      <c r="N42" s="2">
        <v>14250</v>
      </c>
      <c r="O42" s="2"/>
      <c r="P42" s="2"/>
      <c r="Q42" s="2"/>
    </row>
    <row r="43" spans="1:20" x14ac:dyDescent="0.25">
      <c r="A43" s="12" t="s">
        <v>3</v>
      </c>
      <c r="B43" s="12">
        <f>B42*10^-3</f>
        <v>159.10114855903518</v>
      </c>
      <c r="N43" s="2">
        <v>14500</v>
      </c>
      <c r="O43" s="2"/>
      <c r="P43" s="2"/>
      <c r="Q43" s="2"/>
    </row>
    <row r="44" spans="1:20" x14ac:dyDescent="0.25">
      <c r="A44" s="12" t="s">
        <v>19</v>
      </c>
      <c r="B44" s="12">
        <f>(0.02*B24*B40)</f>
        <v>53.955000000000005</v>
      </c>
      <c r="N44" s="2">
        <v>14750</v>
      </c>
      <c r="O44" s="2"/>
      <c r="P44" s="2"/>
      <c r="Q44" s="2"/>
    </row>
    <row r="45" spans="1:20" x14ac:dyDescent="0.25">
      <c r="A45" s="12" t="s">
        <v>77</v>
      </c>
      <c r="B45" s="12">
        <f>52%*200</f>
        <v>104</v>
      </c>
      <c r="N45" s="2">
        <v>15000</v>
      </c>
      <c r="O45" s="2"/>
      <c r="P45" s="2"/>
      <c r="Q45" s="2"/>
    </row>
    <row r="46" spans="1:20" x14ac:dyDescent="0.25">
      <c r="A46" s="12" t="s">
        <v>78</v>
      </c>
      <c r="B46" s="12">
        <f>48%*200</f>
        <v>96</v>
      </c>
    </row>
    <row r="47" spans="1:20" x14ac:dyDescent="0.25">
      <c r="A47" s="12" t="s">
        <v>94</v>
      </c>
      <c r="B47" s="12">
        <f>(B24*(B33/B34))*(B34-B33)+B41</f>
        <v>1856.3993156615986</v>
      </c>
      <c r="T47" t="s">
        <v>52</v>
      </c>
    </row>
    <row r="48" spans="1:20" x14ac:dyDescent="0.25">
      <c r="B48">
        <f>B47/B24</f>
        <v>6.7505429660421772</v>
      </c>
    </row>
    <row r="49" spans="1:25" x14ac:dyDescent="0.25">
      <c r="A49" s="21" t="s">
        <v>120</v>
      </c>
      <c r="N49" t="s">
        <v>129</v>
      </c>
    </row>
    <row r="53" spans="1:25" x14ac:dyDescent="0.25">
      <c r="D53" s="13" t="s">
        <v>75</v>
      </c>
      <c r="E53" s="13" t="s">
        <v>43</v>
      </c>
      <c r="F53" s="13" t="s">
        <v>96</v>
      </c>
      <c r="G53" s="13" t="s">
        <v>95</v>
      </c>
      <c r="H53" s="13" t="s">
        <v>93</v>
      </c>
      <c r="I53" s="14" t="s">
        <v>97</v>
      </c>
      <c r="J53" s="15" t="s">
        <v>33</v>
      </c>
      <c r="K53" s="15" t="s">
        <v>44</v>
      </c>
      <c r="M53" s="7" t="s">
        <v>29</v>
      </c>
      <c r="N53" s="7" t="s">
        <v>25</v>
      </c>
      <c r="O53" s="7" t="s">
        <v>30</v>
      </c>
      <c r="P53" s="7" t="s">
        <v>130</v>
      </c>
      <c r="Q53" s="7" t="s">
        <v>131</v>
      </c>
      <c r="R53" s="7" t="s">
        <v>41</v>
      </c>
      <c r="S53" s="7" t="s">
        <v>42</v>
      </c>
      <c r="T53" s="7" t="s">
        <v>44</v>
      </c>
      <c r="U53" s="7" t="s">
        <v>89</v>
      </c>
      <c r="V53" s="7" t="s">
        <v>88</v>
      </c>
      <c r="W53" s="7" t="s">
        <v>97</v>
      </c>
      <c r="X53" s="20" t="s">
        <v>118</v>
      </c>
      <c r="Y53" s="7" t="s">
        <v>119</v>
      </c>
    </row>
    <row r="54" spans="1:25" x14ac:dyDescent="0.25">
      <c r="D54" s="13">
        <f>(($B$24+(($B$45*$B$40)-($B$45*E54))*$B$32)/E54/$B$32)*((1/$B$32)^2)+(($B$46*$B$40)-($B$46*E54))*B$32/(E54/$B$32)*((1/$B$32)^2)+(($B$15*(($D$16/$E$16)*(1/$B$32)^2)))+(($B$16*($B$19*$B$18*(1/$B$32)^2)))+($B$17*($B$20*$B$19*$B$18*(1/$B$32)^2))</f>
        <v>-618.47522998315571</v>
      </c>
      <c r="E54" s="13">
        <f>F54/$B$24</f>
        <v>288.72658264665989</v>
      </c>
      <c r="F54" s="13">
        <f>G55-(I54+$B$44)</f>
        <v>79399.810227831476</v>
      </c>
      <c r="G54" s="13">
        <f>$B$42/H54</f>
        <v>159101.14855903518</v>
      </c>
      <c r="H54" s="13">
        <v>1</v>
      </c>
      <c r="I54" s="14">
        <f>($B$24*($B$33/$B$34))*($B$34-$B$33)+(0.5*$B$35*$B$36*$B$37*H54^2)</f>
        <v>96.809051686113506</v>
      </c>
      <c r="J54" s="15">
        <f>P54</f>
        <v>14.925373134328357</v>
      </c>
      <c r="K54" s="15">
        <v>44.3036569389688</v>
      </c>
      <c r="M54" s="7">
        <v>1</v>
      </c>
      <c r="N54" s="7">
        <v>5000</v>
      </c>
      <c r="O54" s="7">
        <f>((N54*60)*($B$5/$C$5)*($D$15/$E$15)*(RADIANS(1.9*PI())/1000)*($D$16/$E$16))</f>
        <v>2.9461505674893602</v>
      </c>
      <c r="P54" s="7">
        <f t="shared" ref="P54:P94" si="7">((N54/60)*1.9)/(($E$5)*($E$15/$D$15)*($E$16/$D$16))</f>
        <v>14.925373134328357</v>
      </c>
      <c r="Q54" s="7">
        <f>P54*3.6</f>
        <v>53.731343283582085</v>
      </c>
      <c r="R54" s="7">
        <f>$B$42/P54</f>
        <v>10659.776953455357</v>
      </c>
      <c r="S54" s="7">
        <f t="shared" ref="S54:S117" si="8">R54-(X54+$B$44)</f>
        <v>10557.859893728581</v>
      </c>
      <c r="T54" s="7">
        <f>S54/$B$39</f>
        <v>38.392217795376659</v>
      </c>
      <c r="U54" s="7">
        <f>(($D$27)*($B$40)*(($B$34-$B$33)/$B$34)/(1-($D$27)*($B$21/$B$34))-(X54/$D$21))</f>
        <v>10.272796080249096</v>
      </c>
      <c r="V54" s="7">
        <f>(($B$24/$D$21)*($B$40*($B$33/$B$21))-(X54/$D$21))</f>
        <v>9.9435717370811467</v>
      </c>
      <c r="W54" s="7">
        <f t="shared" ref="W54:W117" si="9">($B$24*($B$33/$B$34))*($B$34-$B$33)+(0.5*$B$35*$B$36*$B$37*P54^2)</f>
        <v>144.55580972677654</v>
      </c>
      <c r="X54" s="20">
        <f>(0.5*$B$35*$B$36*$B$37*(P54^2))</f>
        <v>47.962059726776559</v>
      </c>
      <c r="Y54" s="7">
        <f t="shared" ref="Y54:Y117" si="10">(X54*P54)</f>
        <v>715.85163771308294</v>
      </c>
    </row>
    <row r="55" spans="1:25" x14ac:dyDescent="0.25">
      <c r="B55">
        <v>1000</v>
      </c>
      <c r="D55" s="13">
        <f t="shared" ref="D55:D118" si="11">(($B$24+(($B$45*$B$40)-($B$45*E55))*B$32)/E55/$B$32)*((1/$B$32)^2)+(($B$46*$B$40)-($B$46*E55))*B$32/(E55/$B$32)*((1/$B$32)^2)+(($B$15*(($D$16/$E$16)*(1/$B$32)^2)))+(($B$16*($B$19*$B$18*(1/$B$32)^2)))+($B$17*($B$20*$B$19*$B$18*(1/$B$32)^2))</f>
        <v>-601.40411515940286</v>
      </c>
      <c r="E55" s="13">
        <f t="shared" ref="E55:E118" si="12">F55/$B$24</f>
        <v>192.29929538036583</v>
      </c>
      <c r="F55" s="13">
        <f t="shared" ref="F55:F118" si="13">G56-(I55+$B$44)</f>
        <v>52882.306229600603</v>
      </c>
      <c r="G55" s="13">
        <f t="shared" ref="G55:G118" si="14">$B$42/H55</f>
        <v>79550.57427951759</v>
      </c>
      <c r="H55" s="13">
        <v>2</v>
      </c>
      <c r="I55" s="14">
        <f t="shared" ref="I55:I118" si="15">($B$24*($B$33/$B$34))*($B$34-$B$33)+(0.5*$B$35*$B$36*$B$37*H55^2)</f>
        <v>97.454956744453995</v>
      </c>
      <c r="J55" s="15">
        <v>15.671641791044777</v>
      </c>
      <c r="K55" s="15">
        <v>41.765614807193707</v>
      </c>
      <c r="M55" s="7">
        <v>1</v>
      </c>
      <c r="N55" s="7">
        <v>5250</v>
      </c>
      <c r="O55" s="7">
        <f t="shared" ref="O55:O94" si="16">((N55*60)*($B$5/$C$5)*($D$15/$E$15)*(RADIANS(1.9*PI())/1000)*($D$16/$E$16))</f>
        <v>3.0934580958638285</v>
      </c>
      <c r="P55" s="7">
        <f t="shared" si="7"/>
        <v>15.671641791044777</v>
      </c>
      <c r="Q55" s="7">
        <f t="shared" ref="Q55:Q118" si="17">P55*3.6</f>
        <v>56.417910447761201</v>
      </c>
      <c r="R55" s="7">
        <f t="shared" ref="R55:R118" si="18">$B$42/P55</f>
        <v>10152.168527100339</v>
      </c>
      <c r="S55" s="7">
        <f t="shared" si="8"/>
        <v>10045.335356251568</v>
      </c>
      <c r="T55" s="7">
        <f t="shared" ref="T55:T117" si="19">S55/$B$39</f>
        <v>36.528492204551156</v>
      </c>
      <c r="U55" s="7">
        <f t="shared" ref="U55:U118" si="20">(($D$27)*($B$40)*(($B$34-$B$33)/$B$34)/(1-($D$27)*($B$21/$B$34))-(X55/$D$21))</f>
        <v>10.255482962565537</v>
      </c>
      <c r="V55" s="7">
        <f t="shared" ref="V55:V94" si="21">(($B$24/$D$21)*($B$40*($B$33/$B$21))-(X55/$D$21))</f>
        <v>9.9262586193975881</v>
      </c>
      <c r="W55" s="7">
        <f t="shared" si="9"/>
        <v>149.47192084877116</v>
      </c>
      <c r="X55" s="20">
        <f t="shared" ref="X55:X118" si="22">(0.5*$B$35*$B$36*$B$37*(P55^2))</f>
        <v>52.87817084877117</v>
      </c>
      <c r="Y55" s="7">
        <f t="shared" si="10"/>
        <v>828.68775210760793</v>
      </c>
    </row>
    <row r="56" spans="1:25" x14ac:dyDescent="0.25">
      <c r="B56">
        <v>1500</v>
      </c>
      <c r="D56" s="13">
        <f t="shared" si="11"/>
        <v>-584.29880848766754</v>
      </c>
      <c r="E56" s="13">
        <f t="shared" si="12"/>
        <v>144.08291154394098</v>
      </c>
      <c r="F56" s="13">
        <f t="shared" si="13"/>
        <v>39622.80067458377</v>
      </c>
      <c r="G56" s="13">
        <f t="shared" si="14"/>
        <v>53033.71618634506</v>
      </c>
      <c r="H56" s="13">
        <v>3</v>
      </c>
      <c r="I56" s="14">
        <f t="shared" si="15"/>
        <v>98.531465175021495</v>
      </c>
      <c r="J56" s="15">
        <v>16.417910447761194</v>
      </c>
      <c r="K56" s="15">
        <v>39.458303778307268</v>
      </c>
      <c r="M56" s="7">
        <v>1</v>
      </c>
      <c r="N56" s="7">
        <v>5500</v>
      </c>
      <c r="O56" s="7">
        <f t="shared" si="16"/>
        <v>3.2407656242382963</v>
      </c>
      <c r="P56" s="7">
        <f t="shared" si="7"/>
        <v>16.417910447761194</v>
      </c>
      <c r="Q56" s="7">
        <f t="shared" si="17"/>
        <v>59.104477611940304</v>
      </c>
      <c r="R56" s="7">
        <f t="shared" si="18"/>
        <v>9690.7063213230522</v>
      </c>
      <c r="S56" s="7">
        <f t="shared" si="8"/>
        <v>9578.7172290536528</v>
      </c>
      <c r="T56" s="7">
        <f t="shared" si="19"/>
        <v>34.831699014740558</v>
      </c>
      <c r="U56" s="7">
        <f t="shared" si="20"/>
        <v>10.23732530255595</v>
      </c>
      <c r="V56" s="7">
        <f t="shared" si="21"/>
        <v>9.9081009593880012</v>
      </c>
      <c r="W56" s="7">
        <f t="shared" si="9"/>
        <v>154.62784226939965</v>
      </c>
      <c r="X56" s="20">
        <f t="shared" si="22"/>
        <v>58.03409226939965</v>
      </c>
      <c r="Y56" s="7">
        <f t="shared" si="10"/>
        <v>952.79852979611371</v>
      </c>
    </row>
    <row r="57" spans="1:25" x14ac:dyDescent="0.25">
      <c r="B57">
        <v>2000</v>
      </c>
      <c r="D57" s="13">
        <f t="shared" si="11"/>
        <v>-567.15753571842936</v>
      </c>
      <c r="E57" s="13">
        <f t="shared" si="12"/>
        <v>115.14994958119716</v>
      </c>
      <c r="F57" s="13">
        <f t="shared" si="13"/>
        <v>31666.236134829218</v>
      </c>
      <c r="G57" s="13">
        <f t="shared" si="14"/>
        <v>39775.287139758795</v>
      </c>
      <c r="H57" s="13">
        <v>4</v>
      </c>
      <c r="I57" s="14">
        <f t="shared" si="15"/>
        <v>100.03857697781601</v>
      </c>
      <c r="J57" s="15">
        <v>17.164179104477611</v>
      </c>
      <c r="K57" s="15">
        <v>37.351628491063124</v>
      </c>
      <c r="M57" s="7">
        <v>1</v>
      </c>
      <c r="N57" s="7">
        <v>5750</v>
      </c>
      <c r="O57" s="7">
        <f t="shared" si="16"/>
        <v>3.3880731526127645</v>
      </c>
      <c r="P57" s="7">
        <f t="shared" si="7"/>
        <v>17.164179104477611</v>
      </c>
      <c r="Q57" s="7">
        <f t="shared" si="17"/>
        <v>61.791044776119399</v>
      </c>
      <c r="R57" s="7">
        <f t="shared" si="18"/>
        <v>9269.3712638742236</v>
      </c>
      <c r="S57" s="7">
        <f t="shared" si="8"/>
        <v>9151.9864398855607</v>
      </c>
      <c r="T57" s="7">
        <f t="shared" si="19"/>
        <v>33.279950690492946</v>
      </c>
      <c r="U57" s="7">
        <f t="shared" si="20"/>
        <v>10.218323100220339</v>
      </c>
      <c r="V57" s="7">
        <f t="shared" si="21"/>
        <v>9.8890987570523894</v>
      </c>
      <c r="W57" s="7">
        <f t="shared" si="9"/>
        <v>160.02357398866201</v>
      </c>
      <c r="X57" s="20">
        <f t="shared" si="22"/>
        <v>63.429823988662001</v>
      </c>
      <c r="Y57" s="7">
        <f t="shared" si="10"/>
        <v>1088.7208595068851</v>
      </c>
    </row>
    <row r="58" spans="1:25" x14ac:dyDescent="0.25">
      <c r="B58">
        <v>2500</v>
      </c>
      <c r="D58" s="13">
        <f t="shared" si="11"/>
        <v>-549.97795019966372</v>
      </c>
      <c r="E58" s="13">
        <f t="shared" si="12"/>
        <v>95.85791564007161</v>
      </c>
      <c r="F58" s="13">
        <f t="shared" si="13"/>
        <v>26360.926801019694</v>
      </c>
      <c r="G58" s="13">
        <f t="shared" si="14"/>
        <v>31820.229711807035</v>
      </c>
      <c r="H58" s="13">
        <v>5</v>
      </c>
      <c r="I58" s="14">
        <f t="shared" si="15"/>
        <v>101.9762921528375</v>
      </c>
      <c r="J58" s="15">
        <v>17.910447761194032</v>
      </c>
      <c r="K58" s="15">
        <v>35.420509477755992</v>
      </c>
      <c r="M58" s="7">
        <v>1</v>
      </c>
      <c r="N58" s="7">
        <v>6000</v>
      </c>
      <c r="O58" s="7">
        <f t="shared" si="16"/>
        <v>3.5353806809872323</v>
      </c>
      <c r="P58" s="7">
        <f t="shared" si="7"/>
        <v>17.910447761194032</v>
      </c>
      <c r="Q58" s="7">
        <f t="shared" si="17"/>
        <v>64.477611940298516</v>
      </c>
      <c r="R58" s="7">
        <f t="shared" si="18"/>
        <v>8883.1474612127968</v>
      </c>
      <c r="S58" s="7">
        <f t="shared" si="8"/>
        <v>8760.1270952062387</v>
      </c>
      <c r="T58" s="7">
        <f t="shared" si="19"/>
        <v>31.855007618931776</v>
      </c>
      <c r="U58" s="7">
        <f t="shared" si="20"/>
        <v>10.198476355558697</v>
      </c>
      <c r="V58" s="7">
        <f t="shared" si="21"/>
        <v>9.8692520123907475</v>
      </c>
      <c r="W58" s="7">
        <f t="shared" si="9"/>
        <v>165.65911600655826</v>
      </c>
      <c r="X58" s="20">
        <f t="shared" si="22"/>
        <v>69.065366006558264</v>
      </c>
      <c r="Y58" s="7">
        <f t="shared" si="10"/>
        <v>1236.9916299682079</v>
      </c>
    </row>
    <row r="59" spans="1:25" x14ac:dyDescent="0.25">
      <c r="B59">
        <v>3000</v>
      </c>
      <c r="D59" s="13">
        <f t="shared" si="11"/>
        <v>-532.75712618251202</v>
      </c>
      <c r="E59" s="13">
        <f t="shared" si="12"/>
        <v>82.074312355394582</v>
      </c>
      <c r="F59" s="13">
        <f t="shared" si="13"/>
        <v>22570.435897733511</v>
      </c>
      <c r="G59" s="13">
        <f t="shared" si="14"/>
        <v>26516.85809317253</v>
      </c>
      <c r="H59" s="13">
        <v>6</v>
      </c>
      <c r="I59" s="14">
        <f t="shared" si="15"/>
        <v>104.34461070008599</v>
      </c>
      <c r="J59" s="15">
        <v>18.656716417910449</v>
      </c>
      <c r="K59" s="15">
        <v>33.643879985513436</v>
      </c>
      <c r="M59" s="7">
        <v>1</v>
      </c>
      <c r="N59" s="7">
        <v>6250</v>
      </c>
      <c r="O59" s="7">
        <f t="shared" si="16"/>
        <v>3.6826882093617006</v>
      </c>
      <c r="P59" s="7">
        <f t="shared" si="7"/>
        <v>18.656716417910449</v>
      </c>
      <c r="Q59" s="7">
        <f t="shared" si="17"/>
        <v>67.164179104477611</v>
      </c>
      <c r="R59" s="7">
        <f t="shared" si="18"/>
        <v>8527.8215627642858</v>
      </c>
      <c r="S59" s="7">
        <f t="shared" si="8"/>
        <v>8398.9258444411971</v>
      </c>
      <c r="T59" s="7">
        <f t="shared" si="19"/>
        <v>30.541548525240717</v>
      </c>
      <c r="U59" s="7">
        <f t="shared" si="20"/>
        <v>10.17778506857103</v>
      </c>
      <c r="V59" s="7">
        <f t="shared" si="21"/>
        <v>9.8485607254030807</v>
      </c>
      <c r="W59" s="7">
        <f t="shared" si="9"/>
        <v>171.53446832308839</v>
      </c>
      <c r="X59" s="20">
        <f t="shared" si="22"/>
        <v>74.94071832308839</v>
      </c>
      <c r="Y59" s="7">
        <f t="shared" si="10"/>
        <v>1398.1477299083656</v>
      </c>
    </row>
    <row r="60" spans="1:25" x14ac:dyDescent="0.25">
      <c r="B60">
        <v>3500</v>
      </c>
      <c r="D60" s="13">
        <f t="shared" si="11"/>
        <v>-515.4915513453634</v>
      </c>
      <c r="E60" s="13">
        <f t="shared" si="12"/>
        <v>71.732891044581223</v>
      </c>
      <c r="F60" s="13">
        <f t="shared" si="13"/>
        <v>19726.545037259835</v>
      </c>
      <c r="G60" s="13">
        <f t="shared" si="14"/>
        <v>22728.735508433598</v>
      </c>
      <c r="H60" s="13">
        <v>7</v>
      </c>
      <c r="I60" s="14">
        <f t="shared" si="15"/>
        <v>107.1435326195615</v>
      </c>
      <c r="J60" s="15">
        <v>19.402985074626866</v>
      </c>
      <c r="K60" s="15">
        <v>32.003914300366453</v>
      </c>
      <c r="M60" s="7">
        <v>1</v>
      </c>
      <c r="N60" s="7">
        <v>6500</v>
      </c>
      <c r="O60" s="7">
        <f t="shared" si="16"/>
        <v>3.8299957377361689</v>
      </c>
      <c r="P60" s="7">
        <f t="shared" si="7"/>
        <v>19.402985074626866</v>
      </c>
      <c r="Q60" s="7">
        <f t="shared" si="17"/>
        <v>69.850746268656721</v>
      </c>
      <c r="R60" s="7">
        <f t="shared" si="18"/>
        <v>8199.8284257348896</v>
      </c>
      <c r="S60" s="7">
        <f t="shared" si="8"/>
        <v>8064.8175447966369</v>
      </c>
      <c r="T60" s="7">
        <f t="shared" si="19"/>
        <v>29.326609253805952</v>
      </c>
      <c r="U60" s="7">
        <f t="shared" si="20"/>
        <v>10.156249239257335</v>
      </c>
      <c r="V60" s="7">
        <f t="shared" si="21"/>
        <v>9.8270248960893856</v>
      </c>
      <c r="W60" s="7">
        <f t="shared" si="9"/>
        <v>177.64963093825241</v>
      </c>
      <c r="X60" s="20">
        <f t="shared" si="22"/>
        <v>81.0558809382524</v>
      </c>
      <c r="Y60" s="7">
        <f t="shared" si="10"/>
        <v>1572.7260480556436</v>
      </c>
    </row>
    <row r="61" spans="1:25" x14ac:dyDescent="0.25">
      <c r="B61">
        <v>4000</v>
      </c>
      <c r="D61" s="13">
        <f t="shared" si="11"/>
        <v>-498.17711835711259</v>
      </c>
      <c r="E61" s="13">
        <f t="shared" si="12"/>
        <v>63.685735772862138</v>
      </c>
      <c r="F61" s="13">
        <f t="shared" si="13"/>
        <v>17513.577337537088</v>
      </c>
      <c r="G61" s="13">
        <f t="shared" si="14"/>
        <v>19887.643569879398</v>
      </c>
      <c r="H61" s="13">
        <v>8</v>
      </c>
      <c r="I61" s="14">
        <f t="shared" si="15"/>
        <v>110.373057911264</v>
      </c>
      <c r="J61" s="15">
        <v>20.149253731343286</v>
      </c>
      <c r="K61" s="15">
        <v>30.485427554859989</v>
      </c>
      <c r="M61" s="7">
        <v>1</v>
      </c>
      <c r="N61" s="7">
        <v>6750</v>
      </c>
      <c r="O61" s="7">
        <f t="shared" si="16"/>
        <v>3.9773032661106362</v>
      </c>
      <c r="P61" s="7">
        <f t="shared" si="7"/>
        <v>20.149253731343286</v>
      </c>
      <c r="Q61" s="7">
        <f t="shared" si="17"/>
        <v>72.53731343283583</v>
      </c>
      <c r="R61" s="7">
        <f t="shared" si="18"/>
        <v>7896.1310766335964</v>
      </c>
      <c r="S61" s="7">
        <f t="shared" si="8"/>
        <v>7754.7652227815461</v>
      </c>
      <c r="T61" s="7">
        <f t="shared" si="19"/>
        <v>28.199146264660168</v>
      </c>
      <c r="U61" s="7">
        <f t="shared" si="20"/>
        <v>10.133868867617613</v>
      </c>
      <c r="V61" s="7">
        <f t="shared" si="21"/>
        <v>9.8046445244496638</v>
      </c>
      <c r="W61" s="7">
        <f t="shared" si="9"/>
        <v>184.00460385205031</v>
      </c>
      <c r="X61" s="20">
        <f t="shared" si="22"/>
        <v>87.410853852050323</v>
      </c>
      <c r="Y61" s="7">
        <f t="shared" si="10"/>
        <v>1761.2634731383275</v>
      </c>
    </row>
    <row r="62" spans="1:25" x14ac:dyDescent="0.25">
      <c r="B62">
        <v>4500</v>
      </c>
      <c r="D62" s="13">
        <f t="shared" si="11"/>
        <v>-480.80911529394433</v>
      </c>
      <c r="E62" s="13">
        <f t="shared" si="12"/>
        <v>57.244096979375719</v>
      </c>
      <c r="F62" s="13">
        <f t="shared" si="13"/>
        <v>15742.126669328323</v>
      </c>
      <c r="G62" s="13">
        <f t="shared" si="14"/>
        <v>17677.905395448353</v>
      </c>
      <c r="H62" s="13">
        <v>9</v>
      </c>
      <c r="I62" s="14">
        <f t="shared" si="15"/>
        <v>114.0331865751935</v>
      </c>
      <c r="J62" s="15">
        <v>20.895522388059703</v>
      </c>
      <c r="K62" s="15">
        <v>29.075404148318281</v>
      </c>
      <c r="M62" s="7">
        <v>1</v>
      </c>
      <c r="N62" s="7">
        <v>7000</v>
      </c>
      <c r="O62" s="7">
        <f t="shared" si="16"/>
        <v>4.1246107944851049</v>
      </c>
      <c r="P62" s="7">
        <f t="shared" si="7"/>
        <v>20.895522388059703</v>
      </c>
      <c r="Q62" s="7">
        <f t="shared" si="17"/>
        <v>75.22388059701494</v>
      </c>
      <c r="R62" s="7">
        <f t="shared" si="18"/>
        <v>7614.1263953252546</v>
      </c>
      <c r="S62" s="7">
        <f t="shared" si="8"/>
        <v>7466.1657582607722</v>
      </c>
      <c r="T62" s="7">
        <f t="shared" si="19"/>
        <v>27.149693666402808</v>
      </c>
      <c r="U62" s="7">
        <f t="shared" si="20"/>
        <v>10.110643953651863</v>
      </c>
      <c r="V62" s="7">
        <f t="shared" si="21"/>
        <v>9.7814196104839137</v>
      </c>
      <c r="W62" s="7">
        <f t="shared" si="9"/>
        <v>190.59938706448207</v>
      </c>
      <c r="X62" s="20">
        <f t="shared" si="22"/>
        <v>94.005637064482087</v>
      </c>
      <c r="Y62" s="7">
        <f t="shared" si="10"/>
        <v>1964.2968938847005</v>
      </c>
    </row>
    <row r="63" spans="1:25" x14ac:dyDescent="0.25">
      <c r="B63">
        <v>5000</v>
      </c>
      <c r="D63" s="13">
        <f t="shared" si="11"/>
        <v>-463.38221471648711</v>
      </c>
      <c r="E63" s="13">
        <f t="shared" si="12"/>
        <v>51.969679489028202</v>
      </c>
      <c r="F63" s="13">
        <f t="shared" si="13"/>
        <v>14291.661859482756</v>
      </c>
      <c r="G63" s="13">
        <f t="shared" si="14"/>
        <v>15910.114855903517</v>
      </c>
      <c r="H63" s="13">
        <v>10</v>
      </c>
      <c r="I63" s="14">
        <f t="shared" si="15"/>
        <v>118.12391861135001</v>
      </c>
      <c r="J63" s="15">
        <v>21.64179104477612</v>
      </c>
      <c r="K63" s="15">
        <v>27.762623735331168</v>
      </c>
      <c r="M63" s="7">
        <v>1</v>
      </c>
      <c r="N63" s="7">
        <v>7250</v>
      </c>
      <c r="O63" s="7">
        <f t="shared" si="16"/>
        <v>4.2719183228595723</v>
      </c>
      <c r="P63" s="7">
        <f t="shared" si="7"/>
        <v>21.64179104477612</v>
      </c>
      <c r="Q63" s="7">
        <f t="shared" si="17"/>
        <v>77.910447761194035</v>
      </c>
      <c r="R63" s="7">
        <f t="shared" si="18"/>
        <v>7351.5703127278321</v>
      </c>
      <c r="S63" s="7">
        <f t="shared" si="8"/>
        <v>7196.7750821522841</v>
      </c>
      <c r="T63" s="7">
        <f t="shared" si="19"/>
        <v>26.170091207826488</v>
      </c>
      <c r="U63" s="7">
        <f t="shared" si="20"/>
        <v>10.086574497360086</v>
      </c>
      <c r="V63" s="7">
        <f t="shared" si="21"/>
        <v>9.757350154192137</v>
      </c>
      <c r="W63" s="7">
        <f t="shared" si="9"/>
        <v>197.43398057554774</v>
      </c>
      <c r="X63" s="20">
        <f t="shared" si="22"/>
        <v>100.84023057554774</v>
      </c>
      <c r="Y63" s="7">
        <f t="shared" si="10"/>
        <v>2182.3631990230483</v>
      </c>
    </row>
    <row r="64" spans="1:25" x14ac:dyDescent="0.25">
      <c r="B64">
        <v>5500</v>
      </c>
      <c r="D64" s="13">
        <f t="shared" si="11"/>
        <v>-445.89046120533192</v>
      </c>
      <c r="E64" s="13">
        <f t="shared" si="12"/>
        <v>47.57028651842375</v>
      </c>
      <c r="F64" s="13">
        <f t="shared" si="13"/>
        <v>13081.828792566532</v>
      </c>
      <c r="G64" s="13">
        <f t="shared" si="14"/>
        <v>14463.740778094107</v>
      </c>
      <c r="H64" s="13">
        <v>11</v>
      </c>
      <c r="I64" s="14">
        <f t="shared" si="15"/>
        <v>122.6452540197335</v>
      </c>
      <c r="J64" s="15">
        <v>22.388059701492541</v>
      </c>
      <c r="K64" s="15">
        <v>26.537362016543192</v>
      </c>
      <c r="M64" s="7">
        <v>1</v>
      </c>
      <c r="N64" s="7">
        <v>7500</v>
      </c>
      <c r="O64" s="7">
        <f t="shared" si="16"/>
        <v>4.4192258512340405</v>
      </c>
      <c r="P64" s="7">
        <f t="shared" si="7"/>
        <v>22.388059701492541</v>
      </c>
      <c r="Q64" s="7">
        <f t="shared" si="17"/>
        <v>80.597014925373145</v>
      </c>
      <c r="R64" s="7">
        <f t="shared" si="18"/>
        <v>7106.5179689702372</v>
      </c>
      <c r="S64" s="7">
        <f t="shared" si="8"/>
        <v>6944.6483345849902</v>
      </c>
      <c r="T64" s="7">
        <f t="shared" si="19"/>
        <v>25.253266671218146</v>
      </c>
      <c r="U64" s="7">
        <f t="shared" si="20"/>
        <v>10.061660498742281</v>
      </c>
      <c r="V64" s="7">
        <f t="shared" si="21"/>
        <v>9.7324361555743319</v>
      </c>
      <c r="W64" s="7">
        <f t="shared" si="9"/>
        <v>204.5083843852473</v>
      </c>
      <c r="X64" s="20">
        <f t="shared" si="22"/>
        <v>107.9146343852473</v>
      </c>
      <c r="Y64" s="7">
        <f t="shared" si="10"/>
        <v>2415.9992772816563</v>
      </c>
    </row>
    <row r="65" spans="2:25" x14ac:dyDescent="0.25">
      <c r="B65">
        <v>6000</v>
      </c>
      <c r="D65" s="13">
        <f t="shared" si="11"/>
        <v>-428.32725714249489</v>
      </c>
      <c r="E65" s="13">
        <f t="shared" si="12"/>
        <v>43.843627986749851</v>
      </c>
      <c r="F65" s="13">
        <f t="shared" si="13"/>
        <v>12056.997696356209</v>
      </c>
      <c r="G65" s="13">
        <f t="shared" si="14"/>
        <v>13258.429046586265</v>
      </c>
      <c r="H65" s="13">
        <v>12</v>
      </c>
      <c r="I65" s="14">
        <f t="shared" si="15"/>
        <v>127.597192800344</v>
      </c>
      <c r="J65" s="15">
        <v>23.134328358208954</v>
      </c>
      <c r="K65" s="15">
        <v>25.391149440902836</v>
      </c>
      <c r="M65" s="7">
        <v>1</v>
      </c>
      <c r="N65" s="7">
        <v>7750</v>
      </c>
      <c r="O65" s="7">
        <f t="shared" si="16"/>
        <v>4.5665333796085088</v>
      </c>
      <c r="P65" s="7">
        <f t="shared" si="7"/>
        <v>23.134328358208954</v>
      </c>
      <c r="Q65" s="7">
        <f t="shared" si="17"/>
        <v>83.28358208955224</v>
      </c>
      <c r="R65" s="7">
        <f t="shared" si="18"/>
        <v>6877.2754538421659</v>
      </c>
      <c r="S65" s="7">
        <f t="shared" si="8"/>
        <v>6708.0916053485853</v>
      </c>
      <c r="T65" s="7">
        <f t="shared" si="19"/>
        <v>24.393060383085764</v>
      </c>
      <c r="U65" s="7">
        <f t="shared" si="20"/>
        <v>10.035901957798451</v>
      </c>
      <c r="V65" s="7">
        <f t="shared" si="21"/>
        <v>9.706677614630502</v>
      </c>
      <c r="W65" s="7">
        <f t="shared" si="9"/>
        <v>211.8225984935807</v>
      </c>
      <c r="X65" s="20">
        <f t="shared" si="22"/>
        <v>115.2288484935807</v>
      </c>
      <c r="Y65" s="7">
        <f t="shared" si="10"/>
        <v>2665.7420173888072</v>
      </c>
    </row>
    <row r="66" spans="2:25" x14ac:dyDescent="0.25">
      <c r="B66">
        <v>6500</v>
      </c>
      <c r="D66" s="13">
        <f t="shared" si="11"/>
        <v>-410.68534651417849</v>
      </c>
      <c r="E66" s="13">
        <f t="shared" si="12"/>
        <v>40.645210979140423</v>
      </c>
      <c r="F66" s="13">
        <f t="shared" si="13"/>
        <v>11177.433019263617</v>
      </c>
      <c r="G66" s="13">
        <f t="shared" si="14"/>
        <v>12238.549889156553</v>
      </c>
      <c r="H66" s="13">
        <v>13</v>
      </c>
      <c r="I66" s="14">
        <f t="shared" si="15"/>
        <v>132.97973495318149</v>
      </c>
      <c r="J66" s="15">
        <v>23.880597014925375</v>
      </c>
      <c r="K66" s="15">
        <v>24.316575151239995</v>
      </c>
      <c r="M66" s="7">
        <v>1</v>
      </c>
      <c r="N66" s="7">
        <v>8000</v>
      </c>
      <c r="O66" s="7">
        <f t="shared" si="16"/>
        <v>4.7138409079829771</v>
      </c>
      <c r="P66" s="7">
        <f t="shared" si="7"/>
        <v>23.880597014925375</v>
      </c>
      <c r="Q66" s="7">
        <f t="shared" si="17"/>
        <v>85.97014925373135</v>
      </c>
      <c r="R66" s="7">
        <f t="shared" si="18"/>
        <v>6662.3605959095976</v>
      </c>
      <c r="S66" s="7">
        <f t="shared" si="8"/>
        <v>6485.6227230090499</v>
      </c>
      <c r="T66" s="7">
        <f t="shared" si="19"/>
        <v>23.584082629123817</v>
      </c>
      <c r="U66" s="7">
        <f t="shared" si="20"/>
        <v>10.009298874528591</v>
      </c>
      <c r="V66" s="7">
        <f t="shared" si="21"/>
        <v>9.680074531360642</v>
      </c>
      <c r="W66" s="7">
        <f t="shared" si="9"/>
        <v>219.37662290054803</v>
      </c>
      <c r="X66" s="20">
        <f t="shared" si="22"/>
        <v>122.78287290054803</v>
      </c>
      <c r="Y66" s="7">
        <f t="shared" si="10"/>
        <v>2932.128308072789</v>
      </c>
    </row>
    <row r="67" spans="2:25" x14ac:dyDescent="0.25">
      <c r="B67">
        <v>7000</v>
      </c>
      <c r="D67" s="13">
        <f t="shared" si="11"/>
        <v>-392.95679649583553</v>
      </c>
      <c r="E67" s="13">
        <f t="shared" si="12"/>
        <v>37.869074024693695</v>
      </c>
      <c r="F67" s="13">
        <f t="shared" si="13"/>
        <v>10413.995356790767</v>
      </c>
      <c r="G67" s="13">
        <f t="shared" si="14"/>
        <v>11364.367754216799</v>
      </c>
      <c r="H67" s="13">
        <v>14</v>
      </c>
      <c r="I67" s="14">
        <f t="shared" si="15"/>
        <v>138.79288047824599</v>
      </c>
      <c r="J67" s="15">
        <v>24.626865671641792</v>
      </c>
      <c r="K67" s="15">
        <v>23.307126576102178</v>
      </c>
      <c r="M67" s="7">
        <v>1</v>
      </c>
      <c r="N67" s="7">
        <v>8250</v>
      </c>
      <c r="O67" s="7">
        <f t="shared" si="16"/>
        <v>4.8611484363574444</v>
      </c>
      <c r="P67" s="7">
        <f t="shared" si="7"/>
        <v>24.626865671641792</v>
      </c>
      <c r="Q67" s="7">
        <f t="shared" si="17"/>
        <v>88.656716417910445</v>
      </c>
      <c r="R67" s="7">
        <f t="shared" si="18"/>
        <v>6460.4708808820342</v>
      </c>
      <c r="S67" s="7">
        <f t="shared" si="8"/>
        <v>6275.939173275885</v>
      </c>
      <c r="T67" s="7">
        <f t="shared" si="19"/>
        <v>22.821596993730491</v>
      </c>
      <c r="U67" s="7">
        <f t="shared" si="20"/>
        <v>9.9818512489327063</v>
      </c>
      <c r="V67" s="7">
        <f t="shared" si="21"/>
        <v>9.6526269057647571</v>
      </c>
      <c r="W67" s="7">
        <f t="shared" si="9"/>
        <v>227.1704576061492</v>
      </c>
      <c r="X67" s="20">
        <f t="shared" si="22"/>
        <v>130.5767076061492</v>
      </c>
      <c r="Y67" s="7">
        <f t="shared" si="10"/>
        <v>3215.6950380618832</v>
      </c>
    </row>
    <row r="68" spans="2:25" x14ac:dyDescent="0.25">
      <c r="B68">
        <v>7500</v>
      </c>
      <c r="D68" s="13">
        <f t="shared" si="11"/>
        <v>-375.13297656377802</v>
      </c>
      <c r="E68" s="13">
        <f t="shared" si="12"/>
        <v>35.43574602023331</v>
      </c>
      <c r="F68" s="13">
        <f t="shared" si="13"/>
        <v>9744.830155564161</v>
      </c>
      <c r="G68" s="13">
        <f t="shared" si="14"/>
        <v>10606.743237269013</v>
      </c>
      <c r="H68" s="13">
        <v>15</v>
      </c>
      <c r="I68" s="14">
        <f t="shared" si="15"/>
        <v>145.0366293755375</v>
      </c>
      <c r="J68" s="15">
        <v>25.373134328358208</v>
      </c>
      <c r="K68" s="15">
        <v>22.357057328913648</v>
      </c>
      <c r="M68" s="7">
        <v>1</v>
      </c>
      <c r="N68" s="7">
        <v>8500</v>
      </c>
      <c r="O68" s="7">
        <f t="shared" si="16"/>
        <v>5.0084559647319127</v>
      </c>
      <c r="P68" s="7">
        <f t="shared" si="7"/>
        <v>25.373134328358208</v>
      </c>
      <c r="Q68" s="7">
        <f t="shared" si="17"/>
        <v>91.343283582089555</v>
      </c>
      <c r="R68" s="7">
        <f t="shared" si="18"/>
        <v>6270.4570314443281</v>
      </c>
      <c r="S68" s="7">
        <f t="shared" si="8"/>
        <v>6077.8916788339438</v>
      </c>
      <c r="T68" s="7">
        <f t="shared" si="19"/>
        <v>22.101424286668887</v>
      </c>
      <c r="U68" s="7">
        <f t="shared" si="20"/>
        <v>9.953559081010793</v>
      </c>
      <c r="V68" s="7">
        <f t="shared" si="21"/>
        <v>9.6243347378428439</v>
      </c>
      <c r="W68" s="7">
        <f t="shared" si="9"/>
        <v>235.2041026103843</v>
      </c>
      <c r="X68" s="20">
        <f t="shared" si="22"/>
        <v>138.6103526103843</v>
      </c>
      <c r="Y68" s="7">
        <f t="shared" si="10"/>
        <v>3516.9790960843775</v>
      </c>
    </row>
    <row r="69" spans="2:25" x14ac:dyDescent="0.25">
      <c r="B69">
        <v>8000</v>
      </c>
      <c r="D69" s="13">
        <f t="shared" si="11"/>
        <v>-357.20453485803228</v>
      </c>
      <c r="E69" s="13">
        <f t="shared" si="12"/>
        <v>33.284454945683258</v>
      </c>
      <c r="F69" s="13">
        <f t="shared" si="13"/>
        <v>9153.2251100628964</v>
      </c>
      <c r="G69" s="13">
        <f t="shared" si="14"/>
        <v>9943.8217849396988</v>
      </c>
      <c r="H69" s="13">
        <v>16</v>
      </c>
      <c r="I69" s="14">
        <f t="shared" si="15"/>
        <v>151.71098164505599</v>
      </c>
      <c r="J69" s="15">
        <v>26.119402985074625</v>
      </c>
      <c r="K69" s="15">
        <v>21.461277752993027</v>
      </c>
      <c r="M69" s="7">
        <v>1</v>
      </c>
      <c r="N69" s="7">
        <v>8750</v>
      </c>
      <c r="O69" s="7">
        <f t="shared" si="16"/>
        <v>5.1557634931063809</v>
      </c>
      <c r="P69" s="7">
        <f t="shared" si="7"/>
        <v>26.119402985074625</v>
      </c>
      <c r="Q69" s="7">
        <f t="shared" si="17"/>
        <v>94.02985074626865</v>
      </c>
      <c r="R69" s="7">
        <f t="shared" si="18"/>
        <v>6091.3011162602043</v>
      </c>
      <c r="S69" s="7">
        <f t="shared" si="8"/>
        <v>5890.4623083469514</v>
      </c>
      <c r="T69" s="7">
        <f t="shared" si="19"/>
        <v>21.419862939443458</v>
      </c>
      <c r="U69" s="7">
        <f t="shared" si="20"/>
        <v>9.9244223707628532</v>
      </c>
      <c r="V69" s="7">
        <f t="shared" si="21"/>
        <v>9.595198027594904</v>
      </c>
      <c r="W69" s="7">
        <f t="shared" si="9"/>
        <v>243.47755791325321</v>
      </c>
      <c r="X69" s="20">
        <f t="shared" si="22"/>
        <v>146.88380791325321</v>
      </c>
      <c r="Y69" s="7">
        <f t="shared" si="10"/>
        <v>3836.5173708685538</v>
      </c>
    </row>
    <row r="70" spans="2:25" x14ac:dyDescent="0.25">
      <c r="B70">
        <v>8500</v>
      </c>
      <c r="D70" s="13">
        <f t="shared" si="11"/>
        <v>-339.16137149841512</v>
      </c>
      <c r="E70" s="13">
        <f t="shared" si="12"/>
        <v>31.367933674317729</v>
      </c>
      <c r="F70" s="13">
        <f t="shared" si="13"/>
        <v>8626.1817604373755</v>
      </c>
      <c r="G70" s="13">
        <f t="shared" si="14"/>
        <v>9358.891091707952</v>
      </c>
      <c r="H70" s="13">
        <v>17</v>
      </c>
      <c r="I70" s="14">
        <f t="shared" si="15"/>
        <v>158.8159372868015</v>
      </c>
      <c r="J70" s="15">
        <v>26.865671641791046</v>
      </c>
      <c r="K70" s="15">
        <v>20.615263709068</v>
      </c>
      <c r="M70" s="7">
        <v>1</v>
      </c>
      <c r="N70" s="7">
        <v>9000</v>
      </c>
      <c r="O70" s="7">
        <f t="shared" si="16"/>
        <v>5.3030710214808492</v>
      </c>
      <c r="P70" s="7">
        <f t="shared" si="7"/>
        <v>26.865671641791046</v>
      </c>
      <c r="Q70" s="7">
        <f t="shared" si="17"/>
        <v>96.716417910447774</v>
      </c>
      <c r="R70" s="7">
        <f t="shared" si="18"/>
        <v>5922.0983074751985</v>
      </c>
      <c r="S70" s="7">
        <f t="shared" si="8"/>
        <v>5712.7462339604426</v>
      </c>
      <c r="T70" s="7">
        <f t="shared" si="19"/>
        <v>20.773622668947063</v>
      </c>
      <c r="U70" s="7">
        <f t="shared" si="20"/>
        <v>9.8944411181888849</v>
      </c>
      <c r="V70" s="7">
        <f t="shared" si="21"/>
        <v>9.5652167750209358</v>
      </c>
      <c r="W70" s="7">
        <f t="shared" si="9"/>
        <v>251.9908235147561</v>
      </c>
      <c r="X70" s="20">
        <f t="shared" si="22"/>
        <v>155.3970735147561</v>
      </c>
      <c r="Y70" s="7">
        <f t="shared" si="10"/>
        <v>4174.8467511427016</v>
      </c>
    </row>
    <row r="71" spans="2:25" x14ac:dyDescent="0.25">
      <c r="B71">
        <v>9000</v>
      </c>
      <c r="D71" s="13">
        <f t="shared" si="11"/>
        <v>-320.99260852945434</v>
      </c>
      <c r="E71" s="13">
        <f t="shared" si="12"/>
        <v>29.64886605345847</v>
      </c>
      <c r="F71" s="13">
        <f t="shared" si="13"/>
        <v>8153.4381647010787</v>
      </c>
      <c r="G71" s="13">
        <f t="shared" si="14"/>
        <v>8838.9526977241767</v>
      </c>
      <c r="H71" s="13">
        <v>18</v>
      </c>
      <c r="I71" s="14">
        <f t="shared" si="15"/>
        <v>166.35149630077399</v>
      </c>
      <c r="J71" s="15">
        <v>27.611940298507463</v>
      </c>
      <c r="K71" s="15">
        <v>19.814980154003784</v>
      </c>
      <c r="M71" s="7">
        <v>1</v>
      </c>
      <c r="N71" s="7">
        <v>9250</v>
      </c>
      <c r="O71" s="7">
        <f t="shared" si="16"/>
        <v>5.4503785498553174</v>
      </c>
      <c r="P71" s="7">
        <f t="shared" si="7"/>
        <v>27.611940298507463</v>
      </c>
      <c r="Q71" s="7">
        <f t="shared" si="17"/>
        <v>99.402985074626869</v>
      </c>
      <c r="R71" s="7">
        <f t="shared" si="18"/>
        <v>5762.0415964623553</v>
      </c>
      <c r="S71" s="7">
        <f t="shared" si="8"/>
        <v>5543.9364470474629</v>
      </c>
      <c r="T71" s="7">
        <f t="shared" si="19"/>
        <v>20.159768898354411</v>
      </c>
      <c r="U71" s="7">
        <f t="shared" si="20"/>
        <v>9.8636153232888901</v>
      </c>
      <c r="V71" s="7">
        <f t="shared" si="21"/>
        <v>9.534390980120941</v>
      </c>
      <c r="W71" s="7">
        <f t="shared" si="9"/>
        <v>260.74389941489278</v>
      </c>
      <c r="X71" s="20">
        <f t="shared" si="22"/>
        <v>164.15014941489278</v>
      </c>
      <c r="Y71" s="7">
        <f t="shared" si="10"/>
        <v>4532.5041256350996</v>
      </c>
    </row>
    <row r="72" spans="2:25" x14ac:dyDescent="0.25">
      <c r="B72">
        <v>9500</v>
      </c>
      <c r="D72" s="13">
        <f t="shared" si="11"/>
        <v>-302.68655613925694</v>
      </c>
      <c r="E72" s="13">
        <f t="shared" si="12"/>
        <v>28.097399160962855</v>
      </c>
      <c r="F72" s="13">
        <f t="shared" si="13"/>
        <v>7726.7847692647847</v>
      </c>
      <c r="G72" s="13">
        <f t="shared" si="14"/>
        <v>8373.7446610018524</v>
      </c>
      <c r="H72" s="13">
        <v>19</v>
      </c>
      <c r="I72" s="14">
        <f t="shared" si="15"/>
        <v>174.31765868697352</v>
      </c>
      <c r="J72" s="15">
        <v>28.35820895522388</v>
      </c>
      <c r="K72" s="15">
        <v>19.056816786048213</v>
      </c>
      <c r="M72" s="7">
        <v>1</v>
      </c>
      <c r="N72" s="7">
        <v>9500</v>
      </c>
      <c r="O72" s="7">
        <f t="shared" si="16"/>
        <v>5.5976860782297857</v>
      </c>
      <c r="P72" s="7">
        <f t="shared" si="7"/>
        <v>28.35820895522388</v>
      </c>
      <c r="Q72" s="7">
        <f t="shared" si="17"/>
        <v>102.08955223880596</v>
      </c>
      <c r="R72" s="7">
        <f t="shared" si="18"/>
        <v>5610.408922871241</v>
      </c>
      <c r="S72" s="7">
        <f t="shared" si="8"/>
        <v>5383.3108872575776</v>
      </c>
      <c r="T72" s="7">
        <f t="shared" si="19"/>
        <v>19.575675953663918</v>
      </c>
      <c r="U72" s="7">
        <f t="shared" si="20"/>
        <v>9.8319449860628687</v>
      </c>
      <c r="V72" s="7">
        <f t="shared" si="21"/>
        <v>9.5027206428949196</v>
      </c>
      <c r="W72" s="7">
        <f t="shared" si="9"/>
        <v>269.73678561366341</v>
      </c>
      <c r="X72" s="20">
        <f t="shared" si="22"/>
        <v>173.14303561366339</v>
      </c>
      <c r="Y72" s="7">
        <f t="shared" si="10"/>
        <v>4910.0263830740359</v>
      </c>
    </row>
    <row r="73" spans="2:25" x14ac:dyDescent="0.25">
      <c r="B73">
        <v>10000</v>
      </c>
      <c r="D73" s="13">
        <f t="shared" si="11"/>
        <v>-284.2306747621613</v>
      </c>
      <c r="E73" s="13">
        <f t="shared" si="12"/>
        <v>26.689366345572601</v>
      </c>
      <c r="F73" s="13">
        <f t="shared" si="13"/>
        <v>7339.5757450324654</v>
      </c>
      <c r="G73" s="13">
        <f t="shared" si="14"/>
        <v>7955.0574279517587</v>
      </c>
      <c r="H73" s="13">
        <v>20</v>
      </c>
      <c r="I73" s="14">
        <f t="shared" si="15"/>
        <v>182.7144244454</v>
      </c>
      <c r="J73" s="15">
        <v>29.1044776119403</v>
      </c>
      <c r="K73" s="15">
        <v>18.337533590808306</v>
      </c>
      <c r="M73" s="7">
        <v>1</v>
      </c>
      <c r="N73" s="7">
        <v>9750</v>
      </c>
      <c r="O73" s="7">
        <f t="shared" si="16"/>
        <v>5.7449936066042531</v>
      </c>
      <c r="P73" s="7">
        <f t="shared" si="7"/>
        <v>29.1044776119403</v>
      </c>
      <c r="Q73" s="7">
        <f t="shared" si="17"/>
        <v>104.77611940298509</v>
      </c>
      <c r="R73" s="7">
        <f t="shared" si="18"/>
        <v>5466.55228382326</v>
      </c>
      <c r="S73" s="7">
        <f t="shared" si="8"/>
        <v>5230.2215517121922</v>
      </c>
      <c r="T73" s="7">
        <f t="shared" si="19"/>
        <v>19.018987460771609</v>
      </c>
      <c r="U73" s="7">
        <f t="shared" si="20"/>
        <v>9.7994301065108189</v>
      </c>
      <c r="V73" s="7">
        <f t="shared" si="21"/>
        <v>9.4702057633428698</v>
      </c>
      <c r="W73" s="7">
        <f t="shared" si="9"/>
        <v>278.96948211106792</v>
      </c>
      <c r="X73" s="20">
        <f t="shared" si="22"/>
        <v>182.37573211106792</v>
      </c>
      <c r="Y73" s="7">
        <f t="shared" si="10"/>
        <v>5307.9504121877981</v>
      </c>
    </row>
    <row r="74" spans="2:25" x14ac:dyDescent="0.25">
      <c r="B74">
        <v>10500</v>
      </c>
      <c r="D74" s="13">
        <f t="shared" si="11"/>
        <v>-265.61153263428008</v>
      </c>
      <c r="E74" s="13">
        <f t="shared" si="12"/>
        <v>25.404994892621819</v>
      </c>
      <c r="F74" s="13">
        <f t="shared" si="13"/>
        <v>6986.373595471</v>
      </c>
      <c r="G74" s="13">
        <f t="shared" si="14"/>
        <v>7576.2451694778656</v>
      </c>
      <c r="H74" s="13">
        <v>21</v>
      </c>
      <c r="I74" s="14">
        <f t="shared" si="15"/>
        <v>191.54179357605352</v>
      </c>
      <c r="J74" s="15">
        <v>29.850746268656714</v>
      </c>
      <c r="K74" s="15">
        <v>17.654214555330398</v>
      </c>
      <c r="M74" s="7">
        <v>1</v>
      </c>
      <c r="N74" s="7">
        <v>10000</v>
      </c>
      <c r="O74" s="7">
        <f t="shared" si="16"/>
        <v>5.8923011349787204</v>
      </c>
      <c r="P74" s="7">
        <f t="shared" si="7"/>
        <v>29.850746268656714</v>
      </c>
      <c r="Q74" s="7">
        <f t="shared" si="17"/>
        <v>107.46268656716417</v>
      </c>
      <c r="R74" s="7">
        <f t="shared" si="18"/>
        <v>5329.8884767276786</v>
      </c>
      <c r="S74" s="7">
        <f t="shared" si="8"/>
        <v>5084.0852378205727</v>
      </c>
      <c r="T74" s="7">
        <f t="shared" si="19"/>
        <v>18.487582682983902</v>
      </c>
      <c r="U74" s="7">
        <f t="shared" si="20"/>
        <v>9.7660706846327425</v>
      </c>
      <c r="V74" s="7">
        <f t="shared" si="21"/>
        <v>9.4368463414647934</v>
      </c>
      <c r="W74" s="7">
        <f t="shared" si="9"/>
        <v>288.44198890710624</v>
      </c>
      <c r="X74" s="20">
        <f t="shared" si="22"/>
        <v>191.84823890710624</v>
      </c>
      <c r="Y74" s="7">
        <f t="shared" si="10"/>
        <v>5726.8131017046635</v>
      </c>
    </row>
    <row r="75" spans="2:25" x14ac:dyDescent="0.25">
      <c r="B75">
        <v>11000</v>
      </c>
      <c r="D75" s="13">
        <f t="shared" si="11"/>
        <v>-246.81475832405877</v>
      </c>
      <c r="E75" s="13">
        <f t="shared" si="12"/>
        <v>24.227950820429992</v>
      </c>
      <c r="F75" s="13">
        <f t="shared" si="13"/>
        <v>6662.6864756182476</v>
      </c>
      <c r="G75" s="13">
        <f t="shared" si="14"/>
        <v>7231.8703890470533</v>
      </c>
      <c r="H75" s="13">
        <v>22</v>
      </c>
      <c r="I75" s="14">
        <f t="shared" si="15"/>
        <v>200.799766078934</v>
      </c>
      <c r="J75" s="15">
        <v>30.597014925373134</v>
      </c>
      <c r="K75" s="15">
        <v>17.004228155729464</v>
      </c>
      <c r="M75" s="7">
        <v>1</v>
      </c>
      <c r="N75" s="7">
        <v>10250</v>
      </c>
      <c r="O75" s="7">
        <f t="shared" si="16"/>
        <v>6.0396086633531887</v>
      </c>
      <c r="P75" s="7">
        <f t="shared" si="7"/>
        <v>30.597014925373134</v>
      </c>
      <c r="Q75" s="7">
        <f t="shared" si="17"/>
        <v>110.14925373134328</v>
      </c>
      <c r="R75" s="7">
        <f t="shared" si="18"/>
        <v>5199.8911968074917</v>
      </c>
      <c r="S75" s="7">
        <f t="shared" si="8"/>
        <v>4944.3756408057134</v>
      </c>
      <c r="T75" s="7">
        <f t="shared" si="19"/>
        <v>17.97954778474805</v>
      </c>
      <c r="U75" s="7">
        <f t="shared" si="20"/>
        <v>9.7318667204286378</v>
      </c>
      <c r="V75" s="7">
        <f t="shared" si="21"/>
        <v>9.4026423772606886</v>
      </c>
      <c r="W75" s="7">
        <f t="shared" si="9"/>
        <v>298.15430600177854</v>
      </c>
      <c r="X75" s="20">
        <f t="shared" si="22"/>
        <v>201.56055600177854</v>
      </c>
      <c r="Y75" s="7">
        <f t="shared" si="10"/>
        <v>6167.1513403529252</v>
      </c>
    </row>
    <row r="76" spans="2:25" x14ac:dyDescent="0.25">
      <c r="B76">
        <v>11500</v>
      </c>
      <c r="D76" s="13">
        <f t="shared" si="11"/>
        <v>-227.82498770578053</v>
      </c>
      <c r="E76" s="13">
        <f t="shared" si="12"/>
        <v>23.144622477596695</v>
      </c>
      <c r="F76" s="13">
        <f t="shared" si="13"/>
        <v>6364.7711813390906</v>
      </c>
      <c r="G76" s="13">
        <f t="shared" si="14"/>
        <v>6917.4412416971818</v>
      </c>
      <c r="H76" s="13">
        <v>23</v>
      </c>
      <c r="I76" s="14">
        <f t="shared" si="15"/>
        <v>210.48834195404152</v>
      </c>
      <c r="J76" s="15">
        <v>31.343283582089555</v>
      </c>
      <c r="K76" s="15">
        <v>16.385193489442855</v>
      </c>
      <c r="M76" s="7">
        <v>1</v>
      </c>
      <c r="N76" s="7">
        <v>10500</v>
      </c>
      <c r="O76" s="7">
        <f t="shared" si="16"/>
        <v>6.1869161917276569</v>
      </c>
      <c r="P76" s="7">
        <f t="shared" si="7"/>
        <v>31.343283582089555</v>
      </c>
      <c r="Q76" s="7">
        <f t="shared" si="17"/>
        <v>112.8358208955224</v>
      </c>
      <c r="R76" s="7">
        <f t="shared" si="18"/>
        <v>5076.0842635501695</v>
      </c>
      <c r="S76" s="7">
        <f t="shared" si="8"/>
        <v>4810.6165801550851</v>
      </c>
      <c r="T76" s="7">
        <f t="shared" si="19"/>
        <v>17.493151200563947</v>
      </c>
      <c r="U76" s="7">
        <f t="shared" si="20"/>
        <v>9.6968182138985082</v>
      </c>
      <c r="V76" s="7">
        <f t="shared" si="21"/>
        <v>9.367593870730559</v>
      </c>
      <c r="W76" s="7">
        <f t="shared" si="9"/>
        <v>308.10643339508465</v>
      </c>
      <c r="X76" s="20">
        <f t="shared" si="22"/>
        <v>211.51268339508468</v>
      </c>
      <c r="Y76" s="7">
        <f t="shared" si="10"/>
        <v>6629.5020168608635</v>
      </c>
    </row>
    <row r="77" spans="2:25" x14ac:dyDescent="0.25">
      <c r="B77">
        <v>12000</v>
      </c>
      <c r="D77" s="13">
        <f t="shared" si="11"/>
        <v>-208.6258047814573</v>
      </c>
      <c r="E77" s="13">
        <f t="shared" si="12"/>
        <v>22.143576076945571</v>
      </c>
      <c r="F77" s="13">
        <f t="shared" si="13"/>
        <v>6089.4834211600319</v>
      </c>
      <c r="G77" s="13">
        <f t="shared" si="14"/>
        <v>6629.2145232931325</v>
      </c>
      <c r="H77" s="13">
        <v>24</v>
      </c>
      <c r="I77" s="14">
        <f t="shared" si="15"/>
        <v>220.60752120137602</v>
      </c>
      <c r="J77" s="15">
        <v>32.089552238805972</v>
      </c>
      <c r="K77" s="15">
        <v>15.794951133216092</v>
      </c>
      <c r="M77" s="7">
        <v>1</v>
      </c>
      <c r="N77" s="7">
        <v>10750</v>
      </c>
      <c r="O77" s="7">
        <f t="shared" si="16"/>
        <v>6.3342237201021243</v>
      </c>
      <c r="P77" s="7">
        <f t="shared" si="7"/>
        <v>32.089552238805972</v>
      </c>
      <c r="Q77" s="7">
        <f t="shared" si="17"/>
        <v>115.5223880597015</v>
      </c>
      <c r="R77" s="7">
        <f t="shared" si="18"/>
        <v>4958.0357923048168</v>
      </c>
      <c r="S77" s="7">
        <f t="shared" si="8"/>
        <v>4682.376171217792</v>
      </c>
      <c r="T77" s="7">
        <f t="shared" si="19"/>
        <v>17.026822440791971</v>
      </c>
      <c r="U77" s="7">
        <f t="shared" si="20"/>
        <v>9.6609251650423484</v>
      </c>
      <c r="V77" s="7">
        <f t="shared" si="21"/>
        <v>9.3317008218743993</v>
      </c>
      <c r="W77" s="7">
        <f t="shared" si="9"/>
        <v>318.29837108702469</v>
      </c>
      <c r="X77" s="20">
        <f t="shared" si="22"/>
        <v>221.70462108702469</v>
      </c>
      <c r="Y77" s="7">
        <f t="shared" si="10"/>
        <v>7114.4020199567631</v>
      </c>
    </row>
    <row r="78" spans="2:25" x14ac:dyDescent="0.25">
      <c r="B78">
        <v>12500</v>
      </c>
      <c r="D78" s="13">
        <f t="shared" si="11"/>
        <v>-189.19967568445333</v>
      </c>
      <c r="E78" s="13">
        <f t="shared" si="12"/>
        <v>21.215136875481235</v>
      </c>
      <c r="F78" s="13">
        <f t="shared" si="13"/>
        <v>5834.1626407573394</v>
      </c>
      <c r="G78" s="13">
        <f t="shared" si="14"/>
        <v>6364.0459423614075</v>
      </c>
      <c r="H78" s="13">
        <v>25</v>
      </c>
      <c r="I78" s="14">
        <f t="shared" si="15"/>
        <v>231.1573038209375</v>
      </c>
      <c r="J78" s="15">
        <v>32.835820895522389</v>
      </c>
      <c r="K78" s="15">
        <v>15.231537974999638</v>
      </c>
      <c r="M78" s="7">
        <v>1</v>
      </c>
      <c r="N78" s="7">
        <v>11000</v>
      </c>
      <c r="O78" s="7">
        <f t="shared" si="16"/>
        <v>6.4815312484765926</v>
      </c>
      <c r="P78" s="7">
        <f t="shared" si="7"/>
        <v>32.835820895522389</v>
      </c>
      <c r="Q78" s="7">
        <f t="shared" si="17"/>
        <v>118.20895522388061</v>
      </c>
      <c r="R78" s="7">
        <f t="shared" si="18"/>
        <v>4845.3531606615261</v>
      </c>
      <c r="S78" s="7">
        <f t="shared" si="8"/>
        <v>4559.2617915839273</v>
      </c>
      <c r="T78" s="7">
        <f t="shared" si="19"/>
        <v>16.579133787577916</v>
      </c>
      <c r="U78" s="7">
        <f t="shared" si="20"/>
        <v>9.6241875738601639</v>
      </c>
      <c r="V78" s="7">
        <f t="shared" si="21"/>
        <v>9.2949632306922148</v>
      </c>
      <c r="W78" s="7">
        <f t="shared" si="9"/>
        <v>328.7301190775986</v>
      </c>
      <c r="X78" s="20">
        <f t="shared" si="22"/>
        <v>232.1363690775986</v>
      </c>
      <c r="Y78" s="7">
        <f t="shared" si="10"/>
        <v>7622.3882383689097</v>
      </c>
    </row>
    <row r="79" spans="2:25" x14ac:dyDescent="0.25">
      <c r="B79">
        <v>13000</v>
      </c>
      <c r="D79" s="13">
        <f t="shared" si="11"/>
        <v>-169.52787511496925</v>
      </c>
      <c r="E79" s="13">
        <f t="shared" si="12"/>
        <v>20.351063425466879</v>
      </c>
      <c r="F79" s="13">
        <f t="shared" si="13"/>
        <v>5596.5424420033914</v>
      </c>
      <c r="G79" s="13">
        <f t="shared" si="14"/>
        <v>6119.2749445782765</v>
      </c>
      <c r="H79" s="13">
        <v>26</v>
      </c>
      <c r="I79" s="14">
        <f t="shared" si="15"/>
        <v>242.13768981272599</v>
      </c>
      <c r="J79" s="15">
        <v>33.582089552238806</v>
      </c>
      <c r="K79" s="15">
        <v>14.6931654015928</v>
      </c>
      <c r="M79" s="7">
        <v>1</v>
      </c>
      <c r="N79" s="7">
        <v>11250</v>
      </c>
      <c r="O79" s="7">
        <f t="shared" si="16"/>
        <v>6.6288387768510617</v>
      </c>
      <c r="P79" s="7">
        <f t="shared" si="7"/>
        <v>33.582089552238806</v>
      </c>
      <c r="Q79" s="7">
        <f t="shared" si="17"/>
        <v>120.8955223880597</v>
      </c>
      <c r="R79" s="7">
        <f t="shared" si="18"/>
        <v>4737.6786459801588</v>
      </c>
      <c r="S79" s="7">
        <f t="shared" si="8"/>
        <v>4440.9157186133525</v>
      </c>
      <c r="T79" s="7">
        <f t="shared" si="19"/>
        <v>16.148784431321282</v>
      </c>
      <c r="U79" s="7">
        <f t="shared" si="20"/>
        <v>9.5866054403519509</v>
      </c>
      <c r="V79" s="7">
        <f t="shared" si="21"/>
        <v>9.2573810971840018</v>
      </c>
      <c r="W79" s="7">
        <f t="shared" si="9"/>
        <v>339.40167736680638</v>
      </c>
      <c r="X79" s="20">
        <f t="shared" si="22"/>
        <v>242.80792736680638</v>
      </c>
      <c r="Y79" s="7">
        <f t="shared" si="10"/>
        <v>8153.9975608255872</v>
      </c>
    </row>
    <row r="80" spans="2:25" x14ac:dyDescent="0.25">
      <c r="B80">
        <v>13500</v>
      </c>
      <c r="D80" s="13">
        <f t="shared" si="11"/>
        <v>-149.59040436137596</v>
      </c>
      <c r="E80" s="13">
        <f t="shared" si="12"/>
        <v>19.544291628842391</v>
      </c>
      <c r="F80" s="13">
        <f t="shared" si="13"/>
        <v>5374.6801979316579</v>
      </c>
      <c r="G80" s="13">
        <f t="shared" si="14"/>
        <v>5892.6351318161178</v>
      </c>
      <c r="H80" s="13">
        <v>27</v>
      </c>
      <c r="I80" s="14">
        <f t="shared" si="15"/>
        <v>253.5486791767415</v>
      </c>
      <c r="J80" s="15">
        <v>34.328358208955223</v>
      </c>
      <c r="K80" s="15">
        <v>14.178200331377566</v>
      </c>
      <c r="M80" s="7">
        <v>1</v>
      </c>
      <c r="N80" s="7">
        <v>11500</v>
      </c>
      <c r="O80" s="7">
        <f t="shared" si="16"/>
        <v>6.7761463052255291</v>
      </c>
      <c r="P80" s="7">
        <f t="shared" si="7"/>
        <v>34.328358208955223</v>
      </c>
      <c r="Q80" s="7">
        <f t="shared" si="17"/>
        <v>123.5820895522388</v>
      </c>
      <c r="R80" s="7">
        <f t="shared" si="18"/>
        <v>4634.6856319371118</v>
      </c>
      <c r="S80" s="7">
        <f t="shared" si="8"/>
        <v>4327.0113359824636</v>
      </c>
      <c r="T80" s="7">
        <f t="shared" si="19"/>
        <v>15.734586676299868</v>
      </c>
      <c r="U80" s="7">
        <f t="shared" si="20"/>
        <v>9.5481787645177114</v>
      </c>
      <c r="V80" s="7">
        <f t="shared" si="21"/>
        <v>9.2189544213497605</v>
      </c>
      <c r="W80" s="7">
        <f t="shared" si="9"/>
        <v>350.31304595464803</v>
      </c>
      <c r="X80" s="20">
        <f t="shared" si="22"/>
        <v>253.719295954648</v>
      </c>
      <c r="Y80" s="7">
        <f t="shared" si="10"/>
        <v>8709.7668760550805</v>
      </c>
    </row>
    <row r="81" spans="2:25" x14ac:dyDescent="0.25">
      <c r="B81">
        <v>14000</v>
      </c>
      <c r="D81" s="13">
        <f t="shared" si="11"/>
        <v>-129.36589995018645</v>
      </c>
      <c r="E81" s="13">
        <f t="shared" si="12"/>
        <v>18.788731745900773</v>
      </c>
      <c r="F81" s="13">
        <f t="shared" si="13"/>
        <v>5166.9012301227121</v>
      </c>
      <c r="G81" s="13">
        <f t="shared" si="14"/>
        <v>5682.1838771083994</v>
      </c>
      <c r="H81" s="13">
        <v>28</v>
      </c>
      <c r="I81" s="14">
        <f t="shared" si="15"/>
        <v>265.39027191298402</v>
      </c>
      <c r="J81" s="15">
        <v>35.07462686567164</v>
      </c>
      <c r="K81" s="15">
        <v>13.685148668405537</v>
      </c>
      <c r="M81" s="7">
        <v>1</v>
      </c>
      <c r="N81" s="7">
        <v>11750</v>
      </c>
      <c r="O81" s="7">
        <f t="shared" si="16"/>
        <v>6.9234538335999973</v>
      </c>
      <c r="P81" s="7">
        <f t="shared" si="7"/>
        <v>35.07462686567164</v>
      </c>
      <c r="Q81" s="7">
        <f t="shared" si="17"/>
        <v>126.26865671641791</v>
      </c>
      <c r="R81" s="7">
        <f t="shared" si="18"/>
        <v>4536.0752993427059</v>
      </c>
      <c r="S81" s="7">
        <f t="shared" si="8"/>
        <v>4217.2498245015822</v>
      </c>
      <c r="T81" s="7">
        <f t="shared" si="19"/>
        <v>15.335453907278481</v>
      </c>
      <c r="U81" s="7">
        <f t="shared" si="20"/>
        <v>9.5089075463574435</v>
      </c>
      <c r="V81" s="7">
        <f t="shared" si="21"/>
        <v>9.1796832031894944</v>
      </c>
      <c r="W81" s="7">
        <f t="shared" si="9"/>
        <v>361.46422484112355</v>
      </c>
      <c r="X81" s="20">
        <f t="shared" si="22"/>
        <v>264.87047484112355</v>
      </c>
      <c r="Y81" s="7">
        <f t="shared" si="10"/>
        <v>9290.233072785677</v>
      </c>
    </row>
    <row r="82" spans="2:25" x14ac:dyDescent="0.25">
      <c r="B82">
        <v>14500</v>
      </c>
      <c r="D82" s="13">
        <f t="shared" si="11"/>
        <v>-108.83153183866376</v>
      </c>
      <c r="E82" s="13">
        <f t="shared" si="12"/>
        <v>18.079106002229285</v>
      </c>
      <c r="F82" s="13">
        <f t="shared" si="13"/>
        <v>4971.7541506130528</v>
      </c>
      <c r="G82" s="13">
        <f t="shared" si="14"/>
        <v>5486.2465020356958</v>
      </c>
      <c r="H82" s="13">
        <v>29</v>
      </c>
      <c r="I82" s="14">
        <f t="shared" si="15"/>
        <v>277.66246802145349</v>
      </c>
      <c r="J82" s="15">
        <v>35.820895522388064</v>
      </c>
      <c r="K82" s="15">
        <v>13.212640824723998</v>
      </c>
      <c r="M82" s="7">
        <v>1</v>
      </c>
      <c r="N82" s="7">
        <v>12000</v>
      </c>
      <c r="O82" s="7">
        <f t="shared" si="16"/>
        <v>7.0707613619744647</v>
      </c>
      <c r="P82" s="7">
        <f t="shared" si="7"/>
        <v>35.820895522388064</v>
      </c>
      <c r="Q82" s="7">
        <f t="shared" si="17"/>
        <v>128.95522388059703</v>
      </c>
      <c r="R82" s="7">
        <f t="shared" si="18"/>
        <v>4441.5737306063984</v>
      </c>
      <c r="S82" s="7">
        <f t="shared" si="8"/>
        <v>4111.3572665801657</v>
      </c>
      <c r="T82" s="7">
        <f t="shared" si="19"/>
        <v>14.950390060291511</v>
      </c>
      <c r="U82" s="7">
        <f t="shared" si="20"/>
        <v>9.468791785871149</v>
      </c>
      <c r="V82" s="7">
        <f t="shared" si="21"/>
        <v>9.1395674427031999</v>
      </c>
      <c r="W82" s="7">
        <f t="shared" si="9"/>
        <v>372.85521402623306</v>
      </c>
      <c r="X82" s="20">
        <f t="shared" si="22"/>
        <v>276.26146402623306</v>
      </c>
      <c r="Y82" s="7">
        <f t="shared" si="10"/>
        <v>9895.9330397456633</v>
      </c>
    </row>
    <row r="83" spans="2:25" x14ac:dyDescent="0.25">
      <c r="B83">
        <v>15000</v>
      </c>
      <c r="D83" s="13">
        <f t="shared" si="11"/>
        <v>-87.962889914656813</v>
      </c>
      <c r="E83" s="13">
        <f t="shared" si="12"/>
        <v>17.410817626565223</v>
      </c>
      <c r="F83" s="13">
        <f t="shared" si="13"/>
        <v>4787.974847305436</v>
      </c>
      <c r="G83" s="13">
        <f t="shared" si="14"/>
        <v>5303.3716186345064</v>
      </c>
      <c r="H83" s="13">
        <v>30</v>
      </c>
      <c r="I83" s="14">
        <f t="shared" si="15"/>
        <v>290.36526750215</v>
      </c>
      <c r="J83" s="15">
        <v>36.567164179104473</v>
      </c>
      <c r="K83" s="15">
        <v>12.759419015478452</v>
      </c>
      <c r="M83" s="7">
        <v>1</v>
      </c>
      <c r="N83" s="7">
        <v>12250</v>
      </c>
      <c r="O83" s="7">
        <f t="shared" si="16"/>
        <v>7.218068890348933</v>
      </c>
      <c r="P83" s="7">
        <f t="shared" si="7"/>
        <v>36.567164179104473</v>
      </c>
      <c r="Q83" s="7">
        <f t="shared" si="17"/>
        <v>131.64179104477611</v>
      </c>
      <c r="R83" s="7">
        <f t="shared" si="18"/>
        <v>4350.929368757289</v>
      </c>
      <c r="S83" s="7">
        <f t="shared" si="8"/>
        <v>4009.0821052473129</v>
      </c>
      <c r="T83" s="7">
        <f t="shared" si="19"/>
        <v>14.578480382717501</v>
      </c>
      <c r="U83" s="7">
        <f t="shared" si="20"/>
        <v>9.4278314830588261</v>
      </c>
      <c r="V83" s="7">
        <f t="shared" si="21"/>
        <v>9.098607139890877</v>
      </c>
      <c r="W83" s="7">
        <f t="shared" si="9"/>
        <v>384.48601350997626</v>
      </c>
      <c r="X83" s="20">
        <f t="shared" si="22"/>
        <v>287.89226350997626</v>
      </c>
      <c r="Y83" s="7">
        <f t="shared" si="10"/>
        <v>10527.403665663311</v>
      </c>
    </row>
    <row r="84" spans="2:25" x14ac:dyDescent="0.25">
      <c r="D84" s="13">
        <f>(($B$24+(($B$45*$B$40)-($B$45*E84))*B$32)/E84/$B$32)*((1/$B$32)^2)+(($B$46*$B$40)-($B$46*E84))*B$32/(E84/$B$32)*((1/$B$32)^2)+(($B$15*(($D$16/$E$16)*(1/$B$32)^2)))+(($B$16*($B$19*$B$18*(1/$B$32)^2)))+($B$17*($B$20*$B$19*$B$18*(1/$B$32)^2))</f>
        <v>-66.733857394627563</v>
      </c>
      <c r="E84" s="13">
        <f t="shared" si="12"/>
        <v>16.77984444405373</v>
      </c>
      <c r="F84" s="13">
        <f t="shared" si="13"/>
        <v>4614.4572221147755</v>
      </c>
      <c r="G84" s="13">
        <f t="shared" si="14"/>
        <v>5132.2951148075863</v>
      </c>
      <c r="H84" s="13">
        <v>31</v>
      </c>
      <c r="I84" s="14">
        <f>($B$24*($B$33/$B$34))*($B$34-$B$33)+(0.5*$B$35*$B$36*$B$37*H84^2)</f>
        <v>303.4986703550735</v>
      </c>
      <c r="J84" s="15">
        <v>37.313432835820898</v>
      </c>
      <c r="K84" s="15">
        <v>12.324326078602722</v>
      </c>
      <c r="M84" s="7">
        <v>1</v>
      </c>
      <c r="N84" s="7">
        <v>12500</v>
      </c>
      <c r="O84" s="7">
        <f t="shared" si="16"/>
        <v>7.3653764187234012</v>
      </c>
      <c r="P84" s="7">
        <f t="shared" si="7"/>
        <v>37.313432835820898</v>
      </c>
      <c r="Q84" s="7">
        <f t="shared" si="17"/>
        <v>134.32835820895522</v>
      </c>
      <c r="R84" s="7">
        <f t="shared" si="18"/>
        <v>4263.9107813821429</v>
      </c>
      <c r="S84" s="7">
        <f t="shared" si="8"/>
        <v>3910.1929080897894</v>
      </c>
      <c r="T84" s="7">
        <f t="shared" si="19"/>
        <v>14.218883302144688</v>
      </c>
      <c r="U84" s="7">
        <f t="shared" si="20"/>
        <v>9.3860266379204766</v>
      </c>
      <c r="V84" s="7">
        <f t="shared" si="21"/>
        <v>9.0568022947525275</v>
      </c>
      <c r="W84" s="7">
        <f t="shared" si="9"/>
        <v>396.35662329235356</v>
      </c>
      <c r="X84" s="20">
        <f t="shared" si="22"/>
        <v>299.76287329235356</v>
      </c>
      <c r="Y84" s="7">
        <f t="shared" si="10"/>
        <v>11185.181839266925</v>
      </c>
    </row>
    <row r="85" spans="2:25" x14ac:dyDescent="0.25">
      <c r="D85" s="13">
        <f t="shared" si="11"/>
        <v>-45.116469508647945</v>
      </c>
      <c r="E85" s="13">
        <f t="shared" si="12"/>
        <v>16.182651816185981</v>
      </c>
      <c r="F85" s="13">
        <f t="shared" si="13"/>
        <v>4450.2292494511448</v>
      </c>
      <c r="G85" s="13">
        <f t="shared" si="14"/>
        <v>4971.9108924698494</v>
      </c>
      <c r="H85" s="13">
        <v>32</v>
      </c>
      <c r="I85" s="14">
        <f t="shared" si="15"/>
        <v>317.06267658022398</v>
      </c>
      <c r="J85" s="15">
        <v>38.059701492537314</v>
      </c>
      <c r="K85" s="15">
        <v>11.906295609839766</v>
      </c>
      <c r="M85" s="7">
        <v>1</v>
      </c>
      <c r="N85" s="7">
        <v>12750</v>
      </c>
      <c r="O85" s="7">
        <f t="shared" si="16"/>
        <v>7.5126839470978677</v>
      </c>
      <c r="P85" s="7">
        <f t="shared" si="7"/>
        <v>38.059701492537314</v>
      </c>
      <c r="Q85" s="7">
        <f t="shared" si="17"/>
        <v>137.01492537313433</v>
      </c>
      <c r="R85" s="7">
        <f t="shared" si="18"/>
        <v>4180.3046876295521</v>
      </c>
      <c r="S85" s="7">
        <f t="shared" si="8"/>
        <v>3814.4763942561876</v>
      </c>
      <c r="T85" s="7">
        <f t="shared" si="19"/>
        <v>13.870823251840683</v>
      </c>
      <c r="U85" s="7">
        <f t="shared" si="20"/>
        <v>9.3433772504561006</v>
      </c>
      <c r="V85" s="7">
        <f t="shared" si="21"/>
        <v>9.0141529072881514</v>
      </c>
      <c r="W85" s="7">
        <f t="shared" si="9"/>
        <v>408.46704337336462</v>
      </c>
      <c r="X85" s="20">
        <f t="shared" si="22"/>
        <v>311.87329337336462</v>
      </c>
      <c r="Y85" s="7">
        <f t="shared" si="10"/>
        <v>11869.804449284773</v>
      </c>
    </row>
    <row r="86" spans="2:25" x14ac:dyDescent="0.25">
      <c r="D86" s="13">
        <f t="shared" si="11"/>
        <v>-23.080755625216881</v>
      </c>
      <c r="E86" s="13">
        <f t="shared" si="12"/>
        <v>15.616120944277725</v>
      </c>
      <c r="F86" s="13">
        <f t="shared" si="13"/>
        <v>4294.4332596763743</v>
      </c>
      <c r="G86" s="13">
        <f t="shared" si="14"/>
        <v>4821.2469260313692</v>
      </c>
      <c r="H86" s="13">
        <v>33</v>
      </c>
      <c r="I86" s="14">
        <f t="shared" si="15"/>
        <v>331.0572861776015</v>
      </c>
      <c r="J86" s="15">
        <v>38.805970149253731</v>
      </c>
      <c r="K86" s="15">
        <v>11.50434323602923</v>
      </c>
      <c r="M86" s="7">
        <v>1</v>
      </c>
      <c r="N86" s="7">
        <v>13000</v>
      </c>
      <c r="O86" s="7">
        <f t="shared" si="16"/>
        <v>7.6599914754723377</v>
      </c>
      <c r="P86" s="7">
        <f t="shared" si="7"/>
        <v>38.805970149253731</v>
      </c>
      <c r="Q86" s="7">
        <f t="shared" si="17"/>
        <v>139.70149253731344</v>
      </c>
      <c r="R86" s="7">
        <f t="shared" si="18"/>
        <v>4099.9142128674448</v>
      </c>
      <c r="S86" s="7">
        <f t="shared" si="8"/>
        <v>3721.7356891144354</v>
      </c>
      <c r="T86" s="7">
        <f t="shared" si="19"/>
        <v>13.533584324052493</v>
      </c>
      <c r="U86" s="7">
        <f t="shared" si="20"/>
        <v>9.2998833206656979</v>
      </c>
      <c r="V86" s="7">
        <f t="shared" si="21"/>
        <v>8.9706589774977488</v>
      </c>
      <c r="W86" s="7">
        <f t="shared" si="9"/>
        <v>420.8172737530096</v>
      </c>
      <c r="X86" s="20">
        <f t="shared" si="22"/>
        <v>324.2235237530096</v>
      </c>
      <c r="Y86" s="7">
        <f t="shared" si="10"/>
        <v>12581.808384445148</v>
      </c>
    </row>
    <row r="87" spans="2:25" x14ac:dyDescent="0.25">
      <c r="D87" s="13">
        <f t="shared" si="11"/>
        <v>-0.59456269277594886</v>
      </c>
      <c r="E87" s="13">
        <f t="shared" si="12"/>
        <v>15.077489463780049</v>
      </c>
      <c r="F87" s="13">
        <f t="shared" si="13"/>
        <v>4146.3096025395134</v>
      </c>
      <c r="G87" s="13">
        <f t="shared" si="14"/>
        <v>4679.445545853976</v>
      </c>
      <c r="H87" s="13">
        <v>34</v>
      </c>
      <c r="I87" s="14">
        <f t="shared" si="15"/>
        <v>345.482499147206</v>
      </c>
      <c r="J87" s="15">
        <v>39.552238805970148</v>
      </c>
      <c r="K87" s="15">
        <v>11.117558876324756</v>
      </c>
      <c r="M87" s="7">
        <v>1</v>
      </c>
      <c r="N87" s="7">
        <v>13250</v>
      </c>
      <c r="O87" s="7">
        <f t="shared" si="16"/>
        <v>7.807299003846806</v>
      </c>
      <c r="P87" s="7">
        <f t="shared" si="7"/>
        <v>39.552238805970148</v>
      </c>
      <c r="Q87" s="7">
        <f t="shared" si="17"/>
        <v>142.38805970149255</v>
      </c>
      <c r="R87" s="7">
        <f t="shared" si="18"/>
        <v>4022.5573409265498</v>
      </c>
      <c r="S87" s="7">
        <f t="shared" si="8"/>
        <v>3631.7887764952616</v>
      </c>
      <c r="T87" s="7">
        <f t="shared" si="19"/>
        <v>13.206504641800951</v>
      </c>
      <c r="U87" s="7">
        <f t="shared" si="20"/>
        <v>9.2555448485492668</v>
      </c>
      <c r="V87" s="7">
        <f t="shared" si="21"/>
        <v>8.9263205053813177</v>
      </c>
      <c r="W87" s="7">
        <f t="shared" si="9"/>
        <v>433.4073144312884</v>
      </c>
      <c r="X87" s="20">
        <f t="shared" si="22"/>
        <v>336.8135644312884</v>
      </c>
      <c r="Y87" s="7">
        <f t="shared" si="10"/>
        <v>13321.730533476331</v>
      </c>
    </row>
    <row r="88" spans="2:25" x14ac:dyDescent="0.25">
      <c r="D88" s="13">
        <f t="shared" si="11"/>
        <v>22.376642448774088</v>
      </c>
      <c r="E88" s="13">
        <f t="shared" si="12"/>
        <v>14.564301939538367</v>
      </c>
      <c r="F88" s="13">
        <f t="shared" si="13"/>
        <v>4005.1830333730509</v>
      </c>
      <c r="G88" s="13">
        <f t="shared" si="14"/>
        <v>4545.7471016867194</v>
      </c>
      <c r="H88" s="13">
        <v>35</v>
      </c>
      <c r="I88" s="14">
        <f t="shared" si="15"/>
        <v>360.33831548903748</v>
      </c>
      <c r="J88" s="15">
        <v>40.298507462686572</v>
      </c>
      <c r="K88" s="15">
        <v>10.745099863275998</v>
      </c>
      <c r="M88" s="7">
        <v>1</v>
      </c>
      <c r="N88" s="7">
        <v>13500</v>
      </c>
      <c r="O88" s="7">
        <f t="shared" si="16"/>
        <v>7.9546065322212725</v>
      </c>
      <c r="P88" s="7">
        <f t="shared" si="7"/>
        <v>40.298507462686572</v>
      </c>
      <c r="Q88" s="7">
        <f t="shared" si="17"/>
        <v>145.07462686567166</v>
      </c>
      <c r="R88" s="7">
        <f t="shared" si="18"/>
        <v>3948.0655383167982</v>
      </c>
      <c r="S88" s="7">
        <f t="shared" si="8"/>
        <v>3544.467122908597</v>
      </c>
      <c r="T88" s="7">
        <f t="shared" si="19"/>
        <v>12.888971356031263</v>
      </c>
      <c r="U88" s="7">
        <f t="shared" si="20"/>
        <v>9.2103618341068074</v>
      </c>
      <c r="V88" s="7">
        <f t="shared" si="21"/>
        <v>8.8811374909388583</v>
      </c>
      <c r="W88" s="7">
        <f t="shared" si="9"/>
        <v>446.23716540820129</v>
      </c>
      <c r="X88" s="20">
        <f t="shared" si="22"/>
        <v>349.64341540820129</v>
      </c>
      <c r="Y88" s="7">
        <f t="shared" si="10"/>
        <v>14090.10778510662</v>
      </c>
    </row>
    <row r="89" spans="2:25" x14ac:dyDescent="0.25">
      <c r="D89" s="13">
        <f t="shared" si="11"/>
        <v>45.869994713680839</v>
      </c>
      <c r="E89" s="13">
        <f t="shared" si="12"/>
        <v>14.074368388847239</v>
      </c>
      <c r="F89" s="13">
        <f t="shared" si="13"/>
        <v>3870.4513069329905</v>
      </c>
      <c r="G89" s="13">
        <f t="shared" si="14"/>
        <v>4419.4763488620883</v>
      </c>
      <c r="H89" s="13">
        <v>36</v>
      </c>
      <c r="I89" s="14">
        <f t="shared" si="15"/>
        <v>375.62473520309601</v>
      </c>
      <c r="J89" s="15">
        <v>41.044776119402982</v>
      </c>
      <c r="K89" s="15">
        <v>10.386184814338112</v>
      </c>
      <c r="M89" s="7">
        <v>1</v>
      </c>
      <c r="N89" s="7">
        <v>13750</v>
      </c>
      <c r="O89" s="7">
        <f t="shared" si="16"/>
        <v>8.1019140605957425</v>
      </c>
      <c r="P89" s="7">
        <f t="shared" si="7"/>
        <v>41.044776119402982</v>
      </c>
      <c r="Q89" s="7">
        <f t="shared" si="17"/>
        <v>147.76119402985074</v>
      </c>
      <c r="R89" s="7">
        <f t="shared" si="18"/>
        <v>3876.2825285292211</v>
      </c>
      <c r="S89" s="7">
        <f t="shared" si="8"/>
        <v>3459.6144518454735</v>
      </c>
      <c r="T89" s="7">
        <f t="shared" si="19"/>
        <v>12.580416188528995</v>
      </c>
      <c r="U89" s="7">
        <f t="shared" si="20"/>
        <v>9.1643342773383232</v>
      </c>
      <c r="V89" s="7">
        <f t="shared" si="21"/>
        <v>8.835109934170374</v>
      </c>
      <c r="W89" s="7">
        <f t="shared" si="9"/>
        <v>459.30682668374772</v>
      </c>
      <c r="X89" s="20">
        <f t="shared" si="22"/>
        <v>362.71307668374772</v>
      </c>
      <c r="Y89" s="7">
        <f t="shared" si="10"/>
        <v>14887.477028064272</v>
      </c>
    </row>
    <row r="90" spans="2:25" x14ac:dyDescent="0.25">
      <c r="D90" s="13">
        <f t="shared" si="11"/>
        <v>69.925479648674283</v>
      </c>
      <c r="E90" s="13">
        <f t="shared" si="12"/>
        <v>13.605729353496526</v>
      </c>
      <c r="F90" s="13">
        <f t="shared" si="13"/>
        <v>3741.5755722115446</v>
      </c>
      <c r="G90" s="13">
        <f t="shared" si="14"/>
        <v>4300.0310421360864</v>
      </c>
      <c r="H90" s="13">
        <v>37</v>
      </c>
      <c r="I90" s="14">
        <f t="shared" si="15"/>
        <v>391.34175828938152</v>
      </c>
      <c r="J90" s="15">
        <v>41.791044776119406</v>
      </c>
      <c r="K90" s="15">
        <v>10.040088160005144</v>
      </c>
      <c r="M90" s="7">
        <v>1</v>
      </c>
      <c r="N90" s="7">
        <v>14000</v>
      </c>
      <c r="O90" s="7">
        <f t="shared" si="16"/>
        <v>8.2492215889702099</v>
      </c>
      <c r="P90" s="7">
        <f t="shared" si="7"/>
        <v>41.791044776119406</v>
      </c>
      <c r="Q90" s="7">
        <f t="shared" si="17"/>
        <v>150.44776119402988</v>
      </c>
      <c r="R90" s="7">
        <f t="shared" si="18"/>
        <v>3807.0631976626273</v>
      </c>
      <c r="S90" s="7">
        <f t="shared" si="8"/>
        <v>3377.0856494046989</v>
      </c>
      <c r="T90" s="7">
        <f t="shared" si="19"/>
        <v>12.280311452380722</v>
      </c>
      <c r="U90" s="7">
        <f t="shared" si="20"/>
        <v>9.1174621782438106</v>
      </c>
      <c r="V90" s="7">
        <f t="shared" si="21"/>
        <v>8.7882378350758614</v>
      </c>
      <c r="W90" s="7">
        <f t="shared" si="9"/>
        <v>472.61629825792835</v>
      </c>
      <c r="X90" s="20">
        <f t="shared" si="22"/>
        <v>376.02254825792835</v>
      </c>
      <c r="Y90" s="7">
        <f t="shared" si="10"/>
        <v>15714.375151077604</v>
      </c>
    </row>
    <row r="91" spans="2:25" x14ac:dyDescent="0.25">
      <c r="D91" s="13">
        <f t="shared" si="11"/>
        <v>94.586213349904767</v>
      </c>
      <c r="E91" s="13">
        <f t="shared" si="12"/>
        <v>13.156626345348933</v>
      </c>
      <c r="F91" s="13">
        <f t="shared" si="13"/>
        <v>3618.0722449709565</v>
      </c>
      <c r="G91" s="13">
        <f t="shared" si="14"/>
        <v>4186.8723305009262</v>
      </c>
      <c r="H91" s="13">
        <v>38</v>
      </c>
      <c r="I91" s="14">
        <f t="shared" si="15"/>
        <v>407.48938474789401</v>
      </c>
      <c r="J91" s="15">
        <v>42.537313432835823</v>
      </c>
      <c r="K91" s="15">
        <v>9.706135247929474</v>
      </c>
      <c r="M91" s="7">
        <v>1</v>
      </c>
      <c r="N91" s="7">
        <v>14250</v>
      </c>
      <c r="O91" s="7">
        <f t="shared" si="16"/>
        <v>8.3965291173446772</v>
      </c>
      <c r="P91" s="7">
        <f t="shared" si="7"/>
        <v>42.537313432835823</v>
      </c>
      <c r="Q91" s="7">
        <f t="shared" si="17"/>
        <v>153.13432835820896</v>
      </c>
      <c r="R91" s="7">
        <f t="shared" si="18"/>
        <v>3740.2726152474934</v>
      </c>
      <c r="S91" s="7">
        <f t="shared" si="8"/>
        <v>3296.7457851167505</v>
      </c>
      <c r="T91" s="7">
        <f t="shared" si="19"/>
        <v>11.988166491333638</v>
      </c>
      <c r="U91" s="7">
        <f t="shared" si="20"/>
        <v>9.0697455368232696</v>
      </c>
      <c r="V91" s="7">
        <f t="shared" si="21"/>
        <v>8.7405211936553204</v>
      </c>
      <c r="W91" s="7">
        <f t="shared" si="9"/>
        <v>486.16558013074274</v>
      </c>
      <c r="X91" s="20">
        <f t="shared" si="22"/>
        <v>389.57183013074274</v>
      </c>
      <c r="Y91" s="7">
        <f t="shared" si="10"/>
        <v>16571.339042874879</v>
      </c>
    </row>
    <row r="92" spans="2:25" x14ac:dyDescent="0.25">
      <c r="D92" s="13">
        <f t="shared" si="11"/>
        <v>119.89875785325628</v>
      </c>
      <c r="E92" s="13">
        <f t="shared" si="12"/>
        <v>12.725476725080894</v>
      </c>
      <c r="F92" s="13">
        <f t="shared" si="13"/>
        <v>3499.5060993972456</v>
      </c>
      <c r="G92" s="13">
        <f t="shared" si="14"/>
        <v>4079.5166297188507</v>
      </c>
      <c r="H92" s="13">
        <v>39</v>
      </c>
      <c r="I92" s="14">
        <f t="shared" si="15"/>
        <v>424.06761457863354</v>
      </c>
      <c r="J92" s="15">
        <v>43.28358208955224</v>
      </c>
      <c r="K92" s="15">
        <v>9.3836979535115876</v>
      </c>
      <c r="M92" s="7">
        <v>1</v>
      </c>
      <c r="N92" s="7">
        <v>14500</v>
      </c>
      <c r="O92" s="7">
        <f t="shared" si="16"/>
        <v>8.5438366457191446</v>
      </c>
      <c r="P92" s="7">
        <f t="shared" si="7"/>
        <v>43.28358208955224</v>
      </c>
      <c r="Q92" s="7">
        <f t="shared" si="17"/>
        <v>155.82089552238807</v>
      </c>
      <c r="R92" s="7">
        <f t="shared" si="18"/>
        <v>3675.785156363916</v>
      </c>
      <c r="S92" s="7">
        <f t="shared" si="8"/>
        <v>3218.4692340617253</v>
      </c>
      <c r="T92" s="7">
        <f t="shared" si="19"/>
        <v>11.703524487497182</v>
      </c>
      <c r="U92" s="7">
        <f t="shared" si="20"/>
        <v>9.021184353076702</v>
      </c>
      <c r="V92" s="7">
        <f t="shared" si="21"/>
        <v>8.6919600099087546</v>
      </c>
      <c r="W92" s="7">
        <f t="shared" si="9"/>
        <v>499.95467230219094</v>
      </c>
      <c r="X92" s="20">
        <f t="shared" si="22"/>
        <v>403.36092230219094</v>
      </c>
      <c r="Y92" s="7">
        <f t="shared" si="10"/>
        <v>17458.905592184386</v>
      </c>
    </row>
    <row r="93" spans="2:25" x14ac:dyDescent="0.25">
      <c r="D93" s="13">
        <f t="shared" si="11"/>
        <v>145.91347718108415</v>
      </c>
      <c r="E93" s="13">
        <f t="shared" si="12"/>
        <v>12.310852257205283</v>
      </c>
      <c r="F93" s="13">
        <f t="shared" si="13"/>
        <v>3385.4843707314531</v>
      </c>
      <c r="G93" s="13">
        <f t="shared" si="14"/>
        <v>3977.5287139758793</v>
      </c>
      <c r="H93" s="13">
        <v>40</v>
      </c>
      <c r="I93" s="14">
        <f t="shared" si="15"/>
        <v>441.0764477816</v>
      </c>
      <c r="J93" s="15">
        <v>44.029850746268657</v>
      </c>
      <c r="K93" s="15">
        <v>9.0721907368705779</v>
      </c>
      <c r="M93" s="7">
        <v>1</v>
      </c>
      <c r="N93" s="7">
        <v>14750</v>
      </c>
      <c r="O93" s="7">
        <f t="shared" si="16"/>
        <v>8.6911441740936137</v>
      </c>
      <c r="P93" s="7">
        <f t="shared" si="7"/>
        <v>44.029850746268657</v>
      </c>
      <c r="Q93" s="7">
        <f t="shared" si="17"/>
        <v>158.50746268656718</v>
      </c>
      <c r="R93" s="7">
        <f t="shared" si="18"/>
        <v>3613.4837130357141</v>
      </c>
      <c r="S93" s="7">
        <f t="shared" si="8"/>
        <v>3142.138888263441</v>
      </c>
      <c r="T93" s="7">
        <f t="shared" si="19"/>
        <v>11.42595959368524</v>
      </c>
      <c r="U93" s="7">
        <f t="shared" si="20"/>
        <v>8.9717786270041078</v>
      </c>
      <c r="V93" s="7">
        <f t="shared" si="21"/>
        <v>8.6425542838361586</v>
      </c>
      <c r="W93" s="7">
        <f t="shared" si="9"/>
        <v>513.98357477227307</v>
      </c>
      <c r="X93" s="20">
        <f t="shared" si="22"/>
        <v>417.38982477227307</v>
      </c>
      <c r="Y93" s="7">
        <f t="shared" si="10"/>
        <v>18377.61168773441</v>
      </c>
    </row>
    <row r="94" spans="2:25" x14ac:dyDescent="0.25">
      <c r="D94" s="13">
        <f t="shared" si="11"/>
        <v>172.68494012172155</v>
      </c>
      <c r="E94" s="13">
        <f t="shared" si="12"/>
        <v>11.911460728662323</v>
      </c>
      <c r="F94" s="13">
        <f t="shared" si="13"/>
        <v>3275.6517003821391</v>
      </c>
      <c r="G94" s="13">
        <f t="shared" si="14"/>
        <v>3880.5158185130531</v>
      </c>
      <c r="H94" s="13">
        <v>41</v>
      </c>
      <c r="I94" s="14">
        <f t="shared" si="15"/>
        <v>458.51588435679349</v>
      </c>
      <c r="J94" s="15">
        <v>44.776119402985081</v>
      </c>
      <c r="K94" s="15">
        <v>8.7710670941175994</v>
      </c>
      <c r="M94" s="7">
        <v>1</v>
      </c>
      <c r="N94" s="7">
        <v>15000</v>
      </c>
      <c r="O94" s="7">
        <f t="shared" si="16"/>
        <v>8.8384517024680811</v>
      </c>
      <c r="P94" s="7">
        <f t="shared" si="7"/>
        <v>44.776119402985081</v>
      </c>
      <c r="Q94" s="7">
        <f t="shared" si="17"/>
        <v>161.19402985074629</v>
      </c>
      <c r="R94" s="7">
        <f t="shared" si="18"/>
        <v>3553.2589844851186</v>
      </c>
      <c r="S94" s="7">
        <f t="shared" si="8"/>
        <v>3067.6454469441296</v>
      </c>
      <c r="T94" s="7">
        <f t="shared" si="19"/>
        <v>11.155074352524109</v>
      </c>
      <c r="U94" s="7">
        <f t="shared" si="20"/>
        <v>8.921528358605487</v>
      </c>
      <c r="V94" s="7">
        <f t="shared" si="21"/>
        <v>8.5923040154375379</v>
      </c>
      <c r="W94" s="7">
        <f t="shared" si="9"/>
        <v>528.25228754098919</v>
      </c>
      <c r="X94" s="20">
        <f t="shared" si="22"/>
        <v>431.65853754098919</v>
      </c>
      <c r="Y94" s="7">
        <f t="shared" si="10"/>
        <v>19327.99421825325</v>
      </c>
    </row>
    <row r="95" spans="2:25" x14ac:dyDescent="0.25">
      <c r="D95" s="13">
        <f t="shared" si="11"/>
        <v>200.27237688830112</v>
      </c>
      <c r="E95" s="13">
        <f t="shared" si="12"/>
        <v>11.526130132258265</v>
      </c>
      <c r="F95" s="13">
        <f t="shared" si="13"/>
        <v>3169.6857863710229</v>
      </c>
      <c r="G95" s="13">
        <f t="shared" si="14"/>
        <v>3788.1225847389328</v>
      </c>
      <c r="H95" s="13">
        <v>42</v>
      </c>
      <c r="I95" s="14">
        <f t="shared" si="15"/>
        <v>476.38592430421403</v>
      </c>
      <c r="J95" s="15">
        <v>18.332579526609376</v>
      </c>
      <c r="K95" s="15">
        <v>34.397778684524262</v>
      </c>
      <c r="M95" s="1">
        <v>2</v>
      </c>
      <c r="N95" s="1">
        <v>5000</v>
      </c>
      <c r="O95" s="1">
        <f t="shared" ref="O95:O135" si="23">((N95*60)*($C$6/$B$6)*($D$15/$E$15)*(RADIANS(1.9*PI())/1000)*($D$16/$E$16))</f>
        <v>15.393636715131908</v>
      </c>
      <c r="P95" s="1">
        <f t="shared" ref="P95:P135" si="24">((N95/60)*1.9)/(($E$6)*($E$15/$D$15)*($E$16/$D$16))</f>
        <v>18.332579526609376</v>
      </c>
      <c r="Q95" s="1">
        <f t="shared" si="17"/>
        <v>65.997286295793756</v>
      </c>
      <c r="R95" s="1">
        <f t="shared" si="18"/>
        <v>8678.6013025664506</v>
      </c>
      <c r="S95" s="1">
        <f t="shared" si="8"/>
        <v>8552.2869643485574</v>
      </c>
      <c r="T95" s="1">
        <f t="shared" si="19"/>
        <v>31.099225324903845</v>
      </c>
      <c r="U95" s="1">
        <f t="shared" si="20"/>
        <v>10.186875940692961</v>
      </c>
      <c r="V95" s="1">
        <f>(($B$24/$D$21)*($B$40*($B$33/$B$21))-(X95/$D$22))</f>
        <v>9.8571762207850302</v>
      </c>
      <c r="W95" s="1">
        <f t="shared" si="9"/>
        <v>168.95308821789257</v>
      </c>
      <c r="X95" s="23">
        <f t="shared" si="22"/>
        <v>72.359338217892585</v>
      </c>
      <c r="Y95" s="1">
        <f t="shared" si="10"/>
        <v>1326.533322372341</v>
      </c>
    </row>
    <row r="96" spans="2:25" x14ac:dyDescent="0.25">
      <c r="D96" s="13">
        <f t="shared" si="11"/>
        <v>228.74019809027476</v>
      </c>
      <c r="E96" s="13">
        <f t="shared" si="12"/>
        <v>11.153795006907872</v>
      </c>
      <c r="F96" s="13">
        <f t="shared" si="13"/>
        <v>3067.293626899665</v>
      </c>
      <c r="G96" s="13">
        <f t="shared" si="14"/>
        <v>3700.0267106752367</v>
      </c>
      <c r="H96" s="13">
        <v>43</v>
      </c>
      <c r="I96" s="14">
        <f t="shared" si="15"/>
        <v>494.68656762386149</v>
      </c>
      <c r="J96" s="15">
        <v>19.249208502939847</v>
      </c>
      <c r="K96" s="15">
        <v>32.331445041056057</v>
      </c>
      <c r="M96" s="1">
        <v>2</v>
      </c>
      <c r="N96" s="1">
        <v>5250</v>
      </c>
      <c r="O96" s="1">
        <f t="shared" si="23"/>
        <v>16.163318550888505</v>
      </c>
      <c r="P96" s="1">
        <f t="shared" si="24"/>
        <v>19.249208502939847</v>
      </c>
      <c r="Q96" s="1">
        <f t="shared" si="17"/>
        <v>69.297150610583458</v>
      </c>
      <c r="R96" s="1">
        <f t="shared" si="18"/>
        <v>8265.3345738728094</v>
      </c>
      <c r="S96" s="1">
        <f t="shared" si="8"/>
        <v>8131.6034034875829</v>
      </c>
      <c r="T96" s="1">
        <f t="shared" si="19"/>
        <v>29.569466921773028</v>
      </c>
      <c r="U96" s="1">
        <f t="shared" si="20"/>
        <v>10.160756008704897</v>
      </c>
      <c r="V96" s="1">
        <f t="shared" ref="V96:V135" si="25">(($B$24/$D$21)*($B$40*($B$33/$B$21))-(X96/$D$22))</f>
        <v>9.8310075626811209</v>
      </c>
      <c r="W96" s="1">
        <f t="shared" si="9"/>
        <v>176.36992038522658</v>
      </c>
      <c r="X96" s="23">
        <f t="shared" si="22"/>
        <v>79.776170385226592</v>
      </c>
      <c r="Y96" s="1">
        <f t="shared" si="10"/>
        <v>1535.6281373112818</v>
      </c>
    </row>
    <row r="97" spans="4:25" x14ac:dyDescent="0.25">
      <c r="D97" s="13">
        <f t="shared" si="11"/>
        <v>258.15858600429999</v>
      </c>
      <c r="E97" s="13">
        <f t="shared" si="12"/>
        <v>10.793484599177944</v>
      </c>
      <c r="F97" s="13">
        <f t="shared" si="13"/>
        <v>2968.2082647739348</v>
      </c>
      <c r="G97" s="13">
        <f t="shared" si="14"/>
        <v>3615.9351945235267</v>
      </c>
      <c r="H97" s="13">
        <v>44</v>
      </c>
      <c r="I97" s="14">
        <f t="shared" si="15"/>
        <v>513.417814315736</v>
      </c>
      <c r="J97" s="15">
        <v>20.165837479270316</v>
      </c>
      <c r="K97" s="15">
        <v>30.452959910630415</v>
      </c>
      <c r="M97" s="1">
        <v>2</v>
      </c>
      <c r="N97" s="1">
        <v>5500</v>
      </c>
      <c r="O97" s="1">
        <f t="shared" si="23"/>
        <v>16.933000386645098</v>
      </c>
      <c r="P97" s="1">
        <f t="shared" si="24"/>
        <v>20.165837479270316</v>
      </c>
      <c r="Q97" s="1">
        <f t="shared" si="17"/>
        <v>72.597014925373145</v>
      </c>
      <c r="R97" s="1">
        <f t="shared" si="18"/>
        <v>7889.6375477876818</v>
      </c>
      <c r="S97" s="1">
        <f t="shared" si="8"/>
        <v>7748.1277485440314</v>
      </c>
      <c r="T97" s="1">
        <f t="shared" si="19"/>
        <v>28.175009994705569</v>
      </c>
      <c r="U97" s="1">
        <f t="shared" si="20"/>
        <v>10.133361933693026</v>
      </c>
      <c r="V97" s="1">
        <f t="shared" si="25"/>
        <v>9.8035623846697018</v>
      </c>
      <c r="W97" s="1">
        <f t="shared" si="9"/>
        <v>184.14854924365005</v>
      </c>
      <c r="X97" s="23">
        <f t="shared" si="22"/>
        <v>87.554799243650038</v>
      </c>
      <c r="Y97" s="1">
        <f t="shared" si="10"/>
        <v>1765.6158520775862</v>
      </c>
    </row>
    <row r="98" spans="4:25" x14ac:dyDescent="0.25">
      <c r="D98" s="13">
        <f t="shared" si="11"/>
        <v>288.60417001360406</v>
      </c>
      <c r="E98" s="13">
        <f t="shared" si="12"/>
        <v>10.444312568977285</v>
      </c>
      <c r="F98" s="13">
        <f t="shared" si="13"/>
        <v>2872.1859564687534</v>
      </c>
      <c r="G98" s="13">
        <f t="shared" si="14"/>
        <v>3535.5810790896708</v>
      </c>
      <c r="H98" s="13">
        <v>45</v>
      </c>
      <c r="I98" s="14">
        <f t="shared" si="15"/>
        <v>532.5796643798376</v>
      </c>
      <c r="J98" s="15">
        <v>21.08246645560078</v>
      </c>
      <c r="K98" s="15">
        <v>28.737821313285277</v>
      </c>
      <c r="M98" s="1">
        <v>2</v>
      </c>
      <c r="N98" s="1">
        <v>5750</v>
      </c>
      <c r="O98" s="1">
        <f t="shared" si="23"/>
        <v>17.702682222401695</v>
      </c>
      <c r="P98" s="1">
        <f t="shared" si="24"/>
        <v>21.08246645560078</v>
      </c>
      <c r="Q98" s="1">
        <f t="shared" si="17"/>
        <v>75.896879240162818</v>
      </c>
      <c r="R98" s="1">
        <f t="shared" si="18"/>
        <v>7546.6098283186539</v>
      </c>
      <c r="S98" s="1">
        <f t="shared" si="8"/>
        <v>7396.9596035254908</v>
      </c>
      <c r="T98" s="1">
        <f t="shared" si="19"/>
        <v>26.898034921910877</v>
      </c>
      <c r="U98" s="1">
        <f t="shared" si="20"/>
        <v>10.104693715657348</v>
      </c>
      <c r="V98" s="1">
        <f t="shared" si="25"/>
        <v>9.7748406867507764</v>
      </c>
      <c r="W98" s="1">
        <f t="shared" si="9"/>
        <v>192.28897479316294</v>
      </c>
      <c r="X98" s="23">
        <f t="shared" si="22"/>
        <v>95.695224793162922</v>
      </c>
      <c r="Y98" s="1">
        <f t="shared" si="10"/>
        <v>2017.4913666630334</v>
      </c>
    </row>
    <row r="99" spans="4:25" x14ac:dyDescent="0.25">
      <c r="D99" s="13">
        <f t="shared" si="11"/>
        <v>320.16080037585652</v>
      </c>
      <c r="E99" s="13">
        <f t="shared" si="12"/>
        <v>10.105468009413956</v>
      </c>
      <c r="F99" s="13">
        <f t="shared" si="13"/>
        <v>2779.0037025888378</v>
      </c>
      <c r="G99" s="13">
        <f t="shared" si="14"/>
        <v>3458.7206208485909</v>
      </c>
      <c r="H99" s="13">
        <v>46</v>
      </c>
      <c r="I99" s="14">
        <f t="shared" si="15"/>
        <v>552.17211781616606</v>
      </c>
      <c r="J99" s="15">
        <v>21.999095431931252</v>
      </c>
      <c r="K99" s="15">
        <v>27.165610932385551</v>
      </c>
      <c r="M99" s="1">
        <v>2</v>
      </c>
      <c r="N99" s="1">
        <v>6000</v>
      </c>
      <c r="O99" s="1">
        <f t="shared" si="23"/>
        <v>18.472364058158291</v>
      </c>
      <c r="P99" s="1">
        <f t="shared" si="24"/>
        <v>21.999095431931252</v>
      </c>
      <c r="Q99" s="1">
        <f t="shared" si="17"/>
        <v>79.196743554952505</v>
      </c>
      <c r="R99" s="1">
        <f t="shared" si="18"/>
        <v>7232.1677521387091</v>
      </c>
      <c r="S99" s="1">
        <f t="shared" si="8"/>
        <v>7074.0153051049438</v>
      </c>
      <c r="T99" s="1">
        <f t="shared" si="19"/>
        <v>25.723692018563433</v>
      </c>
      <c r="U99" s="1">
        <f t="shared" si="20"/>
        <v>10.074751354597861</v>
      </c>
      <c r="V99" s="1">
        <f t="shared" si="25"/>
        <v>9.7448424689243414</v>
      </c>
      <c r="W99" s="1">
        <f t="shared" si="9"/>
        <v>200.79119703376534</v>
      </c>
      <c r="X99" s="23">
        <f t="shared" si="22"/>
        <v>104.19744703376533</v>
      </c>
      <c r="Y99" s="1">
        <f t="shared" si="10"/>
        <v>2292.2495810594055</v>
      </c>
    </row>
    <row r="100" spans="4:25" x14ac:dyDescent="0.25">
      <c r="D100" s="13">
        <f t="shared" si="11"/>
        <v>352.92043727989881</v>
      </c>
      <c r="E100" s="13">
        <f t="shared" si="12"/>
        <v>9.7762075891703457</v>
      </c>
      <c r="F100" s="13">
        <f t="shared" si="13"/>
        <v>2688.4570870218449</v>
      </c>
      <c r="G100" s="13">
        <f t="shared" si="14"/>
        <v>3385.1308204050038</v>
      </c>
      <c r="H100" s="13">
        <v>47</v>
      </c>
      <c r="I100" s="14">
        <f t="shared" si="15"/>
        <v>572.19517462472152</v>
      </c>
      <c r="J100" s="15">
        <v>22.91572440826172</v>
      </c>
      <c r="K100" s="15">
        <v>25.71917738195781</v>
      </c>
      <c r="M100" s="1">
        <v>2</v>
      </c>
      <c r="N100" s="1">
        <v>6250</v>
      </c>
      <c r="O100" s="1">
        <f t="shared" si="23"/>
        <v>19.242045893914888</v>
      </c>
      <c r="P100" s="1">
        <f t="shared" si="24"/>
        <v>22.91572440826172</v>
      </c>
      <c r="Q100" s="1">
        <f t="shared" si="17"/>
        <v>82.496607869742192</v>
      </c>
      <c r="R100" s="1">
        <f t="shared" si="18"/>
        <v>6942.8810420531609</v>
      </c>
      <c r="S100" s="1">
        <f t="shared" si="8"/>
        <v>6775.8645760877034</v>
      </c>
      <c r="T100" s="1">
        <f t="shared" si="19"/>
        <v>24.639507549409831</v>
      </c>
      <c r="U100" s="1">
        <f t="shared" si="20"/>
        <v>10.043534850514567</v>
      </c>
      <c r="V100" s="1">
        <f t="shared" si="25"/>
        <v>9.7135677311904001</v>
      </c>
      <c r="W100" s="1">
        <f t="shared" si="9"/>
        <v>209.65521596545716</v>
      </c>
      <c r="X100" s="23">
        <f t="shared" si="22"/>
        <v>113.06146596545717</v>
      </c>
      <c r="Y100" s="1">
        <f t="shared" si="10"/>
        <v>2590.8853952584786</v>
      </c>
    </row>
    <row r="101" spans="4:25" x14ac:dyDescent="0.25">
      <c r="D101" s="13">
        <f t="shared" si="11"/>
        <v>386.98417559037932</v>
      </c>
      <c r="E101" s="13">
        <f t="shared" si="12"/>
        <v>9.4558486570363982</v>
      </c>
      <c r="F101" s="13">
        <f t="shared" si="13"/>
        <v>2600.3583806850097</v>
      </c>
      <c r="G101" s="13">
        <f t="shared" si="14"/>
        <v>3314.6072616465663</v>
      </c>
      <c r="H101" s="13">
        <v>48</v>
      </c>
      <c r="I101" s="14">
        <f t="shared" si="15"/>
        <v>592.64883480550407</v>
      </c>
      <c r="J101" s="15">
        <v>23.832353384592189</v>
      </c>
      <c r="K101" s="15">
        <v>24.384007950793745</v>
      </c>
      <c r="M101" s="1">
        <v>2</v>
      </c>
      <c r="N101" s="1">
        <v>6500</v>
      </c>
      <c r="O101" s="1">
        <f t="shared" si="23"/>
        <v>20.011727729671481</v>
      </c>
      <c r="P101" s="1">
        <f t="shared" si="24"/>
        <v>23.832353384592189</v>
      </c>
      <c r="Q101" s="1">
        <f t="shared" si="17"/>
        <v>85.796472184531879</v>
      </c>
      <c r="R101" s="1">
        <f t="shared" si="18"/>
        <v>6675.8471558203473</v>
      </c>
      <c r="S101" s="1">
        <f t="shared" si="8"/>
        <v>6499.6048742321091</v>
      </c>
      <c r="T101" s="1">
        <f t="shared" si="19"/>
        <v>23.634926815389488</v>
      </c>
      <c r="U101" s="1">
        <f t="shared" si="20"/>
        <v>10.011044203407465</v>
      </c>
      <c r="V101" s="1">
        <f t="shared" si="25"/>
        <v>9.6810164735489508</v>
      </c>
      <c r="W101" s="1">
        <f t="shared" si="9"/>
        <v>218.88103158823844</v>
      </c>
      <c r="X101" s="23">
        <f t="shared" si="22"/>
        <v>122.28728158823846</v>
      </c>
      <c r="Y101" s="1">
        <f t="shared" si="10"/>
        <v>2914.3937092520327</v>
      </c>
    </row>
    <row r="102" spans="4:25" x14ac:dyDescent="0.25">
      <c r="D102" s="13">
        <f t="shared" si="11"/>
        <v>422.46342992233417</v>
      </c>
      <c r="E102" s="13">
        <f t="shared" si="12"/>
        <v>9.1437631738988738</v>
      </c>
      <c r="F102" s="13">
        <f t="shared" si="13"/>
        <v>2514.5348728221902</v>
      </c>
      <c r="G102" s="13">
        <f t="shared" si="14"/>
        <v>3246.9622154905137</v>
      </c>
      <c r="H102" s="13">
        <v>49</v>
      </c>
      <c r="I102" s="14">
        <f t="shared" si="15"/>
        <v>613.53309835851348</v>
      </c>
      <c r="J102" s="15">
        <v>24.74898236092266</v>
      </c>
      <c r="K102" s="15">
        <v>23.147739958975151</v>
      </c>
      <c r="M102" s="1">
        <v>2</v>
      </c>
      <c r="N102" s="1">
        <v>6750</v>
      </c>
      <c r="O102" s="1">
        <f t="shared" si="23"/>
        <v>20.781409565428078</v>
      </c>
      <c r="P102" s="1">
        <f t="shared" si="24"/>
        <v>24.74898236092266</v>
      </c>
      <c r="Q102" s="1">
        <f t="shared" si="17"/>
        <v>89.096336499321581</v>
      </c>
      <c r="R102" s="1">
        <f t="shared" si="18"/>
        <v>6428.5935574566292</v>
      </c>
      <c r="S102" s="1">
        <f t="shared" si="8"/>
        <v>6242.7636635545196</v>
      </c>
      <c r="T102" s="1">
        <f t="shared" si="19"/>
        <v>22.70095877656189</v>
      </c>
      <c r="U102" s="1">
        <f t="shared" si="20"/>
        <v>9.9772794132765537</v>
      </c>
      <c r="V102" s="1">
        <f t="shared" si="25"/>
        <v>9.6471886959999917</v>
      </c>
      <c r="W102" s="1">
        <f t="shared" si="9"/>
        <v>228.46864390210928</v>
      </c>
      <c r="X102" s="23">
        <f t="shared" si="22"/>
        <v>131.87489390210928</v>
      </c>
      <c r="Y102" s="1">
        <f t="shared" si="10"/>
        <v>3263.7694230318498</v>
      </c>
    </row>
    <row r="103" spans="4:25" x14ac:dyDescent="0.25">
      <c r="D103" s="13">
        <f t="shared" si="11"/>
        <v>459.48130994962537</v>
      </c>
      <c r="E103" s="13">
        <f t="shared" si="12"/>
        <v>8.8393723586141846</v>
      </c>
      <c r="F103" s="13">
        <f t="shared" si="13"/>
        <v>2430.8273986189006</v>
      </c>
      <c r="G103" s="13">
        <f t="shared" si="14"/>
        <v>3182.0229711807037</v>
      </c>
      <c r="H103" s="13">
        <v>50</v>
      </c>
      <c r="I103" s="14">
        <f t="shared" si="15"/>
        <v>634.84796528375</v>
      </c>
      <c r="J103" s="15">
        <v>25.665611337253129</v>
      </c>
      <c r="K103" s="15">
        <v>21.999776823715042</v>
      </c>
      <c r="M103" s="1">
        <v>2</v>
      </c>
      <c r="N103" s="1">
        <v>7000</v>
      </c>
      <c r="O103" s="1">
        <f t="shared" si="23"/>
        <v>21.551091401184671</v>
      </c>
      <c r="P103" s="1">
        <f t="shared" si="24"/>
        <v>25.665611337253129</v>
      </c>
      <c r="Q103" s="1">
        <f t="shared" si="17"/>
        <v>92.396200814111268</v>
      </c>
      <c r="R103" s="1">
        <f t="shared" si="18"/>
        <v>6199.0009304046071</v>
      </c>
      <c r="S103" s="1">
        <f t="shared" si="8"/>
        <v>6003.2216274975372</v>
      </c>
      <c r="T103" s="1">
        <f t="shared" si="19"/>
        <v>21.82989682726377</v>
      </c>
      <c r="U103" s="1">
        <f t="shared" si="20"/>
        <v>9.9422404801218356</v>
      </c>
      <c r="V103" s="1">
        <f t="shared" si="25"/>
        <v>9.6120843985435265</v>
      </c>
      <c r="W103" s="1">
        <f t="shared" si="9"/>
        <v>238.41805290706949</v>
      </c>
      <c r="X103" s="23">
        <f t="shared" si="22"/>
        <v>141.82430290706949</v>
      </c>
      <c r="Y103" s="1">
        <f t="shared" si="10"/>
        <v>3640.0074365897049</v>
      </c>
    </row>
    <row r="104" spans="4:25" x14ac:dyDescent="0.25">
      <c r="D104" s="13">
        <f t="shared" si="11"/>
        <v>498.17422241115639</v>
      </c>
      <c r="E104" s="13">
        <f t="shared" si="12"/>
        <v>8.5421419516651795</v>
      </c>
      <c r="F104" s="13">
        <f t="shared" si="13"/>
        <v>2349.0890367079246</v>
      </c>
      <c r="G104" s="13">
        <f t="shared" si="14"/>
        <v>3119.6303639026505</v>
      </c>
      <c r="H104" s="13">
        <v>51</v>
      </c>
      <c r="I104" s="14">
        <f t="shared" si="15"/>
        <v>656.5934355812135</v>
      </c>
      <c r="J104" s="15">
        <v>26.582240313583593</v>
      </c>
      <c r="K104" s="15">
        <v>20.930983559852184</v>
      </c>
      <c r="M104" s="1">
        <v>2</v>
      </c>
      <c r="N104" s="1">
        <v>7250</v>
      </c>
      <c r="O104" s="1">
        <f t="shared" si="23"/>
        <v>22.320773236941267</v>
      </c>
      <c r="P104" s="1">
        <f t="shared" si="24"/>
        <v>26.582240313583593</v>
      </c>
      <c r="Q104" s="1">
        <f t="shared" si="17"/>
        <v>95.696065128900941</v>
      </c>
      <c r="R104" s="1">
        <f t="shared" si="18"/>
        <v>5985.2422776320354</v>
      </c>
      <c r="S104" s="1">
        <f t="shared" si="8"/>
        <v>5779.1517690289165</v>
      </c>
      <c r="T104" s="1">
        <f t="shared" si="19"/>
        <v>21.015097341923333</v>
      </c>
      <c r="U104" s="1">
        <f t="shared" si="20"/>
        <v>9.9059274039433109</v>
      </c>
      <c r="V104" s="1">
        <f t="shared" si="25"/>
        <v>9.5757035811795532</v>
      </c>
      <c r="W104" s="1">
        <f t="shared" si="9"/>
        <v>248.72925860311912</v>
      </c>
      <c r="X104" s="23">
        <f t="shared" si="22"/>
        <v>152.13550860311912</v>
      </c>
      <c r="Y104" s="1">
        <f t="shared" si="10"/>
        <v>4044.1026499173768</v>
      </c>
    </row>
    <row r="105" spans="4:25" x14ac:dyDescent="0.25">
      <c r="D105" s="13">
        <f t="shared" si="11"/>
        <v>538.6937445028633</v>
      </c>
      <c r="E105" s="13">
        <f t="shared" si="12"/>
        <v>8.2515780150077038</v>
      </c>
      <c r="F105" s="13">
        <f t="shared" si="13"/>
        <v>2269.1839541271183</v>
      </c>
      <c r="G105" s="13">
        <f t="shared" si="14"/>
        <v>3059.6374722891383</v>
      </c>
      <c r="H105" s="13">
        <v>52</v>
      </c>
      <c r="I105" s="14">
        <f t="shared" si="15"/>
        <v>678.76950925090398</v>
      </c>
      <c r="J105" s="15">
        <v>27.498869289914065</v>
      </c>
      <c r="K105" s="15">
        <v>19.93344318024684</v>
      </c>
      <c r="M105" s="1">
        <v>2</v>
      </c>
      <c r="N105" s="1">
        <v>7500</v>
      </c>
      <c r="O105" s="1">
        <f t="shared" si="23"/>
        <v>23.090455072697861</v>
      </c>
      <c r="P105" s="1">
        <f t="shared" si="24"/>
        <v>27.498869289914065</v>
      </c>
      <c r="Q105" s="1">
        <f t="shared" si="17"/>
        <v>98.995929443690642</v>
      </c>
      <c r="R105" s="1">
        <f t="shared" si="18"/>
        <v>5785.7342017109668</v>
      </c>
      <c r="S105" s="1">
        <f t="shared" si="8"/>
        <v>5568.9706907207083</v>
      </c>
      <c r="T105" s="1">
        <f t="shared" si="19"/>
        <v>20.250802511711665</v>
      </c>
      <c r="U105" s="1">
        <f t="shared" si="20"/>
        <v>9.8683401847409762</v>
      </c>
      <c r="V105" s="1">
        <f t="shared" si="25"/>
        <v>9.538046243908072</v>
      </c>
      <c r="W105" s="1">
        <f t="shared" si="9"/>
        <v>259.40226099025836</v>
      </c>
      <c r="X105" s="23">
        <f t="shared" si="22"/>
        <v>162.80851099025833</v>
      </c>
      <c r="Y105" s="1">
        <f t="shared" si="10"/>
        <v>4477.0499630066515</v>
      </c>
    </row>
    <row r="106" spans="4:25" x14ac:dyDescent="0.25">
      <c r="D106" s="13">
        <f t="shared" si="11"/>
        <v>581.20882371420169</v>
      </c>
      <c r="E106" s="13">
        <f t="shared" si="12"/>
        <v>7.9672231986008626</v>
      </c>
      <c r="F106" s="13">
        <f t="shared" si="13"/>
        <v>2190.9863796152372</v>
      </c>
      <c r="G106" s="13">
        <f t="shared" si="14"/>
        <v>3001.9084633780221</v>
      </c>
      <c r="H106" s="13">
        <v>53</v>
      </c>
      <c r="I106" s="14">
        <f t="shared" si="15"/>
        <v>701.37618629282156</v>
      </c>
      <c r="J106" s="15">
        <v>28.41549826624453</v>
      </c>
      <c r="K106" s="15">
        <v>19.000260244487013</v>
      </c>
      <c r="M106" s="1">
        <v>2</v>
      </c>
      <c r="N106" s="1">
        <v>7750</v>
      </c>
      <c r="O106" s="1">
        <f t="shared" si="23"/>
        <v>23.860136908454457</v>
      </c>
      <c r="P106" s="1">
        <f t="shared" si="24"/>
        <v>28.41549826624453</v>
      </c>
      <c r="Q106" s="1">
        <f t="shared" si="17"/>
        <v>102.29579375848031</v>
      </c>
      <c r="R106" s="1">
        <f t="shared" si="18"/>
        <v>5599.0976145590012</v>
      </c>
      <c r="S106" s="1">
        <f t="shared" si="8"/>
        <v>5371.2993044905143</v>
      </c>
      <c r="T106" s="1">
        <f t="shared" si="19"/>
        <v>19.531997470874597</v>
      </c>
      <c r="U106" s="1">
        <f t="shared" si="20"/>
        <v>9.8294788225148348</v>
      </c>
      <c r="V106" s="1">
        <f t="shared" si="25"/>
        <v>9.4991123867290845</v>
      </c>
      <c r="W106" s="1">
        <f t="shared" si="9"/>
        <v>270.43706006848686</v>
      </c>
      <c r="X106" s="23">
        <f t="shared" si="22"/>
        <v>173.84331006848689</v>
      </c>
      <c r="Y106" s="1">
        <f t="shared" si="10"/>
        <v>4939.8442758492993</v>
      </c>
    </row>
    <row r="107" spans="4:25" x14ac:dyDescent="0.25">
      <c r="D107" s="13">
        <f t="shared" si="11"/>
        <v>625.90837232639069</v>
      </c>
      <c r="E107" s="13">
        <f t="shared" si="12"/>
        <v>7.6886534142249285</v>
      </c>
      <c r="F107" s="13">
        <f t="shared" si="13"/>
        <v>2114.3796889118553</v>
      </c>
      <c r="G107" s="13">
        <f t="shared" si="14"/>
        <v>2946.3175659080589</v>
      </c>
      <c r="H107" s="13">
        <v>54</v>
      </c>
      <c r="I107" s="14">
        <f t="shared" si="15"/>
        <v>724.41346670696601</v>
      </c>
      <c r="J107" s="15">
        <v>29.332127242575005</v>
      </c>
      <c r="K107" s="15">
        <v>18.12540124221216</v>
      </c>
      <c r="M107" s="1">
        <v>2</v>
      </c>
      <c r="N107" s="1">
        <v>8000</v>
      </c>
      <c r="O107" s="1">
        <f t="shared" si="23"/>
        <v>24.629818744211054</v>
      </c>
      <c r="P107" s="1">
        <f t="shared" si="24"/>
        <v>29.332127242575005</v>
      </c>
      <c r="Q107" s="1">
        <f t="shared" si="17"/>
        <v>105.59565807327002</v>
      </c>
      <c r="R107" s="1">
        <f t="shared" si="18"/>
        <v>5424.1258141040307</v>
      </c>
      <c r="S107" s="1">
        <f t="shared" si="8"/>
        <v>5184.9309082662257</v>
      </c>
      <c r="T107" s="1">
        <f t="shared" si="19"/>
        <v>18.854294211877185</v>
      </c>
      <c r="U107" s="1">
        <f t="shared" si="20"/>
        <v>9.7893433172648834</v>
      </c>
      <c r="V107" s="1">
        <f t="shared" si="25"/>
        <v>9.4589020096425873</v>
      </c>
      <c r="W107" s="1">
        <f t="shared" si="9"/>
        <v>281.83365583780505</v>
      </c>
      <c r="X107" s="23">
        <f t="shared" si="22"/>
        <v>185.23990583780505</v>
      </c>
      <c r="Y107" s="1">
        <f t="shared" si="10"/>
        <v>5433.4804884371106</v>
      </c>
    </row>
    <row r="108" spans="4:25" x14ac:dyDescent="0.25">
      <c r="D108" s="13">
        <f t="shared" si="11"/>
        <v>673.00434159443466</v>
      </c>
      <c r="E108" s="13">
        <f t="shared" si="12"/>
        <v>7.4154748656758622</v>
      </c>
      <c r="F108" s="13">
        <f t="shared" si="13"/>
        <v>2039.255588060862</v>
      </c>
      <c r="G108" s="13">
        <f t="shared" si="14"/>
        <v>2892.7481556188213</v>
      </c>
      <c r="H108" s="13">
        <v>55</v>
      </c>
      <c r="I108" s="14">
        <f t="shared" si="15"/>
        <v>747.88135049333755</v>
      </c>
      <c r="J108" s="15">
        <v>30.248756218905474</v>
      </c>
      <c r="K108" s="15">
        <v>17.303563997650944</v>
      </c>
      <c r="M108" s="1">
        <v>2</v>
      </c>
      <c r="N108" s="1">
        <v>8250</v>
      </c>
      <c r="O108" s="1">
        <f t="shared" si="23"/>
        <v>25.399500579967654</v>
      </c>
      <c r="P108" s="1">
        <f t="shared" si="24"/>
        <v>30.248756218905474</v>
      </c>
      <c r="Q108" s="1">
        <f t="shared" si="17"/>
        <v>108.8955223880597</v>
      </c>
      <c r="R108" s="1">
        <f t="shared" si="18"/>
        <v>5259.7583651917876</v>
      </c>
      <c r="S108" s="1">
        <f t="shared" si="8"/>
        <v>5008.8050668935748</v>
      </c>
      <c r="T108" s="1">
        <f t="shared" si="19"/>
        <v>18.213836606885728</v>
      </c>
      <c r="U108" s="1">
        <f t="shared" si="20"/>
        <v>9.7479336689911253</v>
      </c>
      <c r="V108" s="1">
        <f t="shared" si="25"/>
        <v>9.4174151126485821</v>
      </c>
      <c r="W108" s="1">
        <f t="shared" si="9"/>
        <v>293.5920482982126</v>
      </c>
      <c r="X108" s="23">
        <f t="shared" si="22"/>
        <v>196.9982982982126</v>
      </c>
      <c r="Y108" s="1">
        <f t="shared" si="10"/>
        <v>5958.9535007618542</v>
      </c>
    </row>
    <row r="109" spans="4:25" x14ac:dyDescent="0.25">
      <c r="D109" s="13">
        <f t="shared" si="11"/>
        <v>722.73538224408549</v>
      </c>
      <c r="E109" s="13">
        <f t="shared" si="12"/>
        <v>7.1473213915709612</v>
      </c>
      <c r="F109" s="13">
        <f t="shared" si="13"/>
        <v>1965.5133826820143</v>
      </c>
      <c r="G109" s="13">
        <f t="shared" si="14"/>
        <v>2841.0919385541997</v>
      </c>
      <c r="H109" s="13">
        <v>56</v>
      </c>
      <c r="I109" s="14">
        <f t="shared" si="15"/>
        <v>771.77983765193608</v>
      </c>
      <c r="J109" s="15">
        <v>31.165385195235938</v>
      </c>
      <c r="K109" s="15">
        <v>16.530070120416863</v>
      </c>
      <c r="M109" s="1">
        <v>2</v>
      </c>
      <c r="N109" s="1">
        <v>8500</v>
      </c>
      <c r="O109" s="1">
        <f t="shared" si="23"/>
        <v>26.169182415724244</v>
      </c>
      <c r="P109" s="1">
        <f t="shared" si="24"/>
        <v>31.165385195235938</v>
      </c>
      <c r="Q109" s="1">
        <f t="shared" si="17"/>
        <v>112.19538670284938</v>
      </c>
      <c r="R109" s="1">
        <f t="shared" si="18"/>
        <v>5105.0595897449712</v>
      </c>
      <c r="S109" s="1">
        <f t="shared" si="8"/>
        <v>4841.9861022952618</v>
      </c>
      <c r="T109" s="1">
        <f t="shared" si="19"/>
        <v>17.607222190164588</v>
      </c>
      <c r="U109" s="1">
        <f t="shared" si="20"/>
        <v>9.7052498776935607</v>
      </c>
      <c r="V109" s="1">
        <f t="shared" si="25"/>
        <v>9.3746516957470689</v>
      </c>
      <c r="W109" s="1">
        <f t="shared" si="9"/>
        <v>305.71223744970951</v>
      </c>
      <c r="X109" s="23">
        <f t="shared" si="22"/>
        <v>209.11848744970953</v>
      </c>
      <c r="Y109" s="1">
        <f t="shared" si="10"/>
        <v>6517.2582128153099</v>
      </c>
    </row>
    <row r="110" spans="4:25" x14ac:dyDescent="0.25">
      <c r="D110" s="13">
        <f t="shared" si="11"/>
        <v>775.37122590484091</v>
      </c>
      <c r="E110" s="13">
        <f t="shared" si="12"/>
        <v>6.8838520830366772</v>
      </c>
      <c r="F110" s="13">
        <f t="shared" si="13"/>
        <v>1893.0593228350863</v>
      </c>
      <c r="G110" s="13">
        <f t="shared" si="14"/>
        <v>2791.2482203339505</v>
      </c>
      <c r="H110" s="13">
        <v>57</v>
      </c>
      <c r="I110" s="14">
        <f t="shared" si="15"/>
        <v>796.10892818276147</v>
      </c>
      <c r="J110" s="15">
        <v>32.082014171566406</v>
      </c>
      <c r="K110" s="15">
        <v>15.800775893310437</v>
      </c>
      <c r="M110" s="1">
        <v>2</v>
      </c>
      <c r="N110" s="1">
        <v>8750</v>
      </c>
      <c r="O110" s="1">
        <f t="shared" si="23"/>
        <v>26.938864251480844</v>
      </c>
      <c r="P110" s="1">
        <f t="shared" si="24"/>
        <v>32.082014171566406</v>
      </c>
      <c r="Q110" s="1">
        <f t="shared" si="17"/>
        <v>115.49525101763906</v>
      </c>
      <c r="R110" s="1">
        <f t="shared" si="18"/>
        <v>4959.2007443236862</v>
      </c>
      <c r="S110" s="1">
        <f t="shared" si="8"/>
        <v>4683.6452710313897</v>
      </c>
      <c r="T110" s="1">
        <f t="shared" si="19"/>
        <v>17.031437349205053</v>
      </c>
      <c r="U110" s="1">
        <f t="shared" si="20"/>
        <v>9.661291943372186</v>
      </c>
      <c r="V110" s="1">
        <f t="shared" si="25"/>
        <v>9.3306117589380495</v>
      </c>
      <c r="W110" s="1">
        <f t="shared" si="9"/>
        <v>318.19422329229599</v>
      </c>
      <c r="X110" s="23">
        <f t="shared" si="22"/>
        <v>221.60047329229602</v>
      </c>
      <c r="Y110" s="1">
        <f t="shared" si="10"/>
        <v>7109.3895245892636</v>
      </c>
    </row>
    <row r="111" spans="4:25" x14ac:dyDescent="0.25">
      <c r="D111" s="13">
        <f t="shared" si="11"/>
        <v>831.21795863517673</v>
      </c>
      <c r="E111" s="13">
        <f t="shared" si="12"/>
        <v>6.624749143665464</v>
      </c>
      <c r="F111" s="13">
        <f t="shared" si="13"/>
        <v>1821.8060145080026</v>
      </c>
      <c r="G111" s="13">
        <f t="shared" si="14"/>
        <v>2743.1232510178479</v>
      </c>
      <c r="H111" s="13">
        <v>58</v>
      </c>
      <c r="I111" s="14">
        <f t="shared" si="15"/>
        <v>820.86862208581397</v>
      </c>
      <c r="J111" s="15">
        <v>32.998643147896878</v>
      </c>
      <c r="K111" s="15">
        <v>15.111998012154368</v>
      </c>
      <c r="M111" s="1">
        <v>2</v>
      </c>
      <c r="N111" s="1">
        <v>9000</v>
      </c>
      <c r="O111" s="1">
        <f t="shared" si="23"/>
        <v>27.708546087237433</v>
      </c>
      <c r="P111" s="1">
        <f t="shared" si="24"/>
        <v>32.998643147896878</v>
      </c>
      <c r="Q111" s="1">
        <f t="shared" si="17"/>
        <v>118.79511533242876</v>
      </c>
      <c r="R111" s="1">
        <f t="shared" si="18"/>
        <v>4821.4451680924722</v>
      </c>
      <c r="S111" s="1">
        <f t="shared" si="8"/>
        <v>4533.0459122664997</v>
      </c>
      <c r="T111" s="1">
        <f t="shared" si="19"/>
        <v>16.483803317332725</v>
      </c>
      <c r="U111" s="1">
        <f t="shared" si="20"/>
        <v>9.6160598660270047</v>
      </c>
      <c r="V111" s="1">
        <f t="shared" si="25"/>
        <v>9.2852953022215203</v>
      </c>
      <c r="W111" s="1">
        <f t="shared" si="9"/>
        <v>331.03800582597199</v>
      </c>
      <c r="X111" s="23">
        <f t="shared" si="22"/>
        <v>234.44425582597199</v>
      </c>
      <c r="Y111" s="1">
        <f t="shared" si="10"/>
        <v>7736.3423360754932</v>
      </c>
    </row>
    <row r="112" spans="4:25" x14ac:dyDescent="0.25">
      <c r="D112" s="13">
        <f t="shared" si="11"/>
        <v>890.62440577704024</v>
      </c>
      <c r="E112" s="13">
        <f t="shared" si="12"/>
        <v>6.3697159634769447</v>
      </c>
      <c r="F112" s="13">
        <f t="shared" si="13"/>
        <v>1751.6718899561597</v>
      </c>
      <c r="G112" s="13">
        <f t="shared" si="14"/>
        <v>2696.6296365938165</v>
      </c>
      <c r="H112" s="13">
        <v>59</v>
      </c>
      <c r="I112" s="14">
        <f t="shared" si="15"/>
        <v>846.05891936109356</v>
      </c>
      <c r="J112" s="15">
        <v>33.915272124227343</v>
      </c>
      <c r="K112" s="15">
        <v>14.46045136781755</v>
      </c>
      <c r="M112" s="1">
        <v>2</v>
      </c>
      <c r="N112" s="1">
        <v>9250</v>
      </c>
      <c r="O112" s="1">
        <f t="shared" si="23"/>
        <v>28.478227922994034</v>
      </c>
      <c r="P112" s="1">
        <f t="shared" si="24"/>
        <v>33.915272124227343</v>
      </c>
      <c r="Q112" s="1">
        <f t="shared" si="17"/>
        <v>122.09497964721844</v>
      </c>
      <c r="R112" s="1">
        <f t="shared" si="18"/>
        <v>4691.1358392251086</v>
      </c>
      <c r="S112" s="1">
        <f t="shared" si="8"/>
        <v>4389.5310041743714</v>
      </c>
      <c r="T112" s="1">
        <f t="shared" si="19"/>
        <v>15.961930924270442</v>
      </c>
      <c r="U112" s="1">
        <f t="shared" si="20"/>
        <v>9.569553645658015</v>
      </c>
      <c r="V112" s="1">
        <f t="shared" si="25"/>
        <v>9.2387023255974849</v>
      </c>
      <c r="W112" s="1">
        <f t="shared" si="9"/>
        <v>344.24358505073735</v>
      </c>
      <c r="X112" s="23">
        <f t="shared" si="22"/>
        <v>247.64983505073732</v>
      </c>
      <c r="Y112" s="1">
        <f t="shared" si="10"/>
        <v>8399.1115472657712</v>
      </c>
    </row>
    <row r="113" spans="4:25" x14ac:dyDescent="0.25">
      <c r="D113" s="13">
        <f t="shared" si="11"/>
        <v>953.98991120473852</v>
      </c>
      <c r="E113" s="13">
        <f t="shared" si="12"/>
        <v>6.1184753823255198</v>
      </c>
      <c r="F113" s="13">
        <f t="shared" si="13"/>
        <v>1682.580730139518</v>
      </c>
      <c r="G113" s="13">
        <f t="shared" si="14"/>
        <v>2651.6858093172532</v>
      </c>
      <c r="H113" s="13">
        <v>60</v>
      </c>
      <c r="I113" s="14">
        <f t="shared" si="15"/>
        <v>871.67982000860002</v>
      </c>
      <c r="J113" s="15">
        <v>34.831901100557815</v>
      </c>
      <c r="K113" s="15">
        <v>13.843196652130036</v>
      </c>
      <c r="M113" s="1">
        <v>2</v>
      </c>
      <c r="N113" s="1">
        <v>9500</v>
      </c>
      <c r="O113" s="1">
        <f t="shared" si="23"/>
        <v>29.247909758750627</v>
      </c>
      <c r="P113" s="1">
        <f t="shared" si="24"/>
        <v>34.831901100557815</v>
      </c>
      <c r="Q113" s="1">
        <f t="shared" si="17"/>
        <v>125.39484396200814</v>
      </c>
      <c r="R113" s="1">
        <f t="shared" si="18"/>
        <v>4567.6848960876059</v>
      </c>
      <c r="S113" s="1">
        <f t="shared" si="8"/>
        <v>4252.5126851210134</v>
      </c>
      <c r="T113" s="1">
        <f t="shared" si="19"/>
        <v>15.46368249134914</v>
      </c>
      <c r="U113" s="1">
        <f t="shared" si="20"/>
        <v>9.521773282265217</v>
      </c>
      <c r="V113" s="1">
        <f t="shared" si="25"/>
        <v>9.1908328290659416</v>
      </c>
      <c r="W113" s="1">
        <f t="shared" si="9"/>
        <v>357.81096096659223</v>
      </c>
      <c r="X113" s="23">
        <f t="shared" si="22"/>
        <v>261.21721096659223</v>
      </c>
      <c r="Y113" s="1">
        <f t="shared" si="10"/>
        <v>9098.6920581518862</v>
      </c>
    </row>
    <row r="114" spans="4:25" x14ac:dyDescent="0.25">
      <c r="D114" s="13">
        <f t="shared" si="11"/>
        <v>1021.7738795558041</v>
      </c>
      <c r="E114" s="13">
        <f t="shared" si="12"/>
        <v>5.8707681213653071</v>
      </c>
      <c r="F114" s="13">
        <f t="shared" si="13"/>
        <v>1614.4612333754594</v>
      </c>
      <c r="G114" s="13">
        <f t="shared" si="14"/>
        <v>2608.2155501481179</v>
      </c>
      <c r="H114" s="13">
        <v>61</v>
      </c>
      <c r="I114" s="14">
        <f t="shared" si="15"/>
        <v>897.73132402833357</v>
      </c>
      <c r="J114" s="15">
        <v>35.748530076888287</v>
      </c>
      <c r="K114" s="15">
        <v>13.257596024426494</v>
      </c>
      <c r="M114" s="1">
        <v>2</v>
      </c>
      <c r="N114" s="1">
        <v>9750</v>
      </c>
      <c r="O114" s="1">
        <f t="shared" si="23"/>
        <v>30.017591594507223</v>
      </c>
      <c r="P114" s="1">
        <f t="shared" si="24"/>
        <v>35.748530076888287</v>
      </c>
      <c r="Q114" s="1">
        <f t="shared" si="17"/>
        <v>128.69470827679783</v>
      </c>
      <c r="R114" s="1">
        <f t="shared" si="18"/>
        <v>4450.5647705468973</v>
      </c>
      <c r="S114" s="1">
        <f t="shared" si="8"/>
        <v>4121.4633869733607</v>
      </c>
      <c r="T114" s="1">
        <f t="shared" si="19"/>
        <v>14.987139588994038</v>
      </c>
      <c r="U114" s="1">
        <f t="shared" si="20"/>
        <v>9.4727187758486124</v>
      </c>
      <c r="V114" s="1">
        <f t="shared" si="25"/>
        <v>9.1416868126268902</v>
      </c>
      <c r="W114" s="1">
        <f t="shared" si="9"/>
        <v>371.74013357353664</v>
      </c>
      <c r="X114" s="23">
        <f t="shared" si="22"/>
        <v>275.14638357353664</v>
      </c>
      <c r="Y114" s="1">
        <f t="shared" si="10"/>
        <v>9836.0787687256161</v>
      </c>
    </row>
    <row r="115" spans="4:25" x14ac:dyDescent="0.25">
      <c r="D115" s="13">
        <f t="shared" si="11"/>
        <v>1094.5075657626244</v>
      </c>
      <c r="E115" s="13">
        <f t="shared" si="12"/>
        <v>5.6263513638993734</v>
      </c>
      <c r="F115" s="13">
        <f t="shared" si="13"/>
        <v>1547.2466250723278</v>
      </c>
      <c r="G115" s="13">
        <f t="shared" si="14"/>
        <v>2566.1475574037931</v>
      </c>
      <c r="H115" s="13">
        <v>62</v>
      </c>
      <c r="I115" s="14">
        <f t="shared" si="15"/>
        <v>924.213431420294</v>
      </c>
      <c r="J115" s="15">
        <v>36.665159053218751</v>
      </c>
      <c r="K115" s="15">
        <v>12.701275428108133</v>
      </c>
      <c r="M115" s="1">
        <v>2</v>
      </c>
      <c r="N115" s="1">
        <v>10000</v>
      </c>
      <c r="O115" s="1">
        <f t="shared" si="23"/>
        <v>30.787273430263816</v>
      </c>
      <c r="P115" s="1">
        <f t="shared" si="24"/>
        <v>36.665159053218751</v>
      </c>
      <c r="Q115" s="1">
        <f t="shared" si="17"/>
        <v>131.99457259158751</v>
      </c>
      <c r="R115" s="1">
        <f t="shared" si="18"/>
        <v>4339.3006512832253</v>
      </c>
      <c r="S115" s="1">
        <f t="shared" si="8"/>
        <v>3995.9082984116549</v>
      </c>
      <c r="T115" s="1">
        <f t="shared" si="19"/>
        <v>14.530575630587835</v>
      </c>
      <c r="U115" s="1">
        <f t="shared" si="20"/>
        <v>9.4223901264081995</v>
      </c>
      <c r="V115" s="1">
        <f t="shared" si="25"/>
        <v>9.0912642762803308</v>
      </c>
      <c r="W115" s="1">
        <f t="shared" si="9"/>
        <v>386.03110287157034</v>
      </c>
      <c r="X115" s="23">
        <f t="shared" si="22"/>
        <v>289.43735287157034</v>
      </c>
      <c r="Y115" s="1">
        <f t="shared" si="10"/>
        <v>10612.266578978728</v>
      </c>
    </row>
    <row r="116" spans="4:25" x14ac:dyDescent="0.25">
      <c r="D116" s="13">
        <f t="shared" si="11"/>
        <v>1172.8087544841967</v>
      </c>
      <c r="E116" s="13">
        <f t="shared" si="12"/>
        <v>5.3849974692743388</v>
      </c>
      <c r="F116" s="13">
        <f t="shared" si="13"/>
        <v>1480.8743040504432</v>
      </c>
      <c r="G116" s="13">
        <f t="shared" si="14"/>
        <v>2525.4150564926217</v>
      </c>
      <c r="H116" s="13">
        <v>63</v>
      </c>
      <c r="I116" s="14">
        <f t="shared" si="15"/>
        <v>951.12614218448152</v>
      </c>
      <c r="J116" s="15">
        <v>37.581788029549223</v>
      </c>
      <c r="K116" s="15">
        <v>12.172092421854082</v>
      </c>
      <c r="M116" s="1">
        <v>2</v>
      </c>
      <c r="N116" s="1">
        <v>10250</v>
      </c>
      <c r="O116" s="1">
        <f t="shared" si="23"/>
        <v>31.556955266020413</v>
      </c>
      <c r="P116" s="1">
        <f t="shared" si="24"/>
        <v>37.581788029549223</v>
      </c>
      <c r="Q116" s="1">
        <f t="shared" si="17"/>
        <v>135.2944369063772</v>
      </c>
      <c r="R116" s="1">
        <f t="shared" si="18"/>
        <v>4233.4640500324149</v>
      </c>
      <c r="S116" s="1">
        <f t="shared" si="8"/>
        <v>3875.4189311717214</v>
      </c>
      <c r="T116" s="1">
        <f t="shared" si="19"/>
        <v>14.092432476988078</v>
      </c>
      <c r="U116" s="1">
        <f t="shared" si="20"/>
        <v>9.3707873339439764</v>
      </c>
      <c r="V116" s="1">
        <f t="shared" si="25"/>
        <v>9.0395652200262635</v>
      </c>
      <c r="W116" s="1">
        <f t="shared" si="9"/>
        <v>400.68386886069362</v>
      </c>
      <c r="X116" s="23">
        <f t="shared" si="22"/>
        <v>304.09011886069362</v>
      </c>
      <c r="Y116" s="1">
        <f t="shared" si="10"/>
        <v>11428.250388903016</v>
      </c>
    </row>
    <row r="117" spans="4:25" x14ac:dyDescent="0.25">
      <c r="D117" s="13">
        <f t="shared" si="11"/>
        <v>1257.4001909892706</v>
      </c>
      <c r="E117" s="13">
        <f t="shared" si="12"/>
        <v>5.1464928054924162</v>
      </c>
      <c r="F117" s="13">
        <f t="shared" si="13"/>
        <v>1415.2855215104144</v>
      </c>
      <c r="G117" s="13">
        <f t="shared" si="14"/>
        <v>2485.9554462349247</v>
      </c>
      <c r="H117" s="13">
        <v>64</v>
      </c>
      <c r="I117" s="14">
        <f t="shared" si="15"/>
        <v>978.46945632089603</v>
      </c>
      <c r="J117" s="15">
        <v>38.498417005879695</v>
      </c>
      <c r="K117" s="15">
        <v>11.66810860637403</v>
      </c>
      <c r="M117" s="1">
        <v>2</v>
      </c>
      <c r="N117" s="1">
        <v>10500</v>
      </c>
      <c r="O117" s="1">
        <f t="shared" si="23"/>
        <v>32.32663710177701</v>
      </c>
      <c r="P117" s="1">
        <f t="shared" si="24"/>
        <v>38.498417005879695</v>
      </c>
      <c r="Q117" s="1">
        <f t="shared" si="17"/>
        <v>138.59430122116692</v>
      </c>
      <c r="R117" s="1">
        <f t="shared" si="18"/>
        <v>4132.6672869364047</v>
      </c>
      <c r="S117" s="1">
        <f t="shared" si="8"/>
        <v>3759.6076053954985</v>
      </c>
      <c r="T117" s="1">
        <f t="shared" si="19"/>
        <v>13.671300383256359</v>
      </c>
      <c r="U117" s="1">
        <f t="shared" si="20"/>
        <v>9.3179103984559468</v>
      </c>
      <c r="V117" s="1">
        <f t="shared" si="25"/>
        <v>8.9865896438646882</v>
      </c>
      <c r="W117" s="1">
        <f t="shared" si="9"/>
        <v>415.69843154090637</v>
      </c>
      <c r="X117" s="23">
        <f t="shared" si="22"/>
        <v>319.10468154090637</v>
      </c>
      <c r="Y117" s="1">
        <f t="shared" si="10"/>
        <v>12285.025098490254</v>
      </c>
    </row>
    <row r="118" spans="4:25" x14ac:dyDescent="0.25">
      <c r="D118" s="13">
        <f t="shared" si="11"/>
        <v>1349.1329316553126</v>
      </c>
      <c r="E118" s="13">
        <f t="shared" si="12"/>
        <v>4.9106366879496255</v>
      </c>
      <c r="F118" s="13">
        <f t="shared" si="13"/>
        <v>1350.425089186147</v>
      </c>
      <c r="G118" s="13">
        <f t="shared" si="14"/>
        <v>2447.7099778313104</v>
      </c>
      <c r="H118" s="13">
        <v>65</v>
      </c>
      <c r="I118" s="14">
        <f t="shared" si="15"/>
        <v>1006.2433738295375</v>
      </c>
      <c r="J118" s="15">
        <v>39.41504598221016</v>
      </c>
      <c r="K118" s="15">
        <v>11.187565898590728</v>
      </c>
      <c r="M118" s="1">
        <v>2</v>
      </c>
      <c r="N118" s="1">
        <v>10750</v>
      </c>
      <c r="O118" s="1">
        <f t="shared" si="23"/>
        <v>33.096318937533603</v>
      </c>
      <c r="P118" s="1">
        <f t="shared" si="24"/>
        <v>39.41504598221016</v>
      </c>
      <c r="Q118" s="1">
        <f t="shared" si="17"/>
        <v>141.89416553595657</v>
      </c>
      <c r="R118" s="1">
        <f t="shared" si="18"/>
        <v>4036.5587453797443</v>
      </c>
      <c r="S118" s="1">
        <f t="shared" ref="S118:S181" si="26">R118-(X118+$B$44)</f>
        <v>3648.1227044675361</v>
      </c>
      <c r="T118" s="1">
        <f t="shared" ref="T118:T181" si="27">S118/$B$39</f>
        <v>13.265900743518314</v>
      </c>
      <c r="U118" s="1">
        <f t="shared" si="20"/>
        <v>9.2637593199441106</v>
      </c>
      <c r="V118" s="1">
        <f t="shared" si="25"/>
        <v>8.9323375477956048</v>
      </c>
      <c r="W118" s="1">
        <f t="shared" ref="W118:W181" si="28">($B$24*($B$33/$B$34))*($B$34-$B$33)+(0.5*$B$35*$B$36*$B$37*P118^2)</f>
        <v>431.07479091220847</v>
      </c>
      <c r="X118" s="23">
        <f t="shared" si="22"/>
        <v>334.48104091220847</v>
      </c>
      <c r="Y118" s="1">
        <f t="shared" ref="Y118:Y181" si="29">(X118*P118)</f>
        <v>13183.585607732215</v>
      </c>
    </row>
    <row r="119" spans="4:25" x14ac:dyDescent="0.25">
      <c r="D119" s="13">
        <f t="shared" ref="D119:D144" si="30">(($B$24+(($B$45*$B$40)-($B$45*E119))*B$32)/E119/$B$32)*((1/$B$32)^2)+(($B$46*$B$40)-($B$46*E119))*B$32/(E119/$B$32)*((1/$B$32)^2)+(($B$15*(($D$16/$E$16)*(1/$B$32)^2)))+(($B$16*($B$19*$B$18*(1/$B$32)^2)))+($B$17*($B$20*$B$19*$B$18*(1/$B$32)^2))</f>
        <v>1449.0162173340361</v>
      </c>
      <c r="E119" s="13">
        <f t="shared" ref="E119:E144" si="31">F119/$B$24</f>
        <v>4.6772404132123739</v>
      </c>
      <c r="F119" s="13">
        <f t="shared" ref="F119:F144" si="32">G120-(I119+$B$44)</f>
        <v>1286.2411136334028</v>
      </c>
      <c r="G119" s="13">
        <f t="shared" ref="G119:G144" si="33">$B$42/H119</f>
        <v>2410.6234630156846</v>
      </c>
      <c r="H119" s="13">
        <v>66</v>
      </c>
      <c r="I119" s="14">
        <f t="shared" ref="I119:I144" si="34">($B$24*($B$33/$B$34))*($B$34-$B$33)+(0.5*$B$35*$B$36*$B$37*H119^2)</f>
        <v>1034.447894710406</v>
      </c>
      <c r="J119" s="15">
        <v>40.331674958540631</v>
      </c>
      <c r="K119" s="15">
        <v>10.728866041161211</v>
      </c>
      <c r="M119" s="1">
        <v>2</v>
      </c>
      <c r="N119" s="1">
        <v>11000</v>
      </c>
      <c r="O119" s="1">
        <f t="shared" si="23"/>
        <v>33.866000773290196</v>
      </c>
      <c r="P119" s="1">
        <f t="shared" si="24"/>
        <v>40.331674958540631</v>
      </c>
      <c r="Q119" s="1">
        <f t="shared" ref="Q119:Q182" si="35">P119*3.6</f>
        <v>145.19402985074629</v>
      </c>
      <c r="R119" s="1">
        <f t="shared" ref="R119:R182" si="36">$B$42/P119</f>
        <v>3944.8187738938409</v>
      </c>
      <c r="S119" s="1">
        <f t="shared" si="26"/>
        <v>3540.6445769192405</v>
      </c>
      <c r="T119" s="1">
        <f t="shared" si="27"/>
        <v>12.875071188797238</v>
      </c>
      <c r="U119" s="1">
        <f t="shared" ref="U119:U182" si="37">(($D$27)*($B$40)*(($B$34-$B$33)/$B$34)/(1-($D$27)*($B$21/$B$34))-(X119/$D$21))</f>
        <v>9.2083340984084643</v>
      </c>
      <c r="V119" s="1">
        <f t="shared" si="25"/>
        <v>8.8768089318190135</v>
      </c>
      <c r="W119" s="1">
        <f t="shared" si="28"/>
        <v>446.81294697460015</v>
      </c>
      <c r="X119" s="23">
        <f t="shared" ref="X119:X182" si="38">(0.5*$B$35*$B$36*$B$37*(P119^2))</f>
        <v>350.21919697460015</v>
      </c>
      <c r="Y119" s="1">
        <f t="shared" si="29"/>
        <v>14124.926816620689</v>
      </c>
    </row>
    <row r="120" spans="4:25" x14ac:dyDescent="0.25">
      <c r="D120" s="13">
        <f t="shared" si="30"/>
        <v>1558.2560991268103</v>
      </c>
      <c r="E120" s="13">
        <f t="shared" si="31"/>
        <v>4.4461263780490414</v>
      </c>
      <c r="F120" s="13">
        <f t="shared" si="32"/>
        <v>1222.6847539634864</v>
      </c>
      <c r="G120" s="13">
        <f t="shared" si="33"/>
        <v>2374.6440083438088</v>
      </c>
      <c r="H120" s="13">
        <v>67</v>
      </c>
      <c r="I120" s="14">
        <f t="shared" si="34"/>
        <v>1063.0830189635017</v>
      </c>
      <c r="J120" s="15">
        <v>41.248303934871096</v>
      </c>
      <c r="K120" s="15">
        <v>10.290552844061898</v>
      </c>
      <c r="M120" s="1">
        <v>2</v>
      </c>
      <c r="N120" s="1">
        <v>11250</v>
      </c>
      <c r="O120" s="1">
        <f t="shared" si="23"/>
        <v>34.635682609046796</v>
      </c>
      <c r="P120" s="1">
        <f t="shared" si="24"/>
        <v>41.248303934871096</v>
      </c>
      <c r="Q120" s="1">
        <f t="shared" si="35"/>
        <v>148.49389416553595</v>
      </c>
      <c r="R120" s="1">
        <f t="shared" si="36"/>
        <v>3857.156134473978</v>
      </c>
      <c r="S120" s="1">
        <f t="shared" si="26"/>
        <v>3436.8819847458967</v>
      </c>
      <c r="T120" s="1">
        <f t="shared" si="27"/>
        <v>12.49775267180326</v>
      </c>
      <c r="U120" s="1">
        <f t="shared" si="37"/>
        <v>9.1516347338490114</v>
      </c>
      <c r="V120" s="1">
        <f t="shared" si="25"/>
        <v>8.820003795934916</v>
      </c>
      <c r="W120" s="1">
        <f t="shared" si="28"/>
        <v>462.91289972808124</v>
      </c>
      <c r="X120" s="23">
        <f t="shared" si="38"/>
        <v>366.31914972808124</v>
      </c>
      <c r="Y120" s="1">
        <f t="shared" si="29"/>
        <v>15110.043625147448</v>
      </c>
    </row>
    <row r="121" spans="4:25" x14ac:dyDescent="0.25">
      <c r="D121" s="13">
        <f t="shared" si="30"/>
        <v>1678.3059617707017</v>
      </c>
      <c r="E121" s="13">
        <f t="shared" si="31"/>
        <v>4.2171272750675266</v>
      </c>
      <c r="F121" s="13">
        <f t="shared" si="32"/>
        <v>1159.7100006435699</v>
      </c>
      <c r="G121" s="13">
        <f t="shared" si="33"/>
        <v>2339.722772926988</v>
      </c>
      <c r="H121" s="13">
        <v>68</v>
      </c>
      <c r="I121" s="14">
        <f t="shared" si="34"/>
        <v>1092.148746588824</v>
      </c>
      <c r="J121" s="15">
        <v>42.164932911201561</v>
      </c>
      <c r="K121" s="15">
        <v>9.8712967424886422</v>
      </c>
      <c r="M121" s="1">
        <v>2</v>
      </c>
      <c r="N121" s="1">
        <v>11500</v>
      </c>
      <c r="O121" s="1">
        <f t="shared" si="23"/>
        <v>35.405364444803389</v>
      </c>
      <c r="P121" s="1">
        <f t="shared" si="24"/>
        <v>42.164932911201561</v>
      </c>
      <c r="Q121" s="1">
        <f t="shared" si="35"/>
        <v>151.79375848032564</v>
      </c>
      <c r="R121" s="1">
        <f t="shared" si="36"/>
        <v>3773.3049141593269</v>
      </c>
      <c r="S121" s="1">
        <f t="shared" si="26"/>
        <v>3336.569014986675</v>
      </c>
      <c r="T121" s="1">
        <f t="shared" si="27"/>
        <v>12.132978236315182</v>
      </c>
      <c r="U121" s="1">
        <f t="shared" si="37"/>
        <v>9.0936612262657519</v>
      </c>
      <c r="V121" s="1">
        <f t="shared" si="25"/>
        <v>8.7619221401433087</v>
      </c>
      <c r="W121" s="1">
        <f t="shared" si="28"/>
        <v>479.37464917265169</v>
      </c>
      <c r="X121" s="23">
        <f t="shared" si="38"/>
        <v>382.78089917265169</v>
      </c>
      <c r="Y121" s="1">
        <f t="shared" si="29"/>
        <v>16139.930933304267</v>
      </c>
    </row>
    <row r="122" spans="4:25" x14ac:dyDescent="0.25">
      <c r="D122" s="13">
        <f t="shared" si="30"/>
        <v>1810.9334514466709</v>
      </c>
      <c r="E122" s="13">
        <f t="shared" si="31"/>
        <v>3.9900853572981312</v>
      </c>
      <c r="F122" s="13">
        <f t="shared" si="32"/>
        <v>1097.2734732569861</v>
      </c>
      <c r="G122" s="13">
        <f t="shared" si="33"/>
        <v>2305.8137472323938</v>
      </c>
      <c r="H122" s="13">
        <v>69</v>
      </c>
      <c r="I122" s="14">
        <f t="shared" si="34"/>
        <v>1121.6450775863736</v>
      </c>
      <c r="J122" s="15">
        <v>43.081561887532033</v>
      </c>
      <c r="K122" s="15">
        <v>9.4698813260887125</v>
      </c>
      <c r="M122" s="1">
        <v>2</v>
      </c>
      <c r="N122" s="1">
        <v>11750</v>
      </c>
      <c r="O122" s="1">
        <f t="shared" si="23"/>
        <v>36.175046280559982</v>
      </c>
      <c r="P122" s="1">
        <f t="shared" si="24"/>
        <v>43.081561887532033</v>
      </c>
      <c r="Q122" s="1">
        <f t="shared" si="35"/>
        <v>155.09362279511532</v>
      </c>
      <c r="R122" s="1">
        <f t="shared" si="36"/>
        <v>3693.021830879341</v>
      </c>
      <c r="S122" s="1">
        <f t="shared" si="26"/>
        <v>3239.4623855710292</v>
      </c>
      <c r="T122" s="1">
        <f t="shared" si="27"/>
        <v>11.779863220258289</v>
      </c>
      <c r="U122" s="1">
        <f t="shared" si="37"/>
        <v>9.0344135756586823</v>
      </c>
      <c r="V122" s="1">
        <f t="shared" si="25"/>
        <v>8.7025639644441952</v>
      </c>
      <c r="W122" s="1">
        <f t="shared" si="28"/>
        <v>496.19819530831177</v>
      </c>
      <c r="X122" s="23">
        <f t="shared" si="38"/>
        <v>399.60444530831177</v>
      </c>
      <c r="Y122" s="1">
        <f t="shared" si="29"/>
        <v>17215.583641082943</v>
      </c>
    </row>
    <row r="123" spans="4:25" x14ac:dyDescent="0.25">
      <c r="D123" s="13">
        <f t="shared" si="30"/>
        <v>1958.3103775174711</v>
      </c>
      <c r="E123" s="13">
        <f t="shared" si="31"/>
        <v>3.7648517649243805</v>
      </c>
      <c r="F123" s="13">
        <f t="shared" si="32"/>
        <v>1035.3342353542046</v>
      </c>
      <c r="G123" s="13">
        <f t="shared" si="33"/>
        <v>2272.8735508433597</v>
      </c>
      <c r="H123" s="13">
        <v>70</v>
      </c>
      <c r="I123" s="14">
        <f t="shared" si="34"/>
        <v>1151.5720119561499</v>
      </c>
      <c r="J123" s="15">
        <v>43.998190863862504</v>
      </c>
      <c r="K123" s="15">
        <v>9.0851915520387792</v>
      </c>
      <c r="M123" s="1">
        <v>2</v>
      </c>
      <c r="N123" s="1">
        <v>12000</v>
      </c>
      <c r="O123" s="1">
        <f t="shared" si="23"/>
        <v>36.944728116316583</v>
      </c>
      <c r="P123" s="1">
        <f t="shared" si="24"/>
        <v>43.998190863862504</v>
      </c>
      <c r="Q123" s="1">
        <f t="shared" si="35"/>
        <v>158.39348710990501</v>
      </c>
      <c r="R123" s="1">
        <f t="shared" si="36"/>
        <v>3616.0838760693546</v>
      </c>
      <c r="S123" s="1">
        <f t="shared" si="26"/>
        <v>3145.3390879342933</v>
      </c>
      <c r="T123" s="1">
        <f t="shared" si="27"/>
        <v>11.43759668339743</v>
      </c>
      <c r="U123" s="1">
        <f t="shared" si="37"/>
        <v>8.9738917820278044</v>
      </c>
      <c r="V123" s="1">
        <f t="shared" si="25"/>
        <v>8.641929268837572</v>
      </c>
      <c r="W123" s="1">
        <f t="shared" si="28"/>
        <v>513.38353813506137</v>
      </c>
      <c r="X123" s="23">
        <f t="shared" si="38"/>
        <v>416.78978813506131</v>
      </c>
      <c r="Y123" s="1">
        <f t="shared" si="29"/>
        <v>18337.996648475244</v>
      </c>
    </row>
    <row r="124" spans="4:25" x14ac:dyDescent="0.25">
      <c r="D124" s="13">
        <f t="shared" si="30"/>
        <v>2123.1353469174965</v>
      </c>
      <c r="E124" s="13">
        <f t="shared" si="31"/>
        <v>3.5412859081196024</v>
      </c>
      <c r="F124" s="13">
        <f t="shared" si="32"/>
        <v>973.85362473289069</v>
      </c>
      <c r="G124" s="13">
        <f t="shared" si="33"/>
        <v>2240.8612473103544</v>
      </c>
      <c r="H124" s="13">
        <v>71</v>
      </c>
      <c r="I124" s="14">
        <f t="shared" si="34"/>
        <v>1181.9295496981536</v>
      </c>
      <c r="J124" s="15">
        <v>44.914819840192969</v>
      </c>
      <c r="K124" s="15">
        <v>8.7162034014194596</v>
      </c>
      <c r="M124" s="1">
        <v>2</v>
      </c>
      <c r="N124" s="1">
        <v>12250</v>
      </c>
      <c r="O124" s="1">
        <f t="shared" si="23"/>
        <v>37.714409952073176</v>
      </c>
      <c r="P124" s="1">
        <f t="shared" si="24"/>
        <v>44.914819840192969</v>
      </c>
      <c r="Q124" s="1">
        <f t="shared" si="35"/>
        <v>161.6933514246947</v>
      </c>
      <c r="R124" s="1">
        <f t="shared" si="36"/>
        <v>3542.2862459454905</v>
      </c>
      <c r="S124" s="1">
        <f t="shared" si="26"/>
        <v>3053.9943182925904</v>
      </c>
      <c r="T124" s="1">
        <f t="shared" si="27"/>
        <v>11.105433884700329</v>
      </c>
      <c r="U124" s="1">
        <f t="shared" si="37"/>
        <v>8.9120958453731198</v>
      </c>
      <c r="V124" s="1">
        <f t="shared" si="25"/>
        <v>8.5800180533234425</v>
      </c>
      <c r="W124" s="1">
        <f t="shared" si="28"/>
        <v>530.93067765290016</v>
      </c>
      <c r="X124" s="23">
        <f t="shared" si="38"/>
        <v>434.33692765290021</v>
      </c>
      <c r="Y124" s="1">
        <f t="shared" si="29"/>
        <v>19508.16485547294</v>
      </c>
    </row>
    <row r="125" spans="4:25" x14ac:dyDescent="0.25">
      <c r="D125" s="13">
        <f t="shared" si="30"/>
        <v>2308.8039334072046</v>
      </c>
      <c r="E125" s="13">
        <f t="shared" si="31"/>
        <v>3.3192549006092724</v>
      </c>
      <c r="F125" s="13">
        <f t="shared" si="32"/>
        <v>912.79509766754995</v>
      </c>
      <c r="G125" s="13">
        <f t="shared" si="33"/>
        <v>2209.7381744310442</v>
      </c>
      <c r="H125" s="13">
        <v>72</v>
      </c>
      <c r="I125" s="14">
        <f t="shared" si="34"/>
        <v>1212.717690812384</v>
      </c>
      <c r="J125" s="15">
        <v>45.831448816523441</v>
      </c>
      <c r="K125" s="15">
        <v>8.3619747768249084</v>
      </c>
      <c r="M125" s="1">
        <v>2</v>
      </c>
      <c r="N125" s="1">
        <v>12500</v>
      </c>
      <c r="O125" s="1">
        <f t="shared" si="23"/>
        <v>38.484091787829776</v>
      </c>
      <c r="P125" s="1">
        <f t="shared" si="24"/>
        <v>45.831448816523441</v>
      </c>
      <c r="Q125" s="1">
        <f t="shared" si="35"/>
        <v>164.99321573948438</v>
      </c>
      <c r="R125" s="1">
        <f t="shared" si="36"/>
        <v>3471.4405210265804</v>
      </c>
      <c r="S125" s="1">
        <f t="shared" si="26"/>
        <v>2965.2396571647519</v>
      </c>
      <c r="T125" s="1">
        <f t="shared" si="27"/>
        <v>10.78268966241728</v>
      </c>
      <c r="U125" s="1">
        <f t="shared" si="37"/>
        <v>8.849025765694627</v>
      </c>
      <c r="V125" s="1">
        <f t="shared" si="25"/>
        <v>8.516830317901805</v>
      </c>
      <c r="W125" s="1">
        <f t="shared" si="28"/>
        <v>548.83961386182864</v>
      </c>
      <c r="X125" s="23">
        <f t="shared" si="38"/>
        <v>452.2458638618287</v>
      </c>
      <c r="Y125" s="1">
        <f t="shared" si="29"/>
        <v>20727.083162067829</v>
      </c>
    </row>
    <row r="126" spans="4:25" x14ac:dyDescent="0.25">
      <c r="D126" s="13">
        <f t="shared" si="30"/>
        <v>2519.649362308171</v>
      </c>
      <c r="E126" s="13">
        <f t="shared" si="31"/>
        <v>3.0986330391607333</v>
      </c>
      <c r="F126" s="13">
        <f t="shared" si="32"/>
        <v>852.12408576920166</v>
      </c>
      <c r="G126" s="13">
        <f t="shared" si="33"/>
        <v>2179.4677884799339</v>
      </c>
      <c r="H126" s="13">
        <v>73</v>
      </c>
      <c r="I126" s="14">
        <f t="shared" si="34"/>
        <v>1243.9364352988416</v>
      </c>
      <c r="J126" s="15">
        <v>46.748077792853913</v>
      </c>
      <c r="K126" s="15">
        <v>8.0216374708419078</v>
      </c>
      <c r="M126" s="1">
        <v>2</v>
      </c>
      <c r="N126" s="1">
        <v>12750</v>
      </c>
      <c r="O126" s="1">
        <f t="shared" si="23"/>
        <v>39.253773623586362</v>
      </c>
      <c r="P126" s="1">
        <f t="shared" si="24"/>
        <v>46.748077792853913</v>
      </c>
      <c r="Q126" s="1">
        <f t="shared" si="35"/>
        <v>168.2930800542741</v>
      </c>
      <c r="R126" s="1">
        <f t="shared" si="36"/>
        <v>3403.3730598299803</v>
      </c>
      <c r="S126" s="1">
        <f t="shared" si="26"/>
        <v>2878.9014630681336</v>
      </c>
      <c r="T126" s="1">
        <f t="shared" si="27"/>
        <v>10.468732592975032</v>
      </c>
      <c r="U126" s="1">
        <f t="shared" si="37"/>
        <v>8.7846815429923275</v>
      </c>
      <c r="V126" s="1">
        <f t="shared" si="25"/>
        <v>8.4523660625726595</v>
      </c>
      <c r="W126" s="1">
        <f t="shared" si="28"/>
        <v>567.11034676184659</v>
      </c>
      <c r="X126" s="23">
        <f t="shared" si="38"/>
        <v>470.51659676184659</v>
      </c>
      <c r="Y126" s="1">
        <f t="shared" si="29"/>
        <v>21995.74646825168</v>
      </c>
    </row>
    <row r="127" spans="4:25" x14ac:dyDescent="0.25">
      <c r="D127" s="13">
        <f t="shared" si="30"/>
        <v>2761.2903303713529</v>
      </c>
      <c r="E127" s="13">
        <f t="shared" si="31"/>
        <v>2.8793013247137318</v>
      </c>
      <c r="F127" s="13">
        <f t="shared" si="32"/>
        <v>791.80786429627619</v>
      </c>
      <c r="G127" s="13">
        <f t="shared" si="33"/>
        <v>2150.0155210680432</v>
      </c>
      <c r="H127" s="13">
        <v>74</v>
      </c>
      <c r="I127" s="14">
        <f t="shared" si="34"/>
        <v>1275.5857831575261</v>
      </c>
      <c r="J127" s="15">
        <v>47.664706769184377</v>
      </c>
      <c r="K127" s="15">
        <v>7.6943900612428751</v>
      </c>
      <c r="M127" s="1">
        <v>2</v>
      </c>
      <c r="N127" s="1">
        <v>13000</v>
      </c>
      <c r="O127" s="1">
        <f t="shared" si="23"/>
        <v>40.023455459342962</v>
      </c>
      <c r="P127" s="1">
        <f t="shared" si="24"/>
        <v>47.664706769184377</v>
      </c>
      <c r="Q127" s="1">
        <f t="shared" si="35"/>
        <v>171.59294436906376</v>
      </c>
      <c r="R127" s="1">
        <f t="shared" si="36"/>
        <v>3337.9235779101737</v>
      </c>
      <c r="S127" s="1">
        <f t="shared" si="26"/>
        <v>2794.81945155722</v>
      </c>
      <c r="T127" s="1">
        <f t="shared" si="27"/>
        <v>10.162979823844436</v>
      </c>
      <c r="U127" s="1">
        <f t="shared" si="37"/>
        <v>8.7190631772662179</v>
      </c>
      <c r="V127" s="1">
        <f t="shared" si="25"/>
        <v>8.3866252873360061</v>
      </c>
      <c r="W127" s="1">
        <f t="shared" si="28"/>
        <v>585.74287635295377</v>
      </c>
      <c r="X127" s="23">
        <f t="shared" si="38"/>
        <v>489.14912635295383</v>
      </c>
      <c r="Y127" s="1">
        <f t="shared" si="29"/>
        <v>23315.149674016262</v>
      </c>
    </row>
    <row r="128" spans="4:25" x14ac:dyDescent="0.25">
      <c r="D128" s="13">
        <f t="shared" si="30"/>
        <v>3041.1460558460853</v>
      </c>
      <c r="E128" s="13">
        <f t="shared" si="31"/>
        <v>2.6611470213164568</v>
      </c>
      <c r="F128" s="13">
        <f t="shared" si="32"/>
        <v>731.81543086202555</v>
      </c>
      <c r="G128" s="13">
        <f t="shared" si="33"/>
        <v>2121.3486474538022</v>
      </c>
      <c r="H128" s="13">
        <v>75</v>
      </c>
      <c r="I128" s="14">
        <f t="shared" si="34"/>
        <v>1307.6657343884376</v>
      </c>
      <c r="J128" s="15">
        <v>48.581335745514849</v>
      </c>
      <c r="K128" s="15">
        <v>7.3794916104966299</v>
      </c>
      <c r="M128" s="1">
        <v>2</v>
      </c>
      <c r="N128" s="1">
        <v>13250</v>
      </c>
      <c r="O128" s="1">
        <f t="shared" si="23"/>
        <v>40.793137295099562</v>
      </c>
      <c r="P128" s="1">
        <f t="shared" si="24"/>
        <v>48.581335745514849</v>
      </c>
      <c r="Q128" s="1">
        <f t="shared" si="35"/>
        <v>174.89280868385347</v>
      </c>
      <c r="R128" s="1">
        <f t="shared" si="36"/>
        <v>3274.9438877609246</v>
      </c>
      <c r="S128" s="1">
        <f t="shared" si="26"/>
        <v>2712.8454351257737</v>
      </c>
      <c r="T128" s="1">
        <f t="shared" si="27"/>
        <v>9.8648924913664509</v>
      </c>
      <c r="U128" s="1">
        <f t="shared" si="37"/>
        <v>8.6521706685163018</v>
      </c>
      <c r="V128" s="1">
        <f t="shared" si="25"/>
        <v>8.3196079921918447</v>
      </c>
      <c r="W128" s="1">
        <f t="shared" si="28"/>
        <v>604.73720263515065</v>
      </c>
      <c r="X128" s="23">
        <f t="shared" si="38"/>
        <v>508.14345263515071</v>
      </c>
      <c r="Y128" s="1">
        <f t="shared" si="29"/>
        <v>24686.28767935338</v>
      </c>
    </row>
    <row r="129" spans="4:25" x14ac:dyDescent="0.25">
      <c r="D129" s="13">
        <f t="shared" si="30"/>
        <v>3369.2205343914566</v>
      </c>
      <c r="E129" s="13">
        <f t="shared" si="31"/>
        <v>2.4440632494301684</v>
      </c>
      <c r="F129" s="13">
        <f t="shared" si="32"/>
        <v>672.11739359329636</v>
      </c>
      <c r="G129" s="13">
        <f t="shared" si="33"/>
        <v>2093.4361652504631</v>
      </c>
      <c r="H129" s="13">
        <v>76</v>
      </c>
      <c r="I129" s="14">
        <f t="shared" si="34"/>
        <v>1340.176288991576</v>
      </c>
      <c r="J129" s="15">
        <v>49.497964721845321</v>
      </c>
      <c r="K129" s="15">
        <v>7.0762560653335802</v>
      </c>
      <c r="M129" s="1">
        <v>2</v>
      </c>
      <c r="N129" s="1">
        <v>13500</v>
      </c>
      <c r="O129" s="1">
        <f t="shared" si="23"/>
        <v>41.562819130856155</v>
      </c>
      <c r="P129" s="1">
        <f t="shared" si="24"/>
        <v>49.497964721845321</v>
      </c>
      <c r="Q129" s="1">
        <f t="shared" si="35"/>
        <v>178.19267299864316</v>
      </c>
      <c r="R129" s="1">
        <f t="shared" si="36"/>
        <v>3214.2967787283146</v>
      </c>
      <c r="S129" s="1">
        <f t="shared" si="26"/>
        <v>2632.8422031198775</v>
      </c>
      <c r="T129" s="1">
        <f t="shared" si="27"/>
        <v>9.5739716477086461</v>
      </c>
      <c r="U129" s="1">
        <f t="shared" si="37"/>
        <v>8.5840040167425755</v>
      </c>
      <c r="V129" s="1">
        <f t="shared" si="25"/>
        <v>8.2513141771401752</v>
      </c>
      <c r="W129" s="1">
        <f t="shared" si="28"/>
        <v>624.09332560843711</v>
      </c>
      <c r="X129" s="23">
        <f t="shared" si="38"/>
        <v>527.49957560843711</v>
      </c>
      <c r="Y129" s="1">
        <f t="shared" si="29"/>
        <v>26110.155384254798</v>
      </c>
    </row>
    <row r="130" spans="4:25" x14ac:dyDescent="0.25">
      <c r="D130" s="13">
        <f t="shared" si="30"/>
        <v>3759.3358255165417</v>
      </c>
      <c r="E130" s="13">
        <f t="shared" si="31"/>
        <v>2.2279486105181232</v>
      </c>
      <c r="F130" s="13">
        <f t="shared" si="32"/>
        <v>612.68586789248388</v>
      </c>
      <c r="G130" s="13">
        <f t="shared" si="33"/>
        <v>2066.2486825848723</v>
      </c>
      <c r="H130" s="13">
        <v>77</v>
      </c>
      <c r="I130" s="14">
        <f t="shared" si="34"/>
        <v>1373.1174469669415</v>
      </c>
      <c r="J130" s="15">
        <v>50.414593698175786</v>
      </c>
      <c r="K130" s="15">
        <v>6.784047267267372</v>
      </c>
      <c r="M130" s="1">
        <v>2</v>
      </c>
      <c r="N130" s="1">
        <v>13750</v>
      </c>
      <c r="O130" s="1">
        <f t="shared" si="23"/>
        <v>42.332500966612749</v>
      </c>
      <c r="P130" s="1">
        <f t="shared" si="24"/>
        <v>50.414593698175786</v>
      </c>
      <c r="Q130" s="1">
        <f t="shared" si="35"/>
        <v>181.49253731343282</v>
      </c>
      <c r="R130" s="1">
        <f t="shared" si="36"/>
        <v>3155.855019115073</v>
      </c>
      <c r="S130" s="1">
        <f t="shared" si="26"/>
        <v>2554.6825238422603</v>
      </c>
      <c r="T130" s="1">
        <f t="shared" si="27"/>
        <v>9.2897546321536737</v>
      </c>
      <c r="U130" s="1">
        <f t="shared" si="37"/>
        <v>8.5145632219450444</v>
      </c>
      <c r="V130" s="1">
        <f t="shared" si="25"/>
        <v>8.1817438421809996</v>
      </c>
      <c r="W130" s="1">
        <f t="shared" si="28"/>
        <v>643.8112452728127</v>
      </c>
      <c r="X130" s="23">
        <f t="shared" si="38"/>
        <v>547.2174952728127</v>
      </c>
      <c r="Y130" s="1">
        <f t="shared" si="29"/>
        <v>27587.747688712279</v>
      </c>
    </row>
    <row r="131" spans="4:25" x14ac:dyDescent="0.25">
      <c r="D131" s="13">
        <f t="shared" si="30"/>
        <v>4231.1459558939814</v>
      </c>
      <c r="E131" s="13">
        <f t="shared" si="31"/>
        <v>2.0127068401466963</v>
      </c>
      <c r="F131" s="13">
        <f t="shared" si="32"/>
        <v>553.49438104034152</v>
      </c>
      <c r="G131" s="13">
        <f t="shared" si="33"/>
        <v>2039.7583148594254</v>
      </c>
      <c r="H131" s="13">
        <v>78</v>
      </c>
      <c r="I131" s="14">
        <f t="shared" si="34"/>
        <v>1406.4892083145342</v>
      </c>
      <c r="J131" s="15">
        <v>51.331222674506257</v>
      </c>
      <c r="K131" s="15">
        <v>6.5022744977035245</v>
      </c>
      <c r="M131" s="1">
        <v>2</v>
      </c>
      <c r="N131" s="1">
        <v>14000</v>
      </c>
      <c r="O131" s="1">
        <f t="shared" si="23"/>
        <v>43.102182802369342</v>
      </c>
      <c r="P131" s="1">
        <f t="shared" si="24"/>
        <v>51.331222674506257</v>
      </c>
      <c r="Q131" s="1">
        <f t="shared" si="35"/>
        <v>184.79240162822254</v>
      </c>
      <c r="R131" s="1">
        <f t="shared" si="36"/>
        <v>3099.5004652023035</v>
      </c>
      <c r="S131" s="1">
        <f t="shared" si="26"/>
        <v>2478.2482535740255</v>
      </c>
      <c r="T131" s="1">
        <f t="shared" si="27"/>
        <v>9.0118118311782744</v>
      </c>
      <c r="U131" s="1">
        <f t="shared" si="37"/>
        <v>8.4438482841237033</v>
      </c>
      <c r="V131" s="1">
        <f t="shared" si="25"/>
        <v>8.1108969873143142</v>
      </c>
      <c r="W131" s="1">
        <f t="shared" si="28"/>
        <v>663.89096162827798</v>
      </c>
      <c r="X131" s="23">
        <f t="shared" si="38"/>
        <v>567.29721162827798</v>
      </c>
      <c r="Y131" s="1">
        <f t="shared" si="29"/>
        <v>29120.059492717639</v>
      </c>
    </row>
    <row r="132" spans="4:25" x14ac:dyDescent="0.25">
      <c r="D132" s="13">
        <f t="shared" si="30"/>
        <v>4813.575868238363</v>
      </c>
      <c r="E132" s="13">
        <f t="shared" si="31"/>
        <v>1.7982464871039494</v>
      </c>
      <c r="F132" s="13">
        <f t="shared" si="32"/>
        <v>494.5177839535861</v>
      </c>
      <c r="G132" s="13">
        <f t="shared" si="33"/>
        <v>2013.9385893548756</v>
      </c>
      <c r="H132" s="13">
        <v>79</v>
      </c>
      <c r="I132" s="14">
        <f t="shared" si="34"/>
        <v>1440.2915730343536</v>
      </c>
      <c r="J132" s="15">
        <v>52.247851650836722</v>
      </c>
      <c r="K132" s="15">
        <v>6.2303884919840264</v>
      </c>
      <c r="M132" s="1">
        <v>2</v>
      </c>
      <c r="N132" s="1">
        <v>14250</v>
      </c>
      <c r="O132" s="1">
        <f t="shared" si="23"/>
        <v>43.871864638125942</v>
      </c>
      <c r="P132" s="1">
        <f t="shared" si="24"/>
        <v>52.247851650836722</v>
      </c>
      <c r="Q132" s="1">
        <f t="shared" si="35"/>
        <v>188.09226594301219</v>
      </c>
      <c r="R132" s="1">
        <f t="shared" si="36"/>
        <v>3045.1232640584039</v>
      </c>
      <c r="S132" s="1">
        <f t="shared" si="26"/>
        <v>2403.4295393835714</v>
      </c>
      <c r="T132" s="1">
        <f t="shared" si="27"/>
        <v>8.7397437795766226</v>
      </c>
      <c r="U132" s="1">
        <f t="shared" si="37"/>
        <v>8.3718592032785555</v>
      </c>
      <c r="V132" s="1">
        <f t="shared" si="25"/>
        <v>8.0387736125401208</v>
      </c>
      <c r="W132" s="1">
        <f t="shared" si="28"/>
        <v>684.3324746748325</v>
      </c>
      <c r="X132" s="23">
        <f t="shared" si="38"/>
        <v>587.7387246748325</v>
      </c>
      <c r="Y132" s="1">
        <f t="shared" si="29"/>
        <v>30708.085696262617</v>
      </c>
    </row>
    <row r="133" spans="4:25" x14ac:dyDescent="0.25">
      <c r="D133" s="13">
        <f t="shared" si="30"/>
        <v>5551.0191355345987</v>
      </c>
      <c r="E133" s="13">
        <f t="shared" si="31"/>
        <v>1.5844806162871736</v>
      </c>
      <c r="F133" s="13">
        <f t="shared" si="32"/>
        <v>435.73216947897276</v>
      </c>
      <c r="G133" s="13">
        <f t="shared" si="33"/>
        <v>1988.7643569879397</v>
      </c>
      <c r="H133" s="13">
        <v>80</v>
      </c>
      <c r="I133" s="14">
        <f t="shared" si="34"/>
        <v>1474.5245411264</v>
      </c>
      <c r="J133" s="15">
        <v>53.164480627167187</v>
      </c>
      <c r="K133" s="15">
        <v>5.9678778657720954</v>
      </c>
      <c r="M133" s="1">
        <v>2</v>
      </c>
      <c r="N133" s="1">
        <v>14500</v>
      </c>
      <c r="O133" s="1">
        <f t="shared" si="23"/>
        <v>44.641546473882535</v>
      </c>
      <c r="P133" s="1">
        <f t="shared" si="24"/>
        <v>53.164480627167187</v>
      </c>
      <c r="Q133" s="1">
        <f t="shared" si="35"/>
        <v>191.39213025780188</v>
      </c>
      <c r="R133" s="1">
        <f t="shared" si="36"/>
        <v>2992.6211388160177</v>
      </c>
      <c r="S133" s="1">
        <f t="shared" si="26"/>
        <v>2330.1241044035414</v>
      </c>
      <c r="T133" s="1">
        <f t="shared" si="27"/>
        <v>8.4731785614674227</v>
      </c>
      <c r="U133" s="1">
        <f t="shared" si="37"/>
        <v>8.2985959794095994</v>
      </c>
      <c r="V133" s="1">
        <f t="shared" si="25"/>
        <v>7.9653737178584212</v>
      </c>
      <c r="W133" s="1">
        <f t="shared" si="28"/>
        <v>705.13578441247648</v>
      </c>
      <c r="X133" s="23">
        <f t="shared" si="38"/>
        <v>608.54203441247648</v>
      </c>
      <c r="Y133" s="1">
        <f t="shared" si="29"/>
        <v>32352.821199339014</v>
      </c>
    </row>
    <row r="134" spans="4:25" x14ac:dyDescent="0.25">
      <c r="D134" s="13">
        <f t="shared" si="30"/>
        <v>6515.2749005181895</v>
      </c>
      <c r="E134" s="13">
        <f t="shared" si="31"/>
        <v>1.3713265333303744</v>
      </c>
      <c r="F134" s="13">
        <f t="shared" si="32"/>
        <v>377.11479666585296</v>
      </c>
      <c r="G134" s="13">
        <f t="shared" si="33"/>
        <v>1964.2117106053727</v>
      </c>
      <c r="H134" s="13">
        <v>81</v>
      </c>
      <c r="I134" s="14">
        <f t="shared" si="34"/>
        <v>1509.1881125906737</v>
      </c>
      <c r="J134" s="15">
        <v>54.081109603497659</v>
      </c>
      <c r="K134" s="15">
        <v>5.7142659048554831</v>
      </c>
      <c r="M134" s="1">
        <v>2</v>
      </c>
      <c r="N134" s="1">
        <v>14750</v>
      </c>
      <c r="O134" s="1">
        <f t="shared" si="23"/>
        <v>45.411228309639135</v>
      </c>
      <c r="P134" s="1">
        <f t="shared" si="24"/>
        <v>54.081109603497659</v>
      </c>
      <c r="Q134" s="1">
        <f t="shared" si="35"/>
        <v>194.69199457259157</v>
      </c>
      <c r="R134" s="1">
        <f t="shared" si="36"/>
        <v>2941.8987466326953</v>
      </c>
      <c r="S134" s="1">
        <f t="shared" si="26"/>
        <v>2258.2366057914851</v>
      </c>
      <c r="T134" s="1">
        <f t="shared" si="27"/>
        <v>8.2117694756054007</v>
      </c>
      <c r="U134" s="1">
        <f t="shared" si="37"/>
        <v>8.2240586125168349</v>
      </c>
      <c r="V134" s="1">
        <f t="shared" si="25"/>
        <v>7.8906973032692127</v>
      </c>
      <c r="W134" s="1">
        <f t="shared" si="28"/>
        <v>726.30089084121016</v>
      </c>
      <c r="X134" s="23">
        <f t="shared" si="38"/>
        <v>629.70714084121016</v>
      </c>
      <c r="Y134" s="1">
        <f t="shared" si="29"/>
        <v>34055.260901938622</v>
      </c>
    </row>
    <row r="135" spans="4:25" x14ac:dyDescent="0.25">
      <c r="D135" s="13">
        <f t="shared" si="30"/>
        <v>7830.5560756177483</v>
      </c>
      <c r="E135" s="13">
        <f t="shared" si="31"/>
        <v>1.1587055291382149</v>
      </c>
      <c r="F135" s="13">
        <f t="shared" si="32"/>
        <v>318.64402051300908</v>
      </c>
      <c r="G135" s="13">
        <f t="shared" si="33"/>
        <v>1940.2579092565265</v>
      </c>
      <c r="H135" s="13">
        <v>82</v>
      </c>
      <c r="I135" s="14">
        <f t="shared" si="34"/>
        <v>1544.282287427174</v>
      </c>
      <c r="J135" s="15">
        <v>54.99773857982813</v>
      </c>
      <c r="K135" s="15">
        <v>5.4691076759694237</v>
      </c>
      <c r="M135" s="1">
        <v>2</v>
      </c>
      <c r="N135" s="1">
        <v>15000</v>
      </c>
      <c r="O135" s="1">
        <f t="shared" si="23"/>
        <v>46.180910145395721</v>
      </c>
      <c r="P135" s="1">
        <f t="shared" si="24"/>
        <v>54.99773857982813</v>
      </c>
      <c r="Q135" s="1">
        <f t="shared" si="35"/>
        <v>197.99185888738128</v>
      </c>
      <c r="R135" s="1">
        <f t="shared" si="36"/>
        <v>2892.8671008554834</v>
      </c>
      <c r="S135" s="1">
        <f t="shared" si="26"/>
        <v>2187.67805689445</v>
      </c>
      <c r="T135" s="1">
        <f t="shared" si="27"/>
        <v>7.9551929341616363</v>
      </c>
      <c r="U135" s="1">
        <f t="shared" si="37"/>
        <v>8.1482471026002621</v>
      </c>
      <c r="V135" s="1">
        <f t="shared" si="25"/>
        <v>7.8147443687724962</v>
      </c>
      <c r="W135" s="1">
        <f t="shared" si="28"/>
        <v>747.82779396103331</v>
      </c>
      <c r="X135" s="23">
        <f t="shared" si="38"/>
        <v>651.23404396103331</v>
      </c>
      <c r="Y135" s="1">
        <f t="shared" si="29"/>
        <v>35816.399704053212</v>
      </c>
    </row>
    <row r="136" spans="4:25" x14ac:dyDescent="0.25">
      <c r="D136" s="13">
        <f t="shared" si="30"/>
        <v>9731.9957424416716</v>
      </c>
      <c r="E136" s="13">
        <f t="shared" si="31"/>
        <v>0.94654264266750865</v>
      </c>
      <c r="F136" s="13">
        <f t="shared" si="32"/>
        <v>260.29922673356486</v>
      </c>
      <c r="G136" s="13">
        <f t="shared" si="33"/>
        <v>1916.881307940183</v>
      </c>
      <c r="H136" s="13">
        <v>83</v>
      </c>
      <c r="I136" s="14">
        <f t="shared" si="34"/>
        <v>1579.8070656359016</v>
      </c>
      <c r="J136" s="15">
        <v>21.460266236385639</v>
      </c>
      <c r="K136" s="15">
        <v>28.073545412091274</v>
      </c>
      <c r="M136" s="2">
        <v>3</v>
      </c>
      <c r="N136" s="2">
        <v>5000</v>
      </c>
      <c r="O136" s="2">
        <f t="shared" ref="O136:O176" si="39">((N136*60)*($B$7/$C$7)*($D$15/$E$15)*(RADIANS(1.9*PI())/1000)*($D$16/$E$16))</f>
        <v>4.2360867619036213</v>
      </c>
      <c r="P136" s="2">
        <f t="shared" ref="P136:P176" si="40">((N136/60)*1.9)/(($E$7)*($E$15/$D$15)*($E$16/$D$16))</f>
        <v>21.460266236385639</v>
      </c>
      <c r="Q136" s="2">
        <f t="shared" si="35"/>
        <v>77.256958450988307</v>
      </c>
      <c r="R136" s="2">
        <f t="shared" si="36"/>
        <v>7413.7546480798537</v>
      </c>
      <c r="S136" s="2">
        <f t="shared" si="26"/>
        <v>7260.6439578525988</v>
      </c>
      <c r="T136" s="2">
        <f t="shared" si="27"/>
        <v>26.402341664918541</v>
      </c>
      <c r="U136" s="2">
        <f t="shared" si="37"/>
        <v>10.092506959944631</v>
      </c>
      <c r="V136" s="2">
        <f>(($B$24/$D$21)*($B$40*($B$33/$B$21))-(X136/$D$23))</f>
        <v>9.762214036764691</v>
      </c>
      <c r="W136" s="2">
        <f t="shared" si="28"/>
        <v>195.74944022725501</v>
      </c>
      <c r="X136" s="22">
        <f t="shared" si="38"/>
        <v>99.155690227255008</v>
      </c>
      <c r="Y136" s="2">
        <f t="shared" si="29"/>
        <v>2127.9075111294742</v>
      </c>
    </row>
    <row r="137" spans="4:25" x14ac:dyDescent="0.25">
      <c r="D137" s="13">
        <f t="shared" si="30"/>
        <v>12725.046330719557</v>
      </c>
      <c r="E137" s="13">
        <f t="shared" si="31"/>
        <v>0.73476644045357964</v>
      </c>
      <c r="F137" s="13">
        <f t="shared" si="32"/>
        <v>202.0607711247344</v>
      </c>
      <c r="G137" s="13">
        <f t="shared" si="33"/>
        <v>1894.0612923694664</v>
      </c>
      <c r="H137" s="13">
        <v>84</v>
      </c>
      <c r="I137" s="14">
        <f t="shared" si="34"/>
        <v>1615.7624472168561</v>
      </c>
      <c r="J137" s="15">
        <v>22.533279548204924</v>
      </c>
      <c r="K137" s="15">
        <v>26.30836573397702</v>
      </c>
      <c r="M137" s="2">
        <v>3</v>
      </c>
      <c r="N137" s="2">
        <v>5250</v>
      </c>
      <c r="O137" s="2">
        <f t="shared" si="39"/>
        <v>4.4478910999988024</v>
      </c>
      <c r="P137" s="2">
        <f t="shared" si="40"/>
        <v>22.533279548204924</v>
      </c>
      <c r="Q137" s="2">
        <f t="shared" si="35"/>
        <v>81.119806373537727</v>
      </c>
      <c r="R137" s="2">
        <f t="shared" si="36"/>
        <v>7060.7187124570028</v>
      </c>
      <c r="S137" s="2">
        <f t="shared" si="26"/>
        <v>6897.4445639814539</v>
      </c>
      <c r="T137" s="2">
        <f t="shared" si="27"/>
        <v>25.081616596296197</v>
      </c>
      <c r="U137" s="2">
        <f t="shared" si="37"/>
        <v>10.056714207429863</v>
      </c>
      <c r="V137" s="2">
        <f t="shared" ref="V137:V176" si="41">(($B$24/$D$21)*($B$40*($B$33/$B$21))-(X137/$D$23))</f>
        <v>9.7263117547986955</v>
      </c>
      <c r="W137" s="2">
        <f t="shared" si="28"/>
        <v>205.91289847554867</v>
      </c>
      <c r="X137" s="22">
        <f t="shared" si="38"/>
        <v>109.31914847554867</v>
      </c>
      <c r="Y137" s="2">
        <f t="shared" si="29"/>
        <v>2463.3189325712583</v>
      </c>
    </row>
    <row r="138" spans="4:25" x14ac:dyDescent="0.25">
      <c r="D138" s="13">
        <f t="shared" si="30"/>
        <v>18130.627540709724</v>
      </c>
      <c r="E138" s="13">
        <f t="shared" si="31"/>
        <v>0.52330881151847608</v>
      </c>
      <c r="F138" s="13">
        <f t="shared" si="32"/>
        <v>143.90992316758093</v>
      </c>
      <c r="G138" s="13">
        <f t="shared" si="33"/>
        <v>1871.7782183415904</v>
      </c>
      <c r="H138" s="13">
        <v>85</v>
      </c>
      <c r="I138" s="14">
        <f t="shared" si="34"/>
        <v>1652.1484321700375</v>
      </c>
      <c r="J138" s="15">
        <v>23.606292860024205</v>
      </c>
      <c r="K138" s="15">
        <v>24.703656935691338</v>
      </c>
      <c r="M138" s="2">
        <v>3</v>
      </c>
      <c r="N138" s="2">
        <v>5500</v>
      </c>
      <c r="O138" s="2">
        <f t="shared" si="39"/>
        <v>4.6596954380939835</v>
      </c>
      <c r="P138" s="2">
        <f t="shared" si="40"/>
        <v>23.606292860024205</v>
      </c>
      <c r="Q138" s="2">
        <f t="shared" si="35"/>
        <v>84.982654296087134</v>
      </c>
      <c r="R138" s="2">
        <f t="shared" si="36"/>
        <v>6739.7769527998662</v>
      </c>
      <c r="S138" s="2">
        <f t="shared" si="26"/>
        <v>6565.8435676248873</v>
      </c>
      <c r="T138" s="2">
        <f t="shared" si="27"/>
        <v>23.875794791363226</v>
      </c>
      <c r="U138" s="2">
        <f t="shared" si="37"/>
        <v>10.019175466987548</v>
      </c>
      <c r="V138" s="2">
        <f t="shared" si="41"/>
        <v>9.6886581420050906</v>
      </c>
      <c r="W138" s="2">
        <f t="shared" si="28"/>
        <v>216.5721351749786</v>
      </c>
      <c r="X138" s="22">
        <f t="shared" si="38"/>
        <v>119.97838517497858</v>
      </c>
      <c r="Y138" s="2">
        <f t="shared" si="29"/>
        <v>2832.244897313331</v>
      </c>
    </row>
    <row r="139" spans="4:25" x14ac:dyDescent="0.25">
      <c r="D139" s="13">
        <f t="shared" si="30"/>
        <v>30841.347381040094</v>
      </c>
      <c r="E139" s="13">
        <f t="shared" si="31"/>
        <v>0.31210477642346468</v>
      </c>
      <c r="F139" s="13">
        <f t="shared" si="32"/>
        <v>85.828813516452783</v>
      </c>
      <c r="G139" s="13">
        <f t="shared" si="33"/>
        <v>1850.0133553376183</v>
      </c>
      <c r="H139" s="13">
        <v>86</v>
      </c>
      <c r="I139" s="14">
        <f t="shared" si="34"/>
        <v>1688.965020495446</v>
      </c>
      <c r="J139" s="15">
        <v>24.679306171843486</v>
      </c>
      <c r="K139" s="15">
        <v>23.238488032908762</v>
      </c>
      <c r="M139" s="2">
        <v>3</v>
      </c>
      <c r="N139" s="2">
        <v>5750</v>
      </c>
      <c r="O139" s="2">
        <f t="shared" si="39"/>
        <v>4.8714997761891636</v>
      </c>
      <c r="P139" s="2">
        <f t="shared" si="40"/>
        <v>24.679306171843486</v>
      </c>
      <c r="Q139" s="2">
        <f t="shared" si="35"/>
        <v>88.845502218636554</v>
      </c>
      <c r="R139" s="2">
        <f t="shared" si="36"/>
        <v>6446.7431722433512</v>
      </c>
      <c r="S139" s="2">
        <f t="shared" si="26"/>
        <v>6261.6547719178061</v>
      </c>
      <c r="T139" s="2">
        <f t="shared" si="27"/>
        <v>22.769653716064749</v>
      </c>
      <c r="U139" s="2">
        <f t="shared" si="37"/>
        <v>9.9798907386176818</v>
      </c>
      <c r="V139" s="2">
        <f t="shared" si="41"/>
        <v>9.6492531983838763</v>
      </c>
      <c r="W139" s="2">
        <f t="shared" si="28"/>
        <v>227.72715032554476</v>
      </c>
      <c r="X139" s="22">
        <f t="shared" si="38"/>
        <v>131.13340032554476</v>
      </c>
      <c r="Y139" s="2">
        <f t="shared" si="29"/>
        <v>3236.2813359890392</v>
      </c>
    </row>
    <row r="140" spans="4:25" x14ac:dyDescent="0.25">
      <c r="D140" s="13">
        <f t="shared" si="30"/>
        <v>96579.270662465453</v>
      </c>
      <c r="E140" s="13">
        <f t="shared" si="31"/>
        <v>0.10109230934066132</v>
      </c>
      <c r="F140" s="13">
        <f t="shared" si="32"/>
        <v>27.800385068681862</v>
      </c>
      <c r="G140" s="13">
        <f t="shared" si="33"/>
        <v>1828.7488340118987</v>
      </c>
      <c r="H140" s="13">
        <v>87</v>
      </c>
      <c r="I140" s="14">
        <f t="shared" si="34"/>
        <v>1726.2122121930815</v>
      </c>
      <c r="J140" s="15">
        <v>25.75231948366277</v>
      </c>
      <c r="K140" s="15">
        <v>21.895416538691393</v>
      </c>
      <c r="M140" s="2">
        <v>3</v>
      </c>
      <c r="N140" s="2">
        <v>6000</v>
      </c>
      <c r="O140" s="2">
        <f t="shared" si="39"/>
        <v>5.0833041142843447</v>
      </c>
      <c r="P140" s="2">
        <f t="shared" si="40"/>
        <v>25.75231948366277</v>
      </c>
      <c r="Q140" s="2">
        <f t="shared" si="35"/>
        <v>92.708350141185974</v>
      </c>
      <c r="R140" s="2">
        <f t="shared" si="36"/>
        <v>6178.1288733998772</v>
      </c>
      <c r="S140" s="2">
        <f t="shared" si="26"/>
        <v>5981.3896794726297</v>
      </c>
      <c r="T140" s="2">
        <f t="shared" si="27"/>
        <v>21.750507925355016</v>
      </c>
      <c r="U140" s="2">
        <f t="shared" si="37"/>
        <v>9.9388600223202666</v>
      </c>
      <c r="V140" s="2">
        <f t="shared" si="41"/>
        <v>9.6080969239350527</v>
      </c>
      <c r="W140" s="2">
        <f t="shared" si="28"/>
        <v>239.37794392724723</v>
      </c>
      <c r="X140" s="22">
        <f t="shared" si="38"/>
        <v>142.78419392724723</v>
      </c>
      <c r="Y140" s="2">
        <f t="shared" si="29"/>
        <v>3677.0241792317324</v>
      </c>
    </row>
    <row r="141" spans="4:25" x14ac:dyDescent="0.25">
      <c r="D141" s="13">
        <f t="shared" si="30"/>
        <v>-90183.265539154949</v>
      </c>
      <c r="E141" s="13">
        <f t="shared" si="31"/>
        <v>-0.10978782788015616</v>
      </c>
      <c r="F141" s="13">
        <f t="shared" si="32"/>
        <v>-30.191652667042945</v>
      </c>
      <c r="G141" s="13">
        <f t="shared" si="33"/>
        <v>1807.9675972617633</v>
      </c>
      <c r="H141" s="13">
        <v>88</v>
      </c>
      <c r="I141" s="14">
        <f t="shared" si="34"/>
        <v>1763.890007262944</v>
      </c>
      <c r="J141" s="15">
        <v>26.825332795482051</v>
      </c>
      <c r="K141" s="15">
        <v>20.659790764011419</v>
      </c>
      <c r="M141" s="2">
        <v>3</v>
      </c>
      <c r="N141" s="2">
        <v>6250</v>
      </c>
      <c r="O141" s="2">
        <f t="shared" si="39"/>
        <v>5.2951084523795267</v>
      </c>
      <c r="P141" s="2">
        <f t="shared" si="40"/>
        <v>26.825332795482051</v>
      </c>
      <c r="Q141" s="2">
        <f t="shared" si="35"/>
        <v>96.57119806373538</v>
      </c>
      <c r="R141" s="2">
        <f t="shared" si="36"/>
        <v>5931.0037184638823</v>
      </c>
      <c r="S141" s="2">
        <f t="shared" si="26"/>
        <v>5722.1179524837962</v>
      </c>
      <c r="T141" s="2">
        <f t="shared" si="27"/>
        <v>20.807701645395621</v>
      </c>
      <c r="U141" s="2">
        <f t="shared" si="37"/>
        <v>9.8960833180953021</v>
      </c>
      <c r="V141" s="2">
        <f t="shared" si="41"/>
        <v>9.5651893186586179</v>
      </c>
      <c r="W141" s="2">
        <f t="shared" si="28"/>
        <v>251.52451598008597</v>
      </c>
      <c r="X141" s="22">
        <f t="shared" si="38"/>
        <v>154.93076598008597</v>
      </c>
      <c r="Y141" s="2">
        <f t="shared" si="29"/>
        <v>4156.0693576747553</v>
      </c>
    </row>
    <row r="142" spans="4:25" x14ac:dyDescent="0.25">
      <c r="D142" s="13">
        <f t="shared" si="30"/>
        <v>-31312.606735962534</v>
      </c>
      <c r="E142" s="13">
        <f t="shared" si="31"/>
        <v>-0.32059224058253843</v>
      </c>
      <c r="F142" s="13">
        <f t="shared" si="32"/>
        <v>-88.162866160198064</v>
      </c>
      <c r="G142" s="13">
        <f t="shared" si="33"/>
        <v>1787.653354595901</v>
      </c>
      <c r="H142" s="13">
        <v>89</v>
      </c>
      <c r="I142" s="14">
        <f t="shared" si="34"/>
        <v>1801.9984057050335</v>
      </c>
      <c r="J142" s="15">
        <v>27.898346107301332</v>
      </c>
      <c r="K142" s="15">
        <v>19.51921312584529</v>
      </c>
      <c r="M142" s="2">
        <v>3</v>
      </c>
      <c r="N142" s="2">
        <v>6500</v>
      </c>
      <c r="O142" s="2">
        <f t="shared" si="39"/>
        <v>5.5069127904747059</v>
      </c>
      <c r="P142" s="2">
        <f t="shared" si="40"/>
        <v>27.898346107301332</v>
      </c>
      <c r="Q142" s="2">
        <f t="shared" si="35"/>
        <v>100.4340459862848</v>
      </c>
      <c r="R142" s="2">
        <f t="shared" si="36"/>
        <v>5702.8881908306566</v>
      </c>
      <c r="S142" s="2">
        <f t="shared" si="26"/>
        <v>5481.3600743465959</v>
      </c>
      <c r="T142" s="2">
        <f t="shared" si="27"/>
        <v>19.93221845216944</v>
      </c>
      <c r="U142" s="2">
        <f t="shared" si="37"/>
        <v>9.8515606259427884</v>
      </c>
      <c r="V142" s="2">
        <f t="shared" si="41"/>
        <v>9.5205303825545755</v>
      </c>
      <c r="W142" s="2">
        <f t="shared" si="28"/>
        <v>264.16686648406096</v>
      </c>
      <c r="X142" s="22">
        <f t="shared" si="38"/>
        <v>167.57311648406099</v>
      </c>
      <c r="Y142" s="2">
        <f t="shared" si="29"/>
        <v>4675.0128019514559</v>
      </c>
    </row>
    <row r="143" spans="4:25" x14ac:dyDescent="0.25">
      <c r="D143" s="13">
        <f t="shared" si="30"/>
        <v>-19150.539054024379</v>
      </c>
      <c r="E143" s="13">
        <f t="shared" si="31"/>
        <v>-0.53137504596306417</v>
      </c>
      <c r="F143" s="13">
        <f t="shared" si="32"/>
        <v>-146.12813763984263</v>
      </c>
      <c r="G143" s="13">
        <f t="shared" si="33"/>
        <v>1767.7905395448354</v>
      </c>
      <c r="H143" s="13">
        <v>90</v>
      </c>
      <c r="I143" s="14">
        <f t="shared" si="34"/>
        <v>1840.5374075193502</v>
      </c>
      <c r="J143" s="15">
        <v>28.971359419120617</v>
      </c>
      <c r="K143" s="15">
        <v>18.463122720135907</v>
      </c>
      <c r="M143" s="2">
        <v>3</v>
      </c>
      <c r="N143" s="2">
        <v>6750</v>
      </c>
      <c r="O143" s="2">
        <f t="shared" si="39"/>
        <v>5.7187171285698879</v>
      </c>
      <c r="P143" s="2">
        <f t="shared" si="40"/>
        <v>28.971359419120617</v>
      </c>
      <c r="Q143" s="2">
        <f t="shared" si="35"/>
        <v>104.29689390883422</v>
      </c>
      <c r="R143" s="2">
        <f t="shared" si="36"/>
        <v>5491.67010968878</v>
      </c>
      <c r="S143" s="2">
        <f t="shared" si="26"/>
        <v>5257.0038642496074</v>
      </c>
      <c r="T143" s="2">
        <f t="shared" si="27"/>
        <v>19.116377688180389</v>
      </c>
      <c r="U143" s="2">
        <f t="shared" si="37"/>
        <v>9.8052919458627237</v>
      </c>
      <c r="V143" s="2">
        <f t="shared" si="41"/>
        <v>9.474120115622922</v>
      </c>
      <c r="W143" s="2">
        <f t="shared" si="28"/>
        <v>277.30499543917233</v>
      </c>
      <c r="X143" s="22">
        <f t="shared" si="38"/>
        <v>180.7112454391723</v>
      </c>
      <c r="Y143" s="2">
        <f t="shared" si="29"/>
        <v>5235.4504426951817</v>
      </c>
    </row>
    <row r="144" spans="4:25" x14ac:dyDescent="0.25">
      <c r="D144" s="13">
        <f t="shared" si="30"/>
        <v>-2050.571550329224</v>
      </c>
      <c r="E144" s="13">
        <f t="shared" si="31"/>
        <v>-7.0307709552941589</v>
      </c>
      <c r="F144" s="13">
        <f t="shared" si="32"/>
        <v>-1933.4620127058936</v>
      </c>
      <c r="G144" s="13">
        <f t="shared" si="33"/>
        <v>1748.3642698795074</v>
      </c>
      <c r="H144" s="13">
        <v>91</v>
      </c>
      <c r="I144" s="14">
        <f t="shared" si="34"/>
        <v>1879.5070127058937</v>
      </c>
      <c r="J144" s="15">
        <v>30.044372730939898</v>
      </c>
      <c r="K144" s="15">
        <v>17.482467343405766</v>
      </c>
      <c r="M144" s="2">
        <v>3</v>
      </c>
      <c r="N144" s="2">
        <v>7000</v>
      </c>
      <c r="O144" s="2">
        <f t="shared" si="39"/>
        <v>5.9305214666650681</v>
      </c>
      <c r="P144" s="2">
        <f t="shared" si="40"/>
        <v>30.044372730939898</v>
      </c>
      <c r="Q144" s="2">
        <f t="shared" si="35"/>
        <v>108.15974183138364</v>
      </c>
      <c r="R144" s="2">
        <f t="shared" si="36"/>
        <v>5295.5390343427516</v>
      </c>
      <c r="S144" s="2">
        <f t="shared" si="26"/>
        <v>5047.2388814973319</v>
      </c>
      <c r="T144" s="2">
        <f t="shared" si="27"/>
        <v>18.353595932717571</v>
      </c>
      <c r="U144" s="2">
        <f t="shared" si="37"/>
        <v>9.7572772778551098</v>
      </c>
      <c r="V144" s="2">
        <f t="shared" si="41"/>
        <v>9.4259585178636609</v>
      </c>
      <c r="W144" s="2">
        <f t="shared" si="28"/>
        <v>290.93890284541988</v>
      </c>
      <c r="X144" s="22">
        <f t="shared" si="38"/>
        <v>194.34515284541985</v>
      </c>
      <c r="Y144" s="2">
        <f t="shared" si="29"/>
        <v>5838.9782105392787</v>
      </c>
    </row>
    <row r="145" spans="10:25" x14ac:dyDescent="0.25">
      <c r="J145" s="15">
        <v>31.117386042759179</v>
      </c>
      <c r="K145" s="15">
        <v>16.569443371967363</v>
      </c>
      <c r="M145" s="2">
        <v>3</v>
      </c>
      <c r="N145" s="2">
        <v>7250</v>
      </c>
      <c r="O145" s="2">
        <f t="shared" si="39"/>
        <v>6.1423258047602509</v>
      </c>
      <c r="P145" s="2">
        <f t="shared" si="40"/>
        <v>31.117386042759179</v>
      </c>
      <c r="Q145" s="2">
        <f t="shared" si="35"/>
        <v>112.02258975393305</v>
      </c>
      <c r="R145" s="2">
        <f t="shared" si="36"/>
        <v>5112.9342400550713</v>
      </c>
      <c r="S145" s="2">
        <f t="shared" si="26"/>
        <v>4850.5044013522675</v>
      </c>
      <c r="T145" s="2">
        <f t="shared" si="27"/>
        <v>17.638197823099155</v>
      </c>
      <c r="U145" s="2">
        <f t="shared" si="37"/>
        <v>9.7075166219199467</v>
      </c>
      <c r="V145" s="2">
        <f t="shared" si="41"/>
        <v>9.3760455892767887</v>
      </c>
      <c r="W145" s="2">
        <f t="shared" si="28"/>
        <v>305.06858870280371</v>
      </c>
      <c r="X145" s="22">
        <f t="shared" si="38"/>
        <v>208.47483870280371</v>
      </c>
      <c r="Y145" s="2">
        <f t="shared" si="29"/>
        <v>6487.1920361170951</v>
      </c>
    </row>
    <row r="146" spans="10:25" x14ac:dyDescent="0.25">
      <c r="J146" s="15">
        <v>32.19039935457846</v>
      </c>
      <c r="K146" s="15">
        <v>15.717287665291519</v>
      </c>
      <c r="M146" s="2">
        <v>3</v>
      </c>
      <c r="N146" s="2">
        <v>7500</v>
      </c>
      <c r="O146" s="2">
        <f t="shared" si="39"/>
        <v>6.3541301428554302</v>
      </c>
      <c r="P146" s="2">
        <f t="shared" si="40"/>
        <v>32.19039935457846</v>
      </c>
      <c r="Q146" s="2">
        <f t="shared" si="35"/>
        <v>115.88543767648245</v>
      </c>
      <c r="R146" s="2">
        <f t="shared" si="36"/>
        <v>4942.5030987199025</v>
      </c>
      <c r="S146" s="2">
        <f t="shared" si="26"/>
        <v>4665.4477957085783</v>
      </c>
      <c r="T146" s="2">
        <f t="shared" si="27"/>
        <v>16.965264711667558</v>
      </c>
      <c r="U146" s="2">
        <f t="shared" si="37"/>
        <v>9.6560099780572344</v>
      </c>
      <c r="V146" s="2">
        <f t="shared" si="41"/>
        <v>9.3243813298623071</v>
      </c>
      <c r="W146" s="2">
        <f t="shared" si="28"/>
        <v>319.69405301132377</v>
      </c>
      <c r="X146" s="22">
        <f t="shared" si="38"/>
        <v>223.10030301132377</v>
      </c>
      <c r="Y146" s="2">
        <f t="shared" si="29"/>
        <v>7181.687850061976</v>
      </c>
    </row>
    <row r="147" spans="10:25" x14ac:dyDescent="0.25">
      <c r="J147" s="15">
        <v>33.263412666397741</v>
      </c>
      <c r="K147" s="15">
        <v>14.920109746143147</v>
      </c>
      <c r="M147" s="2">
        <v>3</v>
      </c>
      <c r="N147" s="2">
        <v>7750</v>
      </c>
      <c r="O147" s="2">
        <f t="shared" si="39"/>
        <v>6.5659344809506122</v>
      </c>
      <c r="P147" s="2">
        <f t="shared" si="40"/>
        <v>33.263412666397741</v>
      </c>
      <c r="Q147" s="2">
        <f t="shared" si="35"/>
        <v>119.74828559903187</v>
      </c>
      <c r="R147" s="2">
        <f t="shared" si="36"/>
        <v>4783.0675148902283</v>
      </c>
      <c r="S147" s="2">
        <f t="shared" si="26"/>
        <v>4490.8909691192484</v>
      </c>
      <c r="T147" s="2">
        <f t="shared" si="27"/>
        <v>16.330512614979085</v>
      </c>
      <c r="U147" s="2">
        <f t="shared" si="37"/>
        <v>9.6027573462669711</v>
      </c>
      <c r="V147" s="2">
        <f t="shared" si="41"/>
        <v>9.2709657396202161</v>
      </c>
      <c r="W147" s="2">
        <f t="shared" si="28"/>
        <v>334.81529577098019</v>
      </c>
      <c r="X147" s="22">
        <f t="shared" si="38"/>
        <v>238.22154577098019</v>
      </c>
      <c r="Y147" s="2">
        <f t="shared" si="29"/>
        <v>7924.0615830072711</v>
      </c>
    </row>
    <row r="148" spans="10:25" x14ac:dyDescent="0.25">
      <c r="J148" s="15">
        <v>34.336425978217029</v>
      </c>
      <c r="K148" s="15">
        <v>14.172755446941546</v>
      </c>
      <c r="M148" s="2">
        <v>3</v>
      </c>
      <c r="N148" s="2">
        <v>8000</v>
      </c>
      <c r="O148" s="2">
        <f t="shared" si="39"/>
        <v>6.7777388190457941</v>
      </c>
      <c r="P148" s="2">
        <f t="shared" si="40"/>
        <v>34.336425978217029</v>
      </c>
      <c r="Q148" s="2">
        <f t="shared" si="35"/>
        <v>123.61113352158131</v>
      </c>
      <c r="R148" s="2">
        <f t="shared" si="36"/>
        <v>4633.5966550499079</v>
      </c>
      <c r="S148" s="2">
        <f t="shared" si="26"/>
        <v>4325.8030880681354</v>
      </c>
      <c r="T148" s="2">
        <f t="shared" si="27"/>
        <v>15.730193047520492</v>
      </c>
      <c r="U148" s="2">
        <f t="shared" si="37"/>
        <v>9.5477587265491604</v>
      </c>
      <c r="V148" s="2">
        <f t="shared" si="41"/>
        <v>9.2157988185505157</v>
      </c>
      <c r="W148" s="2">
        <f t="shared" si="28"/>
        <v>350.43231698177294</v>
      </c>
      <c r="X148" s="22">
        <f t="shared" si="38"/>
        <v>253.83856698177291</v>
      </c>
      <c r="Y148" s="2">
        <f t="shared" si="29"/>
        <v>8715.9091655863303</v>
      </c>
    </row>
    <row r="149" spans="10:25" x14ac:dyDescent="0.25">
      <c r="J149" s="15">
        <v>35.40943929003631</v>
      </c>
      <c r="K149" s="15">
        <v>13.470695347691558</v>
      </c>
      <c r="M149" s="2">
        <v>3</v>
      </c>
      <c r="N149" s="2">
        <v>8250</v>
      </c>
      <c r="O149" s="2">
        <f t="shared" si="39"/>
        <v>6.9895431571409734</v>
      </c>
      <c r="P149" s="2">
        <f t="shared" si="40"/>
        <v>35.40943929003631</v>
      </c>
      <c r="Q149" s="2">
        <f t="shared" si="35"/>
        <v>127.47398144413071</v>
      </c>
      <c r="R149" s="2">
        <f t="shared" si="36"/>
        <v>4493.1846351999102</v>
      </c>
      <c r="S149" s="2">
        <f t="shared" si="26"/>
        <v>4169.2782685562088</v>
      </c>
      <c r="T149" s="2">
        <f t="shared" si="27"/>
        <v>15.16101188565894</v>
      </c>
      <c r="U149" s="2">
        <f t="shared" si="37"/>
        <v>9.4910141189037986</v>
      </c>
      <c r="V149" s="2">
        <f t="shared" si="41"/>
        <v>9.158880566653206</v>
      </c>
      <c r="W149" s="2">
        <f t="shared" si="28"/>
        <v>366.54511664370182</v>
      </c>
      <c r="X149" s="22">
        <f t="shared" si="38"/>
        <v>269.95136664370182</v>
      </c>
      <c r="Y149" s="2">
        <f t="shared" si="29"/>
        <v>9558.8265284324934</v>
      </c>
    </row>
    <row r="150" spans="10:25" x14ac:dyDescent="0.25">
      <c r="J150" s="15">
        <v>36.482452601855584</v>
      </c>
      <c r="K150" s="15">
        <v>12.809932901338639</v>
      </c>
      <c r="M150" s="2">
        <v>3</v>
      </c>
      <c r="N150" s="2">
        <v>8500</v>
      </c>
      <c r="O150" s="2">
        <f t="shared" si="39"/>
        <v>7.2013474952361554</v>
      </c>
      <c r="P150" s="2">
        <f t="shared" si="40"/>
        <v>36.482452601855584</v>
      </c>
      <c r="Q150" s="2">
        <f t="shared" si="35"/>
        <v>131.33682936668012</v>
      </c>
      <c r="R150" s="2">
        <f t="shared" si="36"/>
        <v>4361.0321459293264</v>
      </c>
      <c r="S150" s="2">
        <f t="shared" si="26"/>
        <v>4020.5172011725595</v>
      </c>
      <c r="T150" s="2">
        <f t="shared" si="27"/>
        <v>14.620062549718398</v>
      </c>
      <c r="U150" s="2">
        <f t="shared" si="37"/>
        <v>9.4325235233308877</v>
      </c>
      <c r="V150" s="2">
        <f t="shared" si="41"/>
        <v>9.100210983928287</v>
      </c>
      <c r="W150" s="2">
        <f t="shared" si="28"/>
        <v>383.15369475676692</v>
      </c>
      <c r="X150" s="22">
        <f t="shared" si="38"/>
        <v>286.55994475676692</v>
      </c>
      <c r="Y150" s="2">
        <f t="shared" si="29"/>
        <v>10454.409602179105</v>
      </c>
    </row>
    <row r="151" spans="10:25" x14ac:dyDescent="0.25">
      <c r="J151" s="15">
        <v>37.555465913674873</v>
      </c>
      <c r="K151" s="15">
        <v>12.186928309063013</v>
      </c>
      <c r="M151" s="2">
        <v>3</v>
      </c>
      <c r="N151" s="2">
        <v>8750</v>
      </c>
      <c r="O151" s="2">
        <f t="shared" si="39"/>
        <v>7.4131518333313364</v>
      </c>
      <c r="P151" s="2">
        <f t="shared" si="40"/>
        <v>37.555465913674873</v>
      </c>
      <c r="Q151" s="2">
        <f t="shared" si="35"/>
        <v>135.19967728922956</v>
      </c>
      <c r="R151" s="2">
        <f t="shared" si="36"/>
        <v>4236.4312274742015</v>
      </c>
      <c r="S151" s="2">
        <f t="shared" si="26"/>
        <v>3878.8119261532329</v>
      </c>
      <c r="T151" s="2">
        <f t="shared" si="27"/>
        <v>14.104770640557211</v>
      </c>
      <c r="U151" s="2">
        <f t="shared" si="37"/>
        <v>9.3722869398304276</v>
      </c>
      <c r="V151" s="2">
        <f t="shared" si="41"/>
        <v>9.0397900703757585</v>
      </c>
      <c r="W151" s="2">
        <f t="shared" si="28"/>
        <v>400.25805132096849</v>
      </c>
      <c r="X151" s="22">
        <f t="shared" si="38"/>
        <v>303.66430132096849</v>
      </c>
      <c r="Y151" s="2">
        <f t="shared" si="29"/>
        <v>11404.254317459528</v>
      </c>
    </row>
    <row r="152" spans="10:25" x14ac:dyDescent="0.25">
      <c r="J152" s="15">
        <v>38.628479225494154</v>
      </c>
      <c r="K152" s="15">
        <v>11.598535083024931</v>
      </c>
      <c r="M152" s="2">
        <v>3</v>
      </c>
      <c r="N152" s="2">
        <v>9000</v>
      </c>
      <c r="O152" s="2">
        <f t="shared" si="39"/>
        <v>7.6249561714265166</v>
      </c>
      <c r="P152" s="2">
        <f t="shared" si="40"/>
        <v>38.628479225494154</v>
      </c>
      <c r="Q152" s="2">
        <f t="shared" si="35"/>
        <v>139.06252521177896</v>
      </c>
      <c r="R152" s="2">
        <f t="shared" si="36"/>
        <v>4118.7525822665848</v>
      </c>
      <c r="S152" s="2">
        <f t="shared" si="26"/>
        <v>3743.5331459302788</v>
      </c>
      <c r="T152" s="2">
        <f t="shared" si="27"/>
        <v>13.612847803382833</v>
      </c>
      <c r="U152" s="2">
        <f t="shared" si="37"/>
        <v>9.3103043684024165</v>
      </c>
      <c r="V152" s="2">
        <f t="shared" si="41"/>
        <v>8.977617825995619</v>
      </c>
      <c r="W152" s="2">
        <f t="shared" si="28"/>
        <v>417.85818633630623</v>
      </c>
      <c r="X152" s="22">
        <f t="shared" si="38"/>
        <v>321.26443633630623</v>
      </c>
      <c r="Y152" s="2">
        <f t="shared" si="29"/>
        <v>12409.956604907095</v>
      </c>
    </row>
    <row r="153" spans="10:25" x14ac:dyDescent="0.25">
      <c r="J153" s="15">
        <v>39.701492537313435</v>
      </c>
      <c r="K153" s="15">
        <v>11.041946896232151</v>
      </c>
      <c r="M153" s="2">
        <v>3</v>
      </c>
      <c r="N153" s="2">
        <v>9250</v>
      </c>
      <c r="O153" s="2">
        <f t="shared" si="39"/>
        <v>7.8367605095216986</v>
      </c>
      <c r="P153" s="2">
        <f t="shared" si="40"/>
        <v>39.701492537313435</v>
      </c>
      <c r="Q153" s="2">
        <f t="shared" si="35"/>
        <v>142.92537313432837</v>
      </c>
      <c r="R153" s="2">
        <f t="shared" si="36"/>
        <v>4007.4349449080287</v>
      </c>
      <c r="S153" s="2">
        <f t="shared" si="26"/>
        <v>3614.1195951052487</v>
      </c>
      <c r="T153" s="2">
        <f t="shared" si="27"/>
        <v>13.142253073109995</v>
      </c>
      <c r="U153" s="2">
        <f t="shared" si="37"/>
        <v>9.2465758090468562</v>
      </c>
      <c r="V153" s="2">
        <f t="shared" si="41"/>
        <v>8.9136942507878718</v>
      </c>
      <c r="W153" s="2">
        <f t="shared" si="28"/>
        <v>435.95409980278026</v>
      </c>
      <c r="X153" s="22">
        <f t="shared" si="38"/>
        <v>339.36034980278026</v>
      </c>
      <c r="Y153" s="2">
        <f t="shared" si="29"/>
        <v>13473.112395155158</v>
      </c>
    </row>
    <row r="154" spans="10:25" x14ac:dyDescent="0.25">
      <c r="J154" s="15">
        <v>40.774505849132716</v>
      </c>
      <c r="K154" s="15">
        <v>10.514652824533725</v>
      </c>
      <c r="M154" s="2">
        <v>3</v>
      </c>
      <c r="N154" s="2">
        <v>9500</v>
      </c>
      <c r="O154" s="2">
        <f t="shared" si="39"/>
        <v>8.0485648476168787</v>
      </c>
      <c r="P154" s="2">
        <f t="shared" si="40"/>
        <v>40.774505849132716</v>
      </c>
      <c r="Q154" s="2">
        <f t="shared" si="35"/>
        <v>146.78822105687777</v>
      </c>
      <c r="R154" s="2">
        <f t="shared" si="36"/>
        <v>3901.9761305683437</v>
      </c>
      <c r="S154" s="2">
        <f t="shared" si="26"/>
        <v>3490.069088847953</v>
      </c>
      <c r="T154" s="2">
        <f t="shared" si="27"/>
        <v>12.691160323083466</v>
      </c>
      <c r="U154" s="2">
        <f t="shared" si="37"/>
        <v>9.1811012617637466</v>
      </c>
      <c r="V154" s="2">
        <f t="shared" si="41"/>
        <v>8.8480193447525135</v>
      </c>
      <c r="W154" s="2">
        <f t="shared" si="28"/>
        <v>454.54579172039058</v>
      </c>
      <c r="X154" s="22">
        <f t="shared" si="38"/>
        <v>357.95204172039058</v>
      </c>
      <c r="Y154" s="2">
        <f t="shared" si="29"/>
        <v>14595.317618837063</v>
      </c>
    </row>
    <row r="155" spans="10:25" x14ac:dyDescent="0.25">
      <c r="J155" s="15">
        <v>41.847519160952004</v>
      </c>
      <c r="K155" s="15">
        <v>10.014399474460859</v>
      </c>
      <c r="M155" s="2">
        <v>3</v>
      </c>
      <c r="N155" s="2">
        <v>9750</v>
      </c>
      <c r="O155" s="2">
        <f t="shared" si="39"/>
        <v>8.2603691857120616</v>
      </c>
      <c r="P155" s="2">
        <f t="shared" si="40"/>
        <v>41.847519160952004</v>
      </c>
      <c r="Q155" s="2">
        <f t="shared" si="35"/>
        <v>150.65106897942721</v>
      </c>
      <c r="R155" s="2">
        <f t="shared" si="36"/>
        <v>3801.9254605537703</v>
      </c>
      <c r="S155" s="2">
        <f t="shared" si="26"/>
        <v>3370.9309484646328</v>
      </c>
      <c r="T155" s="2">
        <f t="shared" si="27"/>
        <v>12.257930721689574</v>
      </c>
      <c r="U155" s="2">
        <f t="shared" si="37"/>
        <v>9.1138807265530879</v>
      </c>
      <c r="V155" s="2">
        <f t="shared" si="41"/>
        <v>8.7805931078895458</v>
      </c>
      <c r="W155" s="2">
        <f t="shared" si="28"/>
        <v>473.6332620891373</v>
      </c>
      <c r="X155" s="22">
        <f t="shared" si="38"/>
        <v>377.0395120891373</v>
      </c>
      <c r="Y155" s="2">
        <f t="shared" si="29"/>
        <v>15778.168206586168</v>
      </c>
    </row>
    <row r="156" spans="10:25" x14ac:dyDescent="0.25">
      <c r="J156" s="15">
        <v>42.920532472771278</v>
      </c>
      <c r="K156" s="15">
        <v>9.5391587918916407</v>
      </c>
      <c r="M156" s="2">
        <v>3</v>
      </c>
      <c r="N156" s="2">
        <v>10000</v>
      </c>
      <c r="O156" s="2">
        <f t="shared" si="39"/>
        <v>8.4721735238072426</v>
      </c>
      <c r="P156" s="2">
        <f t="shared" si="40"/>
        <v>42.920532472771278</v>
      </c>
      <c r="Q156" s="2">
        <f t="shared" si="35"/>
        <v>154.51391690197661</v>
      </c>
      <c r="R156" s="2">
        <f t="shared" si="36"/>
        <v>3706.8773240399269</v>
      </c>
      <c r="S156" s="2">
        <f t="shared" si="26"/>
        <v>3256.2995631309068</v>
      </c>
      <c r="T156" s="2">
        <f t="shared" si="27"/>
        <v>11.841089320476025</v>
      </c>
      <c r="U156" s="2">
        <f t="shared" si="37"/>
        <v>9.0449142034148799</v>
      </c>
      <c r="V156" s="2">
        <f t="shared" si="41"/>
        <v>8.7114155401989706</v>
      </c>
      <c r="W156" s="2">
        <f t="shared" si="28"/>
        <v>493.21651090902003</v>
      </c>
      <c r="X156" s="22">
        <f t="shared" si="38"/>
        <v>396.62276090902003</v>
      </c>
      <c r="Y156" s="2">
        <f t="shared" si="29"/>
        <v>17023.260089035793</v>
      </c>
    </row>
    <row r="157" spans="10:25" x14ac:dyDescent="0.25">
      <c r="J157" s="15">
        <v>43.993545784590559</v>
      </c>
      <c r="K157" s="15">
        <v>9.0871005816428685</v>
      </c>
      <c r="M157" s="2">
        <v>3</v>
      </c>
      <c r="N157" s="2">
        <v>10250</v>
      </c>
      <c r="O157" s="2">
        <f t="shared" si="39"/>
        <v>8.6839778619024237</v>
      </c>
      <c r="P157" s="2">
        <f t="shared" si="40"/>
        <v>43.993545784590559</v>
      </c>
      <c r="Q157" s="2">
        <f t="shared" si="35"/>
        <v>158.37676482452602</v>
      </c>
      <c r="R157" s="2">
        <f t="shared" si="36"/>
        <v>3616.4656819901725</v>
      </c>
      <c r="S157" s="2">
        <f t="shared" si="26"/>
        <v>3145.8088938101332</v>
      </c>
      <c r="T157" s="2">
        <f t="shared" si="27"/>
        <v>11.439305068400484</v>
      </c>
      <c r="U157" s="2">
        <f t="shared" si="37"/>
        <v>8.9742016923491228</v>
      </c>
      <c r="V157" s="2">
        <f t="shared" si="41"/>
        <v>8.6404866416807842</v>
      </c>
      <c r="W157" s="2">
        <f t="shared" si="28"/>
        <v>513.2955381800391</v>
      </c>
      <c r="X157" s="22">
        <f t="shared" si="38"/>
        <v>416.70178818003916</v>
      </c>
      <c r="Y157" s="2">
        <f t="shared" si="29"/>
        <v>18332.189196819309</v>
      </c>
    </row>
    <row r="158" spans="10:25" x14ac:dyDescent="0.25">
      <c r="J158" s="15">
        <v>45.066559096409847</v>
      </c>
      <c r="K158" s="15">
        <v>8.6565689528345136</v>
      </c>
      <c r="M158" s="2">
        <v>3</v>
      </c>
      <c r="N158" s="2">
        <v>10500</v>
      </c>
      <c r="O158" s="2">
        <f t="shared" si="39"/>
        <v>8.8957821999976048</v>
      </c>
      <c r="P158" s="2">
        <f t="shared" si="40"/>
        <v>45.066559096409847</v>
      </c>
      <c r="Q158" s="2">
        <f t="shared" si="35"/>
        <v>162.23961274707545</v>
      </c>
      <c r="R158" s="2">
        <f t="shared" si="36"/>
        <v>3530.3593562285014</v>
      </c>
      <c r="S158" s="2">
        <f t="shared" si="26"/>
        <v>3039.1277623263068</v>
      </c>
      <c r="T158" s="2">
        <f t="shared" si="27"/>
        <v>11.05137368118657</v>
      </c>
      <c r="U158" s="2">
        <f t="shared" si="37"/>
        <v>8.9017431933558129</v>
      </c>
      <c r="V158" s="2">
        <f t="shared" si="41"/>
        <v>8.5678064123349884</v>
      </c>
      <c r="W158" s="2">
        <f t="shared" si="28"/>
        <v>533.87034390219469</v>
      </c>
      <c r="X158" s="22">
        <f t="shared" si="38"/>
        <v>437.27659390219469</v>
      </c>
      <c r="Y158" s="2">
        <f t="shared" si="29"/>
        <v>19706.551460570066</v>
      </c>
    </row>
    <row r="159" spans="10:25" x14ac:dyDescent="0.25">
      <c r="J159" s="15">
        <v>46.139572408229121</v>
      </c>
      <c r="K159" s="15">
        <v>8.2460620509474829</v>
      </c>
      <c r="M159" s="2">
        <v>3</v>
      </c>
      <c r="N159" s="2">
        <v>10750</v>
      </c>
      <c r="O159" s="2">
        <f t="shared" si="39"/>
        <v>9.1075865380927841</v>
      </c>
      <c r="P159" s="2">
        <f t="shared" si="40"/>
        <v>46.139572408229121</v>
      </c>
      <c r="Q159" s="2">
        <f t="shared" si="35"/>
        <v>166.10246066962483</v>
      </c>
      <c r="R159" s="2">
        <f t="shared" si="36"/>
        <v>3448.2579758510951</v>
      </c>
      <c r="S159" s="2">
        <f t="shared" si="26"/>
        <v>2935.955797775609</v>
      </c>
      <c r="T159" s="2">
        <f t="shared" si="27"/>
        <v>10.676202901002215</v>
      </c>
      <c r="U159" s="2">
        <f t="shared" si="37"/>
        <v>8.8275387064349573</v>
      </c>
      <c r="V159" s="2">
        <f t="shared" si="41"/>
        <v>8.4933748521615833</v>
      </c>
      <c r="W159" s="2">
        <f t="shared" si="28"/>
        <v>554.94092807548623</v>
      </c>
      <c r="X159" s="22">
        <f t="shared" si="38"/>
        <v>458.34717807548623</v>
      </c>
      <c r="Y159" s="2">
        <f t="shared" si="29"/>
        <v>21147.942810921384</v>
      </c>
    </row>
    <row r="160" spans="10:25" x14ac:dyDescent="0.25">
      <c r="J160" s="15">
        <v>47.212585720048409</v>
      </c>
      <c r="K160" s="15">
        <v>7.8542145536916728</v>
      </c>
      <c r="M160" s="2">
        <v>3</v>
      </c>
      <c r="N160" s="2">
        <v>11000</v>
      </c>
      <c r="O160" s="2">
        <f t="shared" si="39"/>
        <v>9.3193908761879669</v>
      </c>
      <c r="P160" s="2">
        <f t="shared" si="40"/>
        <v>47.212585720048409</v>
      </c>
      <c r="Q160" s="2">
        <f t="shared" si="35"/>
        <v>169.96530859217427</v>
      </c>
      <c r="R160" s="2">
        <f t="shared" si="36"/>
        <v>3369.8884763999331</v>
      </c>
      <c r="S160" s="2">
        <f t="shared" si="26"/>
        <v>2836.0199357000188</v>
      </c>
      <c r="T160" s="2">
        <f t="shared" si="27"/>
        <v>10.312799766181886</v>
      </c>
      <c r="U160" s="2">
        <f t="shared" si="37"/>
        <v>8.751588231586549</v>
      </c>
      <c r="V160" s="2">
        <f t="shared" si="41"/>
        <v>8.4171919611605688</v>
      </c>
      <c r="W160" s="2">
        <f t="shared" si="28"/>
        <v>576.50729069991439</v>
      </c>
      <c r="X160" s="22">
        <f t="shared" si="38"/>
        <v>479.91354069991434</v>
      </c>
      <c r="Y160" s="2">
        <f t="shared" si="29"/>
        <v>22657.959178506648</v>
      </c>
    </row>
    <row r="161" spans="10:25" x14ac:dyDescent="0.25">
      <c r="J161" s="15">
        <v>48.28559903186769</v>
      </c>
      <c r="K161" s="15">
        <v>7.4797825007583469</v>
      </c>
      <c r="M161" s="2">
        <v>3</v>
      </c>
      <c r="N161" s="2">
        <v>11250</v>
      </c>
      <c r="O161" s="2">
        <f t="shared" si="39"/>
        <v>9.531195214283148</v>
      </c>
      <c r="P161" s="2">
        <f t="shared" si="40"/>
        <v>48.28559903186769</v>
      </c>
      <c r="Q161" s="2">
        <f t="shared" si="35"/>
        <v>173.8281565147237</v>
      </c>
      <c r="R161" s="2">
        <f t="shared" si="36"/>
        <v>3295.002065813268</v>
      </c>
      <c r="S161" s="2">
        <f t="shared" si="26"/>
        <v>2739.0713840377894</v>
      </c>
      <c r="T161" s="2">
        <f t="shared" si="27"/>
        <v>9.9602595783192331</v>
      </c>
      <c r="U161" s="2">
        <f t="shared" si="37"/>
        <v>8.6738917688105932</v>
      </c>
      <c r="V161" s="2">
        <f t="shared" si="41"/>
        <v>8.3392577393319449</v>
      </c>
      <c r="W161" s="2">
        <f t="shared" si="28"/>
        <v>598.56943177547851</v>
      </c>
      <c r="X161" s="22">
        <f t="shared" si="38"/>
        <v>501.97568177547851</v>
      </c>
      <c r="Y161" s="2">
        <f t="shared" si="29"/>
        <v>24238.196493959167</v>
      </c>
    </row>
    <row r="162" spans="10:25" x14ac:dyDescent="0.25">
      <c r="J162" s="15">
        <v>49.358612343686971</v>
      </c>
      <c r="K162" s="15">
        <v>7.1216301023003847</v>
      </c>
      <c r="M162" s="2">
        <v>3</v>
      </c>
      <c r="N162" s="2">
        <v>11500</v>
      </c>
      <c r="O162" s="2">
        <f t="shared" si="39"/>
        <v>9.7429995523783273</v>
      </c>
      <c r="P162" s="2">
        <f t="shared" si="40"/>
        <v>49.358612343686971</v>
      </c>
      <c r="Q162" s="2">
        <f t="shared" si="35"/>
        <v>177.69100443727311</v>
      </c>
      <c r="R162" s="2">
        <f t="shared" si="36"/>
        <v>3223.3715861216756</v>
      </c>
      <c r="S162" s="2">
        <f t="shared" si="26"/>
        <v>2644.8829848194964</v>
      </c>
      <c r="T162" s="2">
        <f t="shared" si="27"/>
        <v>9.617756308434533</v>
      </c>
      <c r="U162" s="2">
        <f t="shared" si="37"/>
        <v>8.5944493181070882</v>
      </c>
      <c r="V162" s="2">
        <f t="shared" si="41"/>
        <v>8.2595721866757099</v>
      </c>
      <c r="W162" s="2">
        <f t="shared" si="28"/>
        <v>621.12735130217902</v>
      </c>
      <c r="X162" s="22">
        <f t="shared" si="38"/>
        <v>524.53360130217902</v>
      </c>
      <c r="Y162" s="2">
        <f t="shared" si="29"/>
        <v>25890.250687912314</v>
      </c>
    </row>
    <row r="163" spans="10:25" x14ac:dyDescent="0.25">
      <c r="J163" s="15">
        <v>50.431625655506252</v>
      </c>
      <c r="K163" s="15">
        <v>6.7787182314363754</v>
      </c>
      <c r="M163" s="2">
        <v>3</v>
      </c>
      <c r="N163" s="2">
        <v>11750</v>
      </c>
      <c r="O163" s="2">
        <f t="shared" si="39"/>
        <v>9.9548038904735083</v>
      </c>
      <c r="P163" s="2">
        <f t="shared" si="40"/>
        <v>50.431625655506252</v>
      </c>
      <c r="Q163" s="2">
        <f t="shared" si="35"/>
        <v>181.55385235982251</v>
      </c>
      <c r="R163" s="2">
        <f t="shared" si="36"/>
        <v>3154.7892119488738</v>
      </c>
      <c r="S163" s="2">
        <f t="shared" si="26"/>
        <v>2553.2469126688579</v>
      </c>
      <c r="T163" s="2">
        <f t="shared" si="27"/>
        <v>9.2845342278867555</v>
      </c>
      <c r="U163" s="2">
        <f t="shared" si="37"/>
        <v>8.5132608794760323</v>
      </c>
      <c r="V163" s="2">
        <f t="shared" si="41"/>
        <v>8.1781353031918673</v>
      </c>
      <c r="W163" s="2">
        <f t="shared" si="28"/>
        <v>644.18104928001571</v>
      </c>
      <c r="X163" s="22">
        <f t="shared" si="38"/>
        <v>547.58729928001571</v>
      </c>
      <c r="Y163" s="2">
        <f t="shared" si="29"/>
        <v>27615.71769099942</v>
      </c>
    </row>
    <row r="164" spans="10:25" x14ac:dyDescent="0.25">
      <c r="J164" s="15">
        <v>51.50463896732554</v>
      </c>
      <c r="K164" s="15">
        <v>6.4500943551917</v>
      </c>
      <c r="M164" s="2">
        <v>3</v>
      </c>
      <c r="N164" s="2">
        <v>12000</v>
      </c>
      <c r="O164" s="2">
        <f t="shared" si="39"/>
        <v>10.166608228568689</v>
      </c>
      <c r="P164" s="2">
        <f t="shared" si="40"/>
        <v>51.50463896732554</v>
      </c>
      <c r="Q164" s="2">
        <f t="shared" si="35"/>
        <v>185.41670028237195</v>
      </c>
      <c r="R164" s="2">
        <f t="shared" si="36"/>
        <v>3089.0644366999386</v>
      </c>
      <c r="S164" s="2">
        <f t="shared" si="26"/>
        <v>2463.9726609909494</v>
      </c>
      <c r="T164" s="2">
        <f t="shared" si="27"/>
        <v>8.959900585421634</v>
      </c>
      <c r="U164" s="2">
        <f t="shared" si="37"/>
        <v>8.4303264529174271</v>
      </c>
      <c r="V164" s="2">
        <f t="shared" si="41"/>
        <v>8.0949470888804136</v>
      </c>
      <c r="W164" s="2">
        <f t="shared" si="28"/>
        <v>667.73052570898892</v>
      </c>
      <c r="X164" s="22">
        <f t="shared" si="38"/>
        <v>571.13677570898892</v>
      </c>
      <c r="Y164" s="2">
        <f t="shared" si="29"/>
        <v>29416.193433853859</v>
      </c>
    </row>
    <row r="165" spans="10:25" x14ac:dyDescent="0.25">
      <c r="J165" s="15">
        <v>52.577652279144814</v>
      </c>
      <c r="K165" s="15">
        <v>6.1348836983855861</v>
      </c>
      <c r="M165" s="2">
        <v>3</v>
      </c>
      <c r="N165" s="2">
        <v>12250</v>
      </c>
      <c r="O165" s="2">
        <f t="shared" si="39"/>
        <v>10.37841256666387</v>
      </c>
      <c r="P165" s="2">
        <f t="shared" si="40"/>
        <v>52.577652279144814</v>
      </c>
      <c r="Q165" s="2">
        <f t="shared" si="35"/>
        <v>189.27954820492133</v>
      </c>
      <c r="R165" s="2">
        <f t="shared" si="36"/>
        <v>3026.0223053387158</v>
      </c>
      <c r="S165" s="2">
        <f t="shared" si="26"/>
        <v>2376.8852747496176</v>
      </c>
      <c r="T165" s="2">
        <f t="shared" si="27"/>
        <v>8.6432191809076997</v>
      </c>
      <c r="U165" s="2">
        <f t="shared" si="37"/>
        <v>8.3456460384312727</v>
      </c>
      <c r="V165" s="2">
        <f t="shared" si="41"/>
        <v>8.0100075437413523</v>
      </c>
      <c r="W165" s="2">
        <f t="shared" si="28"/>
        <v>691.77578058909808</v>
      </c>
      <c r="X165" s="22">
        <f t="shared" si="38"/>
        <v>595.18203058909808</v>
      </c>
      <c r="Y165" s="2">
        <f t="shared" si="29"/>
        <v>31293.273847108932</v>
      </c>
    </row>
    <row r="166" spans="10:25" x14ac:dyDescent="0.25">
      <c r="J166" s="15">
        <v>53.650665590964103</v>
      </c>
      <c r="K166" s="15">
        <v>5.8322814678517121</v>
      </c>
      <c r="M166" s="2">
        <v>3</v>
      </c>
      <c r="N166" s="2">
        <v>12500</v>
      </c>
      <c r="O166" s="2">
        <f t="shared" si="39"/>
        <v>10.590216904759053</v>
      </c>
      <c r="P166" s="2">
        <f t="shared" si="40"/>
        <v>53.650665590964103</v>
      </c>
      <c r="Q166" s="2">
        <f t="shared" si="35"/>
        <v>193.14239612747076</v>
      </c>
      <c r="R166" s="2">
        <f t="shared" si="36"/>
        <v>2965.5018592319411</v>
      </c>
      <c r="S166" s="2">
        <f t="shared" si="26"/>
        <v>2291.8237953115972</v>
      </c>
      <c r="T166" s="2">
        <f t="shared" si="27"/>
        <v>8.3339047102239903</v>
      </c>
      <c r="U166" s="2">
        <f t="shared" si="37"/>
        <v>8.2592196360175674</v>
      </c>
      <c r="V166" s="2">
        <f t="shared" si="41"/>
        <v>7.9233166677746798</v>
      </c>
      <c r="W166" s="2">
        <f t="shared" si="28"/>
        <v>716.31681392034386</v>
      </c>
      <c r="X166" s="22">
        <f t="shared" si="38"/>
        <v>619.72306392034386</v>
      </c>
      <c r="Y166" s="2">
        <f t="shared" si="29"/>
        <v>33248.554861398043</v>
      </c>
    </row>
    <row r="167" spans="10:25" x14ac:dyDescent="0.25">
      <c r="J167" s="15">
        <v>54.723678902783384</v>
      </c>
      <c r="K167" s="15">
        <v>5.5415459914564256</v>
      </c>
      <c r="M167" s="2">
        <v>3</v>
      </c>
      <c r="N167" s="2">
        <v>12750</v>
      </c>
      <c r="O167" s="2">
        <f t="shared" si="39"/>
        <v>10.802021242854233</v>
      </c>
      <c r="P167" s="2">
        <f t="shared" si="40"/>
        <v>54.723678902783384</v>
      </c>
      <c r="Q167" s="2">
        <f t="shared" si="35"/>
        <v>197.0052440500202</v>
      </c>
      <c r="R167" s="2">
        <f t="shared" si="36"/>
        <v>2907.3547639528838</v>
      </c>
      <c r="S167" s="2">
        <f t="shared" si="26"/>
        <v>2208.639888250158</v>
      </c>
      <c r="T167" s="2">
        <f t="shared" si="27"/>
        <v>8.0314177754551199</v>
      </c>
      <c r="U167" s="2">
        <f t="shared" si="37"/>
        <v>8.1710472456763128</v>
      </c>
      <c r="V167" s="2">
        <f t="shared" si="41"/>
        <v>7.834874460980398</v>
      </c>
      <c r="W167" s="2">
        <f t="shared" si="28"/>
        <v>741.35362570272582</v>
      </c>
      <c r="X167" s="22">
        <f t="shared" si="38"/>
        <v>644.75987570272582</v>
      </c>
      <c r="Y167" s="2">
        <f t="shared" si="29"/>
        <v>35283.632407354497</v>
      </c>
    </row>
    <row r="168" spans="10:25" x14ac:dyDescent="0.25">
      <c r="J168" s="15">
        <v>55.796692214602665</v>
      </c>
      <c r="K168" s="15">
        <v>5.2619926487686488</v>
      </c>
      <c r="M168" s="2">
        <v>3</v>
      </c>
      <c r="N168" s="2">
        <v>13000</v>
      </c>
      <c r="O168" s="2">
        <f t="shared" si="39"/>
        <v>11.013825580949412</v>
      </c>
      <c r="P168" s="2">
        <f t="shared" si="40"/>
        <v>55.796692214602665</v>
      </c>
      <c r="Q168" s="2">
        <f t="shared" si="35"/>
        <v>200.8680919725696</v>
      </c>
      <c r="R168" s="2">
        <f t="shared" si="36"/>
        <v>2851.4440954153283</v>
      </c>
      <c r="S168" s="2">
        <f t="shared" si="26"/>
        <v>2127.1966294790845</v>
      </c>
      <c r="T168" s="2">
        <f t="shared" si="27"/>
        <v>7.735260470833035</v>
      </c>
      <c r="U168" s="2">
        <f t="shared" si="37"/>
        <v>8.081128867407509</v>
      </c>
      <c r="V168" s="2">
        <f t="shared" si="41"/>
        <v>7.7446809233585068</v>
      </c>
      <c r="W168" s="2">
        <f t="shared" si="28"/>
        <v>766.88621593624396</v>
      </c>
      <c r="X168" s="22">
        <f t="shared" si="38"/>
        <v>670.29246593624396</v>
      </c>
      <c r="Y168" s="2">
        <f t="shared" si="29"/>
        <v>37400.102415611647</v>
      </c>
    </row>
    <row r="169" spans="10:25" x14ac:dyDescent="0.25">
      <c r="J169" s="15">
        <v>56.869705526421946</v>
      </c>
      <c r="K169" s="15">
        <v>4.992988488823805</v>
      </c>
      <c r="M169" s="2">
        <v>3</v>
      </c>
      <c r="N169" s="2">
        <v>13250</v>
      </c>
      <c r="O169" s="2">
        <f t="shared" si="39"/>
        <v>11.225629919044597</v>
      </c>
      <c r="P169" s="2">
        <f t="shared" si="40"/>
        <v>56.869705526421946</v>
      </c>
      <c r="Q169" s="2">
        <f t="shared" si="35"/>
        <v>204.73093989511901</v>
      </c>
      <c r="R169" s="2">
        <f t="shared" si="36"/>
        <v>2797.6432634263597</v>
      </c>
      <c r="S169" s="2">
        <f t="shared" si="26"/>
        <v>2047.3674288054613</v>
      </c>
      <c r="T169" s="2">
        <f t="shared" si="27"/>
        <v>7.4449724683834955</v>
      </c>
      <c r="U169" s="2">
        <f t="shared" si="37"/>
        <v>7.989464501211156</v>
      </c>
      <c r="V169" s="2">
        <f t="shared" si="41"/>
        <v>7.6527360549090062</v>
      </c>
      <c r="W169" s="2">
        <f t="shared" si="28"/>
        <v>792.91458462089838</v>
      </c>
      <c r="X169" s="22">
        <f t="shared" si="38"/>
        <v>696.32083462089838</v>
      </c>
      <c r="Y169" s="2">
        <f t="shared" si="29"/>
        <v>39599.560816802848</v>
      </c>
    </row>
    <row r="170" spans="10:25" x14ac:dyDescent="0.25">
      <c r="J170" s="15">
        <v>57.942718838241234</v>
      </c>
      <c r="K170" s="15">
        <v>4.733947445913957</v>
      </c>
      <c r="M170" s="2">
        <v>3</v>
      </c>
      <c r="N170" s="2">
        <v>13500</v>
      </c>
      <c r="O170" s="2">
        <f t="shared" si="39"/>
        <v>11.437434257139776</v>
      </c>
      <c r="P170" s="2">
        <f t="shared" si="40"/>
        <v>57.942718838241234</v>
      </c>
      <c r="Q170" s="2">
        <f t="shared" si="35"/>
        <v>208.59378781766844</v>
      </c>
      <c r="R170" s="2">
        <f t="shared" si="36"/>
        <v>2745.83505484439</v>
      </c>
      <c r="S170" s="2">
        <f t="shared" si="26"/>
        <v>1969.0350730877008</v>
      </c>
      <c r="T170" s="2">
        <f t="shared" si="27"/>
        <v>7.1601275385007304</v>
      </c>
      <c r="U170" s="2">
        <f t="shared" si="37"/>
        <v>7.8960541470872538</v>
      </c>
      <c r="V170" s="2">
        <f t="shared" si="41"/>
        <v>7.5590398556318963</v>
      </c>
      <c r="W170" s="2">
        <f t="shared" si="28"/>
        <v>819.43873175668921</v>
      </c>
      <c r="X170" s="22">
        <f t="shared" si="38"/>
        <v>722.84498175668921</v>
      </c>
      <c r="Y170" s="2">
        <f t="shared" si="29"/>
        <v>41883.603541561453</v>
      </c>
    </row>
    <row r="171" spans="10:25" x14ac:dyDescent="0.25">
      <c r="J171" s="15">
        <v>59.015732150060508</v>
      </c>
      <c r="K171" s="15">
        <v>4.4843260772917413</v>
      </c>
      <c r="M171" s="2">
        <v>3</v>
      </c>
      <c r="N171" s="2">
        <v>13750</v>
      </c>
      <c r="O171" s="2">
        <f t="shared" si="39"/>
        <v>11.649238595234957</v>
      </c>
      <c r="P171" s="2">
        <f t="shared" si="40"/>
        <v>59.015732150060508</v>
      </c>
      <c r="Q171" s="2">
        <f t="shared" si="35"/>
        <v>212.45663574021782</v>
      </c>
      <c r="R171" s="2">
        <f t="shared" si="36"/>
        <v>2695.9107811199469</v>
      </c>
      <c r="S171" s="2">
        <f t="shared" si="26"/>
        <v>1892.0908737763309</v>
      </c>
      <c r="T171" s="2">
        <f t="shared" si="27"/>
        <v>6.880330450095749</v>
      </c>
      <c r="U171" s="2">
        <f t="shared" si="37"/>
        <v>7.8008978050358015</v>
      </c>
      <c r="V171" s="2">
        <f t="shared" si="41"/>
        <v>7.463592325527177</v>
      </c>
      <c r="W171" s="2">
        <f t="shared" si="28"/>
        <v>846.45865734361598</v>
      </c>
      <c r="X171" s="22">
        <f t="shared" si="38"/>
        <v>749.86490734361598</v>
      </c>
      <c r="Y171" s="2">
        <f t="shared" si="29"/>
        <v>44253.826520520779</v>
      </c>
    </row>
    <row r="172" spans="10:25" x14ac:dyDescent="0.25">
      <c r="J172" s="15">
        <v>60.088745461879796</v>
      </c>
      <c r="K172" s="15">
        <v>4.2436197575488857</v>
      </c>
      <c r="M172" s="2">
        <v>3</v>
      </c>
      <c r="N172" s="2">
        <v>14000</v>
      </c>
      <c r="O172" s="2">
        <f t="shared" si="39"/>
        <v>11.861042933330136</v>
      </c>
      <c r="P172" s="2">
        <f t="shared" si="40"/>
        <v>60.088745461879796</v>
      </c>
      <c r="Q172" s="2">
        <f t="shared" si="35"/>
        <v>216.31948366276728</v>
      </c>
      <c r="R172" s="2">
        <f t="shared" si="36"/>
        <v>2647.7695171713758</v>
      </c>
      <c r="S172" s="2">
        <f t="shared" si="26"/>
        <v>1816.4339057896964</v>
      </c>
      <c r="T172" s="2">
        <f t="shared" si="27"/>
        <v>6.6052142028716236</v>
      </c>
      <c r="U172" s="2">
        <f t="shared" si="37"/>
        <v>7.7039954750567992</v>
      </c>
      <c r="V172" s="2">
        <f t="shared" si="41"/>
        <v>7.3663934645948475</v>
      </c>
      <c r="W172" s="2">
        <f t="shared" si="28"/>
        <v>873.97436138167939</v>
      </c>
      <c r="X172" s="22">
        <f t="shared" si="38"/>
        <v>777.38061138167939</v>
      </c>
      <c r="Y172" s="2">
        <f t="shared" si="29"/>
        <v>46711.82568431423</v>
      </c>
    </row>
    <row r="173" spans="10:25" x14ac:dyDescent="0.25">
      <c r="J173" s="15">
        <v>61.161758773699077</v>
      </c>
      <c r="K173" s="15">
        <v>4.0113592735864856</v>
      </c>
      <c r="M173" s="2">
        <v>3</v>
      </c>
      <c r="N173" s="2">
        <v>14250</v>
      </c>
      <c r="O173" s="2">
        <f t="shared" si="39"/>
        <v>12.072847271425321</v>
      </c>
      <c r="P173" s="2">
        <f t="shared" si="40"/>
        <v>61.161758773699077</v>
      </c>
      <c r="Q173" s="2">
        <f t="shared" si="35"/>
        <v>220.18233158531669</v>
      </c>
      <c r="R173" s="2">
        <f t="shared" si="36"/>
        <v>2601.3174203788958</v>
      </c>
      <c r="S173" s="2">
        <f t="shared" si="26"/>
        <v>1741.9703265080168</v>
      </c>
      <c r="T173" s="2">
        <f t="shared" si="27"/>
        <v>6.3344375509382429</v>
      </c>
      <c r="U173" s="2">
        <f t="shared" si="37"/>
        <v>7.6053471571502476</v>
      </c>
      <c r="V173" s="2">
        <f t="shared" si="41"/>
        <v>7.2674432728349085</v>
      </c>
      <c r="W173" s="2">
        <f t="shared" si="28"/>
        <v>901.98584387087897</v>
      </c>
      <c r="X173" s="22">
        <f t="shared" si="38"/>
        <v>805.39209387087897</v>
      </c>
      <c r="Y173" s="2">
        <f t="shared" si="29"/>
        <v>49259.196963575101</v>
      </c>
    </row>
    <row r="174" spans="10:25" x14ac:dyDescent="0.25">
      <c r="J174" s="15">
        <v>62.234772085518358</v>
      </c>
      <c r="K174" s="15">
        <v>3.7871077718296853</v>
      </c>
      <c r="M174" s="2">
        <v>3</v>
      </c>
      <c r="N174" s="2">
        <v>14500</v>
      </c>
      <c r="O174" s="2">
        <f t="shared" si="39"/>
        <v>12.284651609520502</v>
      </c>
      <c r="P174" s="2">
        <f t="shared" si="40"/>
        <v>62.234772085518358</v>
      </c>
      <c r="Q174" s="2">
        <f t="shared" si="35"/>
        <v>224.0451795078661</v>
      </c>
      <c r="R174" s="2">
        <f t="shared" si="36"/>
        <v>2556.4671200275357</v>
      </c>
      <c r="S174" s="2">
        <f t="shared" si="26"/>
        <v>1668.6127652163209</v>
      </c>
      <c r="T174" s="2">
        <f t="shared" si="27"/>
        <v>6.0676827826048036</v>
      </c>
      <c r="U174" s="2">
        <f t="shared" si="37"/>
        <v>7.5049528513161459</v>
      </c>
      <c r="V174" s="2">
        <f t="shared" si="41"/>
        <v>7.1667417502473603</v>
      </c>
      <c r="W174" s="2">
        <f t="shared" si="28"/>
        <v>930.49310481121483</v>
      </c>
      <c r="X174" s="22">
        <f t="shared" si="38"/>
        <v>833.89935481121483</v>
      </c>
      <c r="Y174" s="2">
        <f t="shared" si="29"/>
        <v>51897.536288936761</v>
      </c>
    </row>
    <row r="175" spans="10:25" x14ac:dyDescent="0.25">
      <c r="J175" s="15">
        <v>63.307785397337639</v>
      </c>
      <c r="K175" s="15">
        <v>3.5704580158951491</v>
      </c>
      <c r="M175" s="2">
        <v>3</v>
      </c>
      <c r="N175" s="2">
        <v>14750</v>
      </c>
      <c r="O175" s="2">
        <f t="shared" si="39"/>
        <v>12.496455947615681</v>
      </c>
      <c r="P175" s="2">
        <f t="shared" si="40"/>
        <v>63.307785397337639</v>
      </c>
      <c r="Q175" s="2">
        <f t="shared" si="35"/>
        <v>227.9080274304155</v>
      </c>
      <c r="R175" s="2">
        <f t="shared" si="36"/>
        <v>2513.1371688406284</v>
      </c>
      <c r="S175" s="2">
        <f t="shared" si="26"/>
        <v>1596.2797746379415</v>
      </c>
      <c r="T175" s="2">
        <f t="shared" si="27"/>
        <v>5.8046537259561513</v>
      </c>
      <c r="U175" s="2">
        <f t="shared" si="37"/>
        <v>7.4028125575544959</v>
      </c>
      <c r="V175" s="2">
        <f t="shared" si="41"/>
        <v>7.0642888968322026</v>
      </c>
      <c r="W175" s="2">
        <f t="shared" si="28"/>
        <v>959.49614420268688</v>
      </c>
      <c r="X175" s="22">
        <f t="shared" si="38"/>
        <v>862.90239420268688</v>
      </c>
      <c r="Y175" s="2">
        <f t="shared" si="29"/>
        <v>54628.439591032547</v>
      </c>
    </row>
    <row r="176" spans="10:25" x14ac:dyDescent="0.25">
      <c r="J176" s="15">
        <v>64.38079870915692</v>
      </c>
      <c r="K176" s="15">
        <v>3.3610299184917629</v>
      </c>
      <c r="M176" s="2">
        <v>3</v>
      </c>
      <c r="N176" s="2">
        <v>15000</v>
      </c>
      <c r="O176" s="2">
        <f t="shared" si="39"/>
        <v>12.70826028571086</v>
      </c>
      <c r="P176" s="2">
        <f t="shared" si="40"/>
        <v>64.38079870915692</v>
      </c>
      <c r="Q176" s="2">
        <f t="shared" si="35"/>
        <v>231.77087535296491</v>
      </c>
      <c r="R176" s="2">
        <f t="shared" si="36"/>
        <v>2471.2515493599512</v>
      </c>
      <c r="S176" s="2">
        <f t="shared" si="26"/>
        <v>1524.895337314656</v>
      </c>
      <c r="T176" s="2">
        <f t="shared" si="27"/>
        <v>5.5450739538714764</v>
      </c>
      <c r="U176" s="2">
        <f t="shared" si="37"/>
        <v>7.2989262758652966</v>
      </c>
      <c r="V176" s="2">
        <f t="shared" si="41"/>
        <v>6.9600847125894365</v>
      </c>
      <c r="W176" s="2">
        <f t="shared" si="28"/>
        <v>988.9949620452951</v>
      </c>
      <c r="X176" s="22">
        <f t="shared" si="38"/>
        <v>892.4012120452951</v>
      </c>
      <c r="Y176" s="2">
        <f t="shared" si="29"/>
        <v>57453.502800495808</v>
      </c>
    </row>
    <row r="177" spans="10:25" x14ac:dyDescent="0.25">
      <c r="J177" s="15">
        <v>24.847192608386635</v>
      </c>
      <c r="K177" s="15">
        <v>23.02069265546811</v>
      </c>
      <c r="M177" s="8">
        <v>4</v>
      </c>
      <c r="N177" s="8">
        <v>5000</v>
      </c>
      <c r="O177" s="8">
        <f t="shared" ref="O177:O217" si="42">((N177*60)*($B$8/$C$8)*($D$15/$E$15)*(RADIANS(1.9*PI())/1000)*($D$16/$E$16))</f>
        <v>4.9046392304489537</v>
      </c>
      <c r="P177" s="8">
        <f t="shared" ref="P177:P217" si="43">((N177/60)*1.9)/(($E$8)*($E$15/$D$15)*($E$16/$D$16))</f>
        <v>24.847192608386635</v>
      </c>
      <c r="Q177" s="8">
        <f t="shared" si="35"/>
        <v>89.449893390191889</v>
      </c>
      <c r="R177" s="8">
        <f t="shared" si="36"/>
        <v>6403.1840967552207</v>
      </c>
      <c r="S177" s="8">
        <f t="shared" si="26"/>
        <v>6216.3055000718605</v>
      </c>
      <c r="T177" s="8">
        <f t="shared" si="27"/>
        <v>22.604747272988583</v>
      </c>
      <c r="U177" s="8">
        <f t="shared" si="37"/>
        <v>9.9735861862081823</v>
      </c>
      <c r="V177" s="8">
        <f>(($B$24/$D$21)*($B$40*($B$33/$B$21))-(X177/$D$24))</f>
        <v>9.6424815911020243</v>
      </c>
      <c r="W177" s="8">
        <f t="shared" si="28"/>
        <v>229.51734668336024</v>
      </c>
      <c r="X177" s="24">
        <f t="shared" si="38"/>
        <v>132.92359668336024</v>
      </c>
      <c r="Y177" s="8">
        <f t="shared" si="29"/>
        <v>3302.7782089909547</v>
      </c>
    </row>
    <row r="178" spans="10:25" x14ac:dyDescent="0.25">
      <c r="J178" s="15">
        <v>26.089552238805968</v>
      </c>
      <c r="K178" s="15">
        <v>21.496125013383534</v>
      </c>
      <c r="M178" s="8">
        <v>4</v>
      </c>
      <c r="N178" s="8">
        <v>5250</v>
      </c>
      <c r="O178" s="8">
        <f t="shared" si="42"/>
        <v>5.1498711919714024</v>
      </c>
      <c r="P178" s="8">
        <f t="shared" si="43"/>
        <v>26.089552238805968</v>
      </c>
      <c r="Q178" s="8">
        <f t="shared" si="35"/>
        <v>93.92238805970149</v>
      </c>
      <c r="R178" s="8">
        <f t="shared" si="36"/>
        <v>6098.2705683383056</v>
      </c>
      <c r="S178" s="8">
        <f t="shared" si="26"/>
        <v>5897.767302994901</v>
      </c>
      <c r="T178" s="8">
        <f t="shared" si="27"/>
        <v>21.446426556345095</v>
      </c>
      <c r="U178" s="8">
        <f t="shared" si="37"/>
        <v>9.9256040543854311</v>
      </c>
      <c r="V178" s="8">
        <f t="shared" ref="V178:V217" si="44">(($B$24/$D$21)*($B$40*($B$33/$B$21))-(X178/$D$24))</f>
        <v>9.5943067334556051</v>
      </c>
      <c r="W178" s="8">
        <f t="shared" si="28"/>
        <v>243.14201534340467</v>
      </c>
      <c r="X178" s="24">
        <f t="shared" si="38"/>
        <v>146.54826534340467</v>
      </c>
      <c r="Y178" s="8">
        <f t="shared" si="29"/>
        <v>3823.3786241831544</v>
      </c>
    </row>
    <row r="179" spans="10:25" x14ac:dyDescent="0.25">
      <c r="J179" s="15">
        <v>27.331911869225301</v>
      </c>
      <c r="K179" s="15">
        <v>20.110154429670285</v>
      </c>
      <c r="M179" s="8">
        <v>4</v>
      </c>
      <c r="N179" s="8">
        <v>5500</v>
      </c>
      <c r="O179" s="8">
        <f t="shared" si="42"/>
        <v>5.3951031534938503</v>
      </c>
      <c r="P179" s="8">
        <f t="shared" si="43"/>
        <v>27.331911869225301</v>
      </c>
      <c r="Q179" s="8">
        <f t="shared" si="35"/>
        <v>98.394882729211091</v>
      </c>
      <c r="R179" s="8">
        <f t="shared" si="36"/>
        <v>5821.0764515956553</v>
      </c>
      <c r="S179" s="8">
        <f t="shared" si="26"/>
        <v>5606.2838996087894</v>
      </c>
      <c r="T179" s="8">
        <f t="shared" si="27"/>
        <v>20.386486907668324</v>
      </c>
      <c r="U179" s="8">
        <f t="shared" si="37"/>
        <v>9.8752813307664464</v>
      </c>
      <c r="V179" s="8">
        <f t="shared" si="44"/>
        <v>9.5437818827532634</v>
      </c>
      <c r="W179" s="8">
        <f t="shared" si="28"/>
        <v>257.43130198686595</v>
      </c>
      <c r="X179" s="24">
        <f t="shared" si="38"/>
        <v>160.83755198686595</v>
      </c>
      <c r="Y179" s="8">
        <f t="shared" si="29"/>
        <v>4395.9977961669629</v>
      </c>
    </row>
    <row r="180" spans="10:25" x14ac:dyDescent="0.25">
      <c r="J180" s="15">
        <v>28.574271499644631</v>
      </c>
      <c r="K180" s="15">
        <v>18.844703027149489</v>
      </c>
      <c r="M180" s="8">
        <v>4</v>
      </c>
      <c r="N180" s="8">
        <v>5750</v>
      </c>
      <c r="O180" s="8">
        <f t="shared" si="42"/>
        <v>5.6403351150162973</v>
      </c>
      <c r="P180" s="8">
        <f t="shared" si="43"/>
        <v>28.574271499644631</v>
      </c>
      <c r="Q180" s="8">
        <f t="shared" si="35"/>
        <v>102.86737739872068</v>
      </c>
      <c r="R180" s="8">
        <f t="shared" si="36"/>
        <v>5567.9861710914965</v>
      </c>
      <c r="S180" s="8">
        <f t="shared" si="26"/>
        <v>5338.2397144777524</v>
      </c>
      <c r="T180" s="8">
        <f t="shared" si="27"/>
        <v>19.411780779919098</v>
      </c>
      <c r="U180" s="8">
        <f t="shared" si="37"/>
        <v>9.8226180153512299</v>
      </c>
      <c r="V180" s="8">
        <f t="shared" si="44"/>
        <v>9.4909070389949992</v>
      </c>
      <c r="W180" s="8">
        <f t="shared" si="28"/>
        <v>272.38520661374389</v>
      </c>
      <c r="X180" s="24">
        <f t="shared" si="38"/>
        <v>175.79145661374392</v>
      </c>
      <c r="Y180" s="8">
        <f t="shared" si="29"/>
        <v>5023.1128085991186</v>
      </c>
    </row>
    <row r="181" spans="10:25" x14ac:dyDescent="0.25">
      <c r="J181" s="15">
        <v>29.816631130063964</v>
      </c>
      <c r="K181" s="15">
        <v>17.684705908172091</v>
      </c>
      <c r="M181" s="8">
        <v>4</v>
      </c>
      <c r="N181" s="8">
        <v>6000</v>
      </c>
      <c r="O181" s="8">
        <f t="shared" si="42"/>
        <v>5.885567076538746</v>
      </c>
      <c r="P181" s="8">
        <f t="shared" si="43"/>
        <v>29.816631130063964</v>
      </c>
      <c r="Q181" s="8">
        <f t="shared" si="35"/>
        <v>107.33987206823028</v>
      </c>
      <c r="R181" s="8">
        <f t="shared" si="36"/>
        <v>5335.9867472960168</v>
      </c>
      <c r="S181" s="8">
        <f t="shared" si="26"/>
        <v>5090.6217680719783</v>
      </c>
      <c r="T181" s="8">
        <f t="shared" si="27"/>
        <v>18.511351883898104</v>
      </c>
      <c r="U181" s="8">
        <f t="shared" si="37"/>
        <v>9.7676141081397816</v>
      </c>
      <c r="V181" s="8">
        <f t="shared" si="44"/>
        <v>9.4356822021808124</v>
      </c>
      <c r="W181" s="8">
        <f t="shared" si="28"/>
        <v>288.00372922403881</v>
      </c>
      <c r="X181" s="24">
        <f t="shared" si="38"/>
        <v>191.40997922403878</v>
      </c>
      <c r="Y181" s="8">
        <f t="shared" si="29"/>
        <v>5707.2007451363716</v>
      </c>
    </row>
    <row r="182" spans="10:25" x14ac:dyDescent="0.25">
      <c r="J182" s="15">
        <v>31.058990760483297</v>
      </c>
      <c r="K182" s="15">
        <v>16.617508558712888</v>
      </c>
      <c r="M182" s="8">
        <v>4</v>
      </c>
      <c r="N182" s="8">
        <v>6250</v>
      </c>
      <c r="O182" s="8">
        <f t="shared" si="42"/>
        <v>6.130799038061193</v>
      </c>
      <c r="P182" s="8">
        <f t="shared" si="43"/>
        <v>31.058990760483297</v>
      </c>
      <c r="Q182" s="8">
        <f t="shared" si="35"/>
        <v>111.81236673773988</v>
      </c>
      <c r="R182" s="8">
        <f t="shared" si="36"/>
        <v>5122.5472774041764</v>
      </c>
      <c r="S182" s="8">
        <f t="shared" ref="S182:S245" si="45">R182-(X182+$B$44)</f>
        <v>4860.8991575864256</v>
      </c>
      <c r="T182" s="8">
        <f t="shared" ref="T182:T245" si="46">S182/$B$39</f>
        <v>17.675996936677912</v>
      </c>
      <c r="U182" s="8">
        <f t="shared" si="37"/>
        <v>9.7102696091321032</v>
      </c>
      <c r="V182" s="8">
        <f t="shared" si="44"/>
        <v>9.3781073723107014</v>
      </c>
      <c r="W182" s="8">
        <f t="shared" ref="W182:W245" si="47">($B$24*($B$33/$B$34))*($B$34-$B$33)+(0.5*$B$35*$B$36*$B$37*P182^2)</f>
        <v>304.28686981775041</v>
      </c>
      <c r="X182" s="24">
        <f t="shared" si="38"/>
        <v>207.69311981775041</v>
      </c>
      <c r="Y182" s="8">
        <f t="shared" ref="Y182:Y245" si="48">(X182*P182)</f>
        <v>6450.7386894354604</v>
      </c>
    </row>
    <row r="183" spans="10:25" x14ac:dyDescent="0.25">
      <c r="J183" s="15">
        <v>32.301350390902627</v>
      </c>
      <c r="K183" s="15">
        <v>15.632403313058239</v>
      </c>
      <c r="M183" s="8">
        <v>4</v>
      </c>
      <c r="N183" s="8">
        <v>6500</v>
      </c>
      <c r="O183" s="8">
        <f t="shared" si="42"/>
        <v>6.3760309995836408</v>
      </c>
      <c r="P183" s="8">
        <f t="shared" si="43"/>
        <v>32.301350390902627</v>
      </c>
      <c r="Q183" s="8">
        <f t="shared" ref="Q183:Q246" si="49">P183*3.6</f>
        <v>116.28486140724947</v>
      </c>
      <c r="R183" s="8">
        <f t="shared" ref="R183:R246" si="50">$B$42/P183</f>
        <v>4925.5262282732465</v>
      </c>
      <c r="S183" s="8">
        <f t="shared" si="45"/>
        <v>4646.9303498783675</v>
      </c>
      <c r="T183" s="8">
        <f t="shared" si="46"/>
        <v>16.897928545012245</v>
      </c>
      <c r="U183" s="8">
        <f t="shared" ref="U183:U246" si="51">(($D$27)*($B$40)*(($B$34-$B$33)/$B$34)/(1-($D$27)*($B$21/$B$34))-(X183/$D$21))</f>
        <v>9.6505845183281913</v>
      </c>
      <c r="V183" s="8">
        <f t="shared" si="44"/>
        <v>9.3181825493846677</v>
      </c>
      <c r="W183" s="8">
        <f t="shared" si="47"/>
        <v>321.23462839487877</v>
      </c>
      <c r="X183" s="24">
        <f t="shared" ref="X183:X246" si="52">(0.5*$B$35*$B$36*$B$37*(P183^2))</f>
        <v>224.6408783948788</v>
      </c>
      <c r="Y183" s="8">
        <f t="shared" si="48"/>
        <v>7256.2037251531274</v>
      </c>
    </row>
    <row r="184" spans="10:25" x14ac:dyDescent="0.25">
      <c r="J184" s="15">
        <v>33.543710021321964</v>
      </c>
      <c r="K184" s="15">
        <v>14.720268826340972</v>
      </c>
      <c r="M184" s="8">
        <v>4</v>
      </c>
      <c r="N184" s="8">
        <v>6750</v>
      </c>
      <c r="O184" s="8">
        <f t="shared" si="42"/>
        <v>6.6212629611060878</v>
      </c>
      <c r="P184" s="8">
        <f t="shared" si="43"/>
        <v>33.543710021321964</v>
      </c>
      <c r="Q184" s="8">
        <f t="shared" si="49"/>
        <v>120.75735607675907</v>
      </c>
      <c r="R184" s="8">
        <f t="shared" si="50"/>
        <v>4743.0993309297928</v>
      </c>
      <c r="S184" s="8">
        <f t="shared" si="45"/>
        <v>4446.8910759743685</v>
      </c>
      <c r="T184" s="8">
        <f t="shared" si="46"/>
        <v>16.170513003543157</v>
      </c>
      <c r="U184" s="8">
        <f t="shared" si="51"/>
        <v>9.5885588357280476</v>
      </c>
      <c r="V184" s="8">
        <f t="shared" si="44"/>
        <v>9.2559077334027116</v>
      </c>
      <c r="W184" s="8">
        <f t="shared" si="47"/>
        <v>338.84700495542415</v>
      </c>
      <c r="X184" s="24">
        <f t="shared" si="52"/>
        <v>242.25325495542413</v>
      </c>
      <c r="Y184" s="8">
        <f t="shared" si="48"/>
        <v>8126.0729359461247</v>
      </c>
    </row>
    <row r="185" spans="10:25" x14ac:dyDescent="0.25">
      <c r="J185" s="15">
        <v>34.786069651741293</v>
      </c>
      <c r="K185" s="15">
        <v>13.873286802960651</v>
      </c>
      <c r="M185" s="8">
        <v>4</v>
      </c>
      <c r="N185" s="8">
        <v>7000</v>
      </c>
      <c r="O185" s="8">
        <f t="shared" si="42"/>
        <v>6.8664949226285357</v>
      </c>
      <c r="P185" s="8">
        <f t="shared" si="43"/>
        <v>34.786069651741293</v>
      </c>
      <c r="Q185" s="8">
        <f t="shared" si="49"/>
        <v>125.22985074626865</v>
      </c>
      <c r="R185" s="8">
        <f t="shared" si="50"/>
        <v>4573.7029262537289</v>
      </c>
      <c r="S185" s="8">
        <f t="shared" si="45"/>
        <v>4259.2176767543424</v>
      </c>
      <c r="T185" s="8">
        <f t="shared" si="46"/>
        <v>15.4880642791067</v>
      </c>
      <c r="U185" s="8">
        <f t="shared" si="51"/>
        <v>9.524192561331672</v>
      </c>
      <c r="V185" s="8">
        <f t="shared" si="44"/>
        <v>9.1912829243648329</v>
      </c>
      <c r="W185" s="8">
        <f t="shared" si="47"/>
        <v>357.12399949938612</v>
      </c>
      <c r="X185" s="24">
        <f t="shared" si="52"/>
        <v>260.53024949938612</v>
      </c>
      <c r="Y185" s="8">
        <f t="shared" si="48"/>
        <v>9062.8234054711829</v>
      </c>
    </row>
    <row r="186" spans="10:25" x14ac:dyDescent="0.25">
      <c r="J186" s="15">
        <v>36.028429282160623</v>
      </c>
      <c r="K186" s="15">
        <v>13.084717332916908</v>
      </c>
      <c r="M186" s="8">
        <v>4</v>
      </c>
      <c r="N186" s="8">
        <v>7250</v>
      </c>
      <c r="O186" s="8">
        <f t="shared" si="42"/>
        <v>7.1117268841509826</v>
      </c>
      <c r="P186" s="8">
        <f t="shared" si="43"/>
        <v>36.028429282160623</v>
      </c>
      <c r="Q186" s="8">
        <f t="shared" si="49"/>
        <v>129.70234541577824</v>
      </c>
      <c r="R186" s="8">
        <f t="shared" si="50"/>
        <v>4415.9890322449801</v>
      </c>
      <c r="S186" s="8">
        <f t="shared" si="45"/>
        <v>4082.5621702182152</v>
      </c>
      <c r="T186" s="8">
        <f t="shared" si="46"/>
        <v>14.845680618975328</v>
      </c>
      <c r="U186" s="8">
        <f t="shared" si="51"/>
        <v>9.4574856951390665</v>
      </c>
      <c r="V186" s="8">
        <f t="shared" si="44"/>
        <v>9.1243081222710316</v>
      </c>
      <c r="W186" s="8">
        <f t="shared" si="47"/>
        <v>376.06561202676494</v>
      </c>
      <c r="X186" s="24">
        <f t="shared" si="52"/>
        <v>279.47186202676494</v>
      </c>
      <c r="Y186" s="8">
        <f t="shared" si="48"/>
        <v>10068.932217385051</v>
      </c>
    </row>
    <row r="187" spans="10:25" x14ac:dyDescent="0.25">
      <c r="J187" s="15">
        <v>37.27078891257996</v>
      </c>
      <c r="K187" s="15">
        <v>12.348719160876071</v>
      </c>
      <c r="M187" s="8">
        <v>4</v>
      </c>
      <c r="N187" s="8">
        <v>7500</v>
      </c>
      <c r="O187" s="8">
        <f t="shared" si="42"/>
        <v>7.3569588456734323</v>
      </c>
      <c r="P187" s="8">
        <f t="shared" si="43"/>
        <v>37.27078891257996</v>
      </c>
      <c r="Q187" s="8">
        <f t="shared" si="49"/>
        <v>134.17484008528785</v>
      </c>
      <c r="R187" s="8">
        <f t="shared" si="50"/>
        <v>4268.7893978368129</v>
      </c>
      <c r="S187" s="8">
        <f t="shared" si="45"/>
        <v>3915.7563052992523</v>
      </c>
      <c r="T187" s="8">
        <f t="shared" si="46"/>
        <v>14.239113837451827</v>
      </c>
      <c r="U187" s="8">
        <f t="shared" si="51"/>
        <v>9.3884382371502273</v>
      </c>
      <c r="V187" s="8">
        <f t="shared" si="44"/>
        <v>9.054983327121306</v>
      </c>
      <c r="W187" s="8">
        <f t="shared" si="47"/>
        <v>395.67184253756068</v>
      </c>
      <c r="X187" s="24">
        <f t="shared" si="52"/>
        <v>299.07809253756068</v>
      </c>
      <c r="Y187" s="8">
        <f t="shared" si="48"/>
        <v>11146.87645534448</v>
      </c>
    </row>
    <row r="188" spans="10:25" x14ac:dyDescent="0.25">
      <c r="J188" s="15">
        <v>38.513148542999282</v>
      </c>
      <c r="K188" s="15">
        <v>11.660204741870139</v>
      </c>
      <c r="M188" s="8">
        <v>4</v>
      </c>
      <c r="N188" s="8">
        <v>7750</v>
      </c>
      <c r="O188" s="8">
        <f t="shared" si="42"/>
        <v>7.6021908071958793</v>
      </c>
      <c r="P188" s="8">
        <f t="shared" si="43"/>
        <v>38.513148542999282</v>
      </c>
      <c r="Q188" s="8">
        <f t="shared" si="49"/>
        <v>138.64733475479741</v>
      </c>
      <c r="R188" s="8">
        <f t="shared" si="50"/>
        <v>4131.0865140356264</v>
      </c>
      <c r="S188" s="8">
        <f t="shared" si="45"/>
        <v>3757.7825730038535</v>
      </c>
      <c r="T188" s="8">
        <f t="shared" si="46"/>
        <v>13.664663901832194</v>
      </c>
      <c r="U188" s="8">
        <f t="shared" si="51"/>
        <v>9.3170501873651563</v>
      </c>
      <c r="V188" s="8">
        <f t="shared" si="44"/>
        <v>8.9833085389156597</v>
      </c>
      <c r="W188" s="8">
        <f t="shared" si="47"/>
        <v>415.94269103177294</v>
      </c>
      <c r="X188" s="24">
        <f t="shared" si="52"/>
        <v>319.34894103177294</v>
      </c>
      <c r="Y188" s="8">
        <f t="shared" si="48"/>
        <v>12299.133203006189</v>
      </c>
    </row>
    <row r="189" spans="10:25" x14ac:dyDescent="0.25">
      <c r="J189" s="15">
        <v>39.755508173418619</v>
      </c>
      <c r="K189" s="15">
        <v>11.014722474052071</v>
      </c>
      <c r="M189" s="8">
        <v>4</v>
      </c>
      <c r="N189" s="8">
        <v>8000</v>
      </c>
      <c r="O189" s="8">
        <f t="shared" si="42"/>
        <v>7.847422768718328</v>
      </c>
      <c r="P189" s="8">
        <f t="shared" si="43"/>
        <v>39.755508173418619</v>
      </c>
      <c r="Q189" s="8">
        <f t="shared" si="49"/>
        <v>143.11982942430703</v>
      </c>
      <c r="R189" s="8">
        <f t="shared" si="50"/>
        <v>4001.9900604720128</v>
      </c>
      <c r="S189" s="8">
        <f t="shared" si="45"/>
        <v>3607.7506529626107</v>
      </c>
      <c r="T189" s="8">
        <f t="shared" si="46"/>
        <v>13.119093283500403</v>
      </c>
      <c r="U189" s="8">
        <f t="shared" si="51"/>
        <v>9.2433215457838536</v>
      </c>
      <c r="V189" s="8">
        <f t="shared" si="44"/>
        <v>8.9092837576540891</v>
      </c>
      <c r="W189" s="8">
        <f t="shared" si="47"/>
        <v>436.87815750940223</v>
      </c>
      <c r="X189" s="24">
        <f t="shared" si="52"/>
        <v>340.28440750940223</v>
      </c>
      <c r="Y189" s="8">
        <f t="shared" si="48"/>
        <v>13528.179544026952</v>
      </c>
    </row>
    <row r="190" spans="10:25" x14ac:dyDescent="0.25">
      <c r="J190" s="15">
        <v>40.997867803837956</v>
      </c>
      <c r="K190" s="15">
        <v>10.40836034367752</v>
      </c>
      <c r="M190" s="8">
        <v>4</v>
      </c>
      <c r="N190" s="8">
        <v>8250</v>
      </c>
      <c r="O190" s="8">
        <f t="shared" si="42"/>
        <v>8.0926547302407723</v>
      </c>
      <c r="P190" s="8">
        <f t="shared" si="43"/>
        <v>40.997867803837956</v>
      </c>
      <c r="Q190" s="8">
        <f t="shared" si="49"/>
        <v>147.59232409381664</v>
      </c>
      <c r="R190" s="8">
        <f t="shared" si="50"/>
        <v>3880.7176343971028</v>
      </c>
      <c r="S190" s="8">
        <f t="shared" si="45"/>
        <v>3464.8781424266544</v>
      </c>
      <c r="T190" s="8">
        <f t="shared" si="46"/>
        <v>12.599556881551472</v>
      </c>
      <c r="U190" s="8">
        <f t="shared" si="51"/>
        <v>9.167252312406319</v>
      </c>
      <c r="V190" s="8">
        <f t="shared" si="44"/>
        <v>8.8329089833365959</v>
      </c>
      <c r="W190" s="8">
        <f t="shared" si="47"/>
        <v>458.47824197044844</v>
      </c>
      <c r="X190" s="24">
        <f t="shared" si="52"/>
        <v>361.88449197044844</v>
      </c>
      <c r="Y190" s="8">
        <f t="shared" si="48"/>
        <v>14836.492562063504</v>
      </c>
    </row>
    <row r="191" spans="10:25" x14ac:dyDescent="0.25">
      <c r="J191" s="15">
        <v>42.240227434257278</v>
      </c>
      <c r="K191" s="15">
        <v>9.8376665739132463</v>
      </c>
      <c r="M191" s="8">
        <v>4</v>
      </c>
      <c r="N191" s="8">
        <v>8500</v>
      </c>
      <c r="O191" s="8">
        <f t="shared" si="42"/>
        <v>8.3378866917632219</v>
      </c>
      <c r="P191" s="8">
        <f t="shared" si="43"/>
        <v>42.240227434257278</v>
      </c>
      <c r="Q191" s="8">
        <f t="shared" si="49"/>
        <v>152.0648187633262</v>
      </c>
      <c r="R191" s="8">
        <f t="shared" si="50"/>
        <v>3766.5788804442477</v>
      </c>
      <c r="S191" s="8">
        <f t="shared" si="45"/>
        <v>3328.4746860293367</v>
      </c>
      <c r="T191" s="8">
        <f t="shared" si="46"/>
        <v>12.103544312833952</v>
      </c>
      <c r="U191" s="8">
        <f t="shared" si="51"/>
        <v>9.0888424872325544</v>
      </c>
      <c r="V191" s="8">
        <f t="shared" si="44"/>
        <v>8.7541842159631802</v>
      </c>
      <c r="W191" s="8">
        <f t="shared" si="47"/>
        <v>480.74294441491105</v>
      </c>
      <c r="X191" s="24">
        <f t="shared" si="52"/>
        <v>384.14919441491105</v>
      </c>
      <c r="Y191" s="8">
        <f t="shared" si="48"/>
        <v>16226.549340772559</v>
      </c>
    </row>
    <row r="192" spans="10:25" x14ac:dyDescent="0.25">
      <c r="J192" s="15">
        <v>43.482587064676615</v>
      </c>
      <c r="K192" s="15">
        <v>9.2995838767069223</v>
      </c>
      <c r="M192" s="8">
        <v>4</v>
      </c>
      <c r="N192" s="8">
        <v>8750</v>
      </c>
      <c r="O192" s="8">
        <f t="shared" si="42"/>
        <v>8.5831186532856698</v>
      </c>
      <c r="P192" s="8">
        <f t="shared" si="43"/>
        <v>43.482587064676615</v>
      </c>
      <c r="Q192" s="8">
        <f t="shared" si="49"/>
        <v>156.53731343283582</v>
      </c>
      <c r="R192" s="8">
        <f t="shared" si="50"/>
        <v>3658.9623410029831</v>
      </c>
      <c r="S192" s="8">
        <f t="shared" si="45"/>
        <v>3197.9288261601923</v>
      </c>
      <c r="T192" s="8">
        <f t="shared" si="46"/>
        <v>11.628832095127972</v>
      </c>
      <c r="U192" s="8">
        <f t="shared" si="51"/>
        <v>9.0080920702625562</v>
      </c>
      <c r="V192" s="8">
        <f t="shared" si="44"/>
        <v>8.6731094555338402</v>
      </c>
      <c r="W192" s="8">
        <f t="shared" si="47"/>
        <v>503.67226484279081</v>
      </c>
      <c r="X192" s="24">
        <f t="shared" si="52"/>
        <v>407.07851484279081</v>
      </c>
      <c r="Y192" s="8">
        <f t="shared" si="48"/>
        <v>17700.826963810901</v>
      </c>
    </row>
    <row r="193" spans="10:25" x14ac:dyDescent="0.25">
      <c r="J193" s="15">
        <v>44.724946695095944</v>
      </c>
      <c r="K193" s="15">
        <v>8.7913946626787318</v>
      </c>
      <c r="M193" s="8">
        <v>4</v>
      </c>
      <c r="N193" s="8">
        <v>9000</v>
      </c>
      <c r="O193" s="8">
        <f t="shared" si="42"/>
        <v>8.8283506148081177</v>
      </c>
      <c r="P193" s="8">
        <f t="shared" si="43"/>
        <v>44.724946695095944</v>
      </c>
      <c r="Q193" s="8">
        <f t="shared" si="49"/>
        <v>161.0098081023454</v>
      </c>
      <c r="R193" s="8">
        <f t="shared" si="50"/>
        <v>3557.3244981973448</v>
      </c>
      <c r="S193" s="8">
        <f t="shared" si="45"/>
        <v>3072.6970449432574</v>
      </c>
      <c r="T193" s="8">
        <f t="shared" si="46"/>
        <v>11.173443799793663</v>
      </c>
      <c r="U193" s="8">
        <f t="shared" si="51"/>
        <v>8.9250010614963262</v>
      </c>
      <c r="V193" s="8">
        <f t="shared" si="44"/>
        <v>8.5896847020485794</v>
      </c>
      <c r="W193" s="8">
        <f t="shared" si="47"/>
        <v>527.26620325408726</v>
      </c>
      <c r="X193" s="24">
        <f t="shared" si="52"/>
        <v>430.6724532540872</v>
      </c>
      <c r="Y193" s="8">
        <f t="shared" si="48"/>
        <v>19261.80251483525</v>
      </c>
    </row>
    <row r="194" spans="10:25" x14ac:dyDescent="0.25">
      <c r="J194" s="15">
        <v>45.967306325515274</v>
      </c>
      <c r="K194" s="15">
        <v>8.3106751358953073</v>
      </c>
      <c r="M194" s="8">
        <v>4</v>
      </c>
      <c r="N194" s="8">
        <v>9250</v>
      </c>
      <c r="O194" s="8">
        <f t="shared" si="42"/>
        <v>9.0735825763305655</v>
      </c>
      <c r="P194" s="8">
        <f t="shared" si="43"/>
        <v>45.967306325515274</v>
      </c>
      <c r="Q194" s="8">
        <f t="shared" si="49"/>
        <v>165.48230277185499</v>
      </c>
      <c r="R194" s="8">
        <f t="shared" si="50"/>
        <v>3461.1805928406602</v>
      </c>
      <c r="S194" s="8">
        <f t="shared" si="45"/>
        <v>2952.2945831918596</v>
      </c>
      <c r="T194" s="8">
        <f t="shared" si="46"/>
        <v>10.735616666152216</v>
      </c>
      <c r="U194" s="8">
        <f t="shared" si="51"/>
        <v>8.8395694609338644</v>
      </c>
      <c r="V194" s="8">
        <f t="shared" si="44"/>
        <v>8.5039099555073943</v>
      </c>
      <c r="W194" s="8">
        <f t="shared" si="47"/>
        <v>551.52475964880045</v>
      </c>
      <c r="X194" s="24">
        <f t="shared" si="52"/>
        <v>454.93100964880045</v>
      </c>
      <c r="Y194" s="8">
        <f t="shared" si="48"/>
        <v>20911.953077502356</v>
      </c>
    </row>
    <row r="195" spans="10:25" x14ac:dyDescent="0.25">
      <c r="J195" s="15">
        <v>47.209665955934611</v>
      </c>
      <c r="K195" s="15">
        <v>7.8552566368373231</v>
      </c>
      <c r="M195" s="8">
        <v>4</v>
      </c>
      <c r="N195" s="8">
        <v>9500</v>
      </c>
      <c r="O195" s="8">
        <f t="shared" si="42"/>
        <v>9.3188145378530134</v>
      </c>
      <c r="P195" s="8">
        <f t="shared" si="43"/>
        <v>47.209665955934611</v>
      </c>
      <c r="Q195" s="8">
        <f t="shared" si="49"/>
        <v>169.9547974413646</v>
      </c>
      <c r="R195" s="8">
        <f t="shared" si="50"/>
        <v>3370.0968930290633</v>
      </c>
      <c r="S195" s="8">
        <f t="shared" si="45"/>
        <v>2836.2877090021329</v>
      </c>
      <c r="T195" s="8">
        <f t="shared" si="46"/>
        <v>10.313773487280484</v>
      </c>
      <c r="U195" s="8">
        <f t="shared" si="51"/>
        <v>8.7517972685751708</v>
      </c>
      <c r="V195" s="8">
        <f t="shared" si="44"/>
        <v>8.4157852159102866</v>
      </c>
      <c r="W195" s="8">
        <f t="shared" si="47"/>
        <v>576.44793402693062</v>
      </c>
      <c r="X195" s="24">
        <f t="shared" si="52"/>
        <v>479.85418402693057</v>
      </c>
      <c r="Y195" s="8">
        <f t="shared" si="48"/>
        <v>22653.755735468967</v>
      </c>
    </row>
    <row r="196" spans="10:25" x14ac:dyDescent="0.25">
      <c r="J196" s="15">
        <v>48.45202558635394</v>
      </c>
      <c r="K196" s="15">
        <v>7.4231929326028281</v>
      </c>
      <c r="M196" s="8">
        <v>4</v>
      </c>
      <c r="N196" s="8">
        <v>9750</v>
      </c>
      <c r="O196" s="8">
        <f t="shared" si="42"/>
        <v>9.5640464993754595</v>
      </c>
      <c r="P196" s="8">
        <f t="shared" si="43"/>
        <v>48.45202558635394</v>
      </c>
      <c r="Q196" s="8">
        <f t="shared" si="49"/>
        <v>174.42729211087419</v>
      </c>
      <c r="R196" s="8">
        <f t="shared" si="50"/>
        <v>3283.6841521821643</v>
      </c>
      <c r="S196" s="8">
        <f t="shared" si="45"/>
        <v>2724.2871757936869</v>
      </c>
      <c r="T196" s="8">
        <f t="shared" si="46"/>
        <v>9.9064988210679523</v>
      </c>
      <c r="U196" s="8">
        <f t="shared" si="51"/>
        <v>8.6616844844202472</v>
      </c>
      <c r="V196" s="8">
        <f t="shared" si="44"/>
        <v>8.3253104832572564</v>
      </c>
      <c r="W196" s="8">
        <f t="shared" si="47"/>
        <v>602.03572638847731</v>
      </c>
      <c r="X196" s="24">
        <f t="shared" si="52"/>
        <v>505.44197638847731</v>
      </c>
      <c r="Y196" s="8">
        <f t="shared" si="48"/>
        <v>24489.687572391806</v>
      </c>
    </row>
    <row r="197" spans="10:25" x14ac:dyDescent="0.25">
      <c r="J197" s="15">
        <v>49.69438521677327</v>
      </c>
      <c r="K197" s="15">
        <v>7.0127324135800588</v>
      </c>
      <c r="M197" s="8">
        <v>4</v>
      </c>
      <c r="N197" s="8">
        <v>10000</v>
      </c>
      <c r="O197" s="8">
        <f t="shared" si="42"/>
        <v>9.8092784608979073</v>
      </c>
      <c r="P197" s="8">
        <f t="shared" si="43"/>
        <v>49.69438521677327</v>
      </c>
      <c r="Q197" s="8">
        <f t="shared" si="49"/>
        <v>178.89978678038378</v>
      </c>
      <c r="R197" s="8">
        <f t="shared" si="50"/>
        <v>3201.5920483776104</v>
      </c>
      <c r="S197" s="8">
        <f t="shared" si="45"/>
        <v>2615.9426616441692</v>
      </c>
      <c r="T197" s="8">
        <f t="shared" si="46"/>
        <v>9.512518769615161</v>
      </c>
      <c r="U197" s="8">
        <f t="shared" si="51"/>
        <v>8.56923110846909</v>
      </c>
      <c r="V197" s="8">
        <f t="shared" si="44"/>
        <v>8.2324857575483037</v>
      </c>
      <c r="W197" s="8">
        <f t="shared" si="47"/>
        <v>628.28813673344098</v>
      </c>
      <c r="X197" s="24">
        <f t="shared" si="52"/>
        <v>531.69438673344098</v>
      </c>
      <c r="Y197" s="8">
        <f t="shared" si="48"/>
        <v>26422.225671927637</v>
      </c>
    </row>
    <row r="198" spans="10:25" x14ac:dyDescent="0.25">
      <c r="J198" s="15">
        <v>50.936744847192607</v>
      </c>
      <c r="K198" s="15">
        <v>6.622294358899862</v>
      </c>
      <c r="M198" s="8">
        <v>4</v>
      </c>
      <c r="N198" s="8">
        <v>10250</v>
      </c>
      <c r="O198" s="8">
        <f t="shared" si="42"/>
        <v>10.054510422420357</v>
      </c>
      <c r="P198" s="8">
        <f t="shared" si="43"/>
        <v>50.936744847192607</v>
      </c>
      <c r="Q198" s="8">
        <f t="shared" si="49"/>
        <v>183.37228144989339</v>
      </c>
      <c r="R198" s="8">
        <f t="shared" si="50"/>
        <v>3123.5044374415711</v>
      </c>
      <c r="S198" s="8">
        <f t="shared" si="45"/>
        <v>2510.9380223797493</v>
      </c>
      <c r="T198" s="8">
        <f t="shared" si="46"/>
        <v>9.1306837177445423</v>
      </c>
      <c r="U198" s="8">
        <f t="shared" si="51"/>
        <v>8.474437140721701</v>
      </c>
      <c r="V198" s="8">
        <f t="shared" si="44"/>
        <v>8.1373110387834267</v>
      </c>
      <c r="W198" s="8">
        <f t="shared" si="47"/>
        <v>655.20516506182162</v>
      </c>
      <c r="X198" s="24">
        <f t="shared" si="52"/>
        <v>558.61141506182162</v>
      </c>
      <c r="Y198" s="8">
        <f t="shared" si="48"/>
        <v>28453.847117733214</v>
      </c>
    </row>
    <row r="199" spans="10:25" x14ac:dyDescent="0.25">
      <c r="J199" s="15">
        <v>52.179104477611936</v>
      </c>
      <c r="K199" s="15">
        <v>6.2504485925377704</v>
      </c>
      <c r="M199" s="8">
        <v>4</v>
      </c>
      <c r="N199" s="8">
        <v>10500</v>
      </c>
      <c r="O199" s="8">
        <f t="shared" si="42"/>
        <v>10.299742383942805</v>
      </c>
      <c r="P199" s="8">
        <f t="shared" si="43"/>
        <v>52.179104477611936</v>
      </c>
      <c r="Q199" s="8">
        <f t="shared" si="49"/>
        <v>187.84477611940298</v>
      </c>
      <c r="R199" s="8">
        <f t="shared" si="50"/>
        <v>3049.1352841691528</v>
      </c>
      <c r="S199" s="8">
        <f t="shared" si="45"/>
        <v>2408.9872227955339</v>
      </c>
      <c r="T199" s="8">
        <f t="shared" si="46"/>
        <v>8.7599535374383048</v>
      </c>
      <c r="U199" s="8">
        <f t="shared" si="51"/>
        <v>8.3773025811780801</v>
      </c>
      <c r="V199" s="8">
        <f t="shared" si="44"/>
        <v>8.0397863269626271</v>
      </c>
      <c r="W199" s="8">
        <f t="shared" si="47"/>
        <v>682.78681137361866</v>
      </c>
      <c r="X199" s="24">
        <f t="shared" si="52"/>
        <v>586.19306137361866</v>
      </c>
      <c r="Y199" s="8">
        <f t="shared" si="48"/>
        <v>30587.028993465236</v>
      </c>
    </row>
    <row r="200" spans="10:25" x14ac:dyDescent="0.25">
      <c r="J200" s="15">
        <v>53.421464108031266</v>
      </c>
      <c r="K200" s="15">
        <v>5.8958979780994971</v>
      </c>
      <c r="M200" s="8">
        <v>4</v>
      </c>
      <c r="N200" s="8">
        <v>10750</v>
      </c>
      <c r="O200" s="8">
        <f t="shared" si="42"/>
        <v>10.544974345465251</v>
      </c>
      <c r="P200" s="8">
        <f t="shared" si="43"/>
        <v>53.421464108031266</v>
      </c>
      <c r="Q200" s="8">
        <f t="shared" si="49"/>
        <v>192.31727078891257</v>
      </c>
      <c r="R200" s="8">
        <f t="shared" si="50"/>
        <v>2978.225161281498</v>
      </c>
      <c r="S200" s="8">
        <f t="shared" si="45"/>
        <v>2309.8308356126654</v>
      </c>
      <c r="T200" s="8">
        <f t="shared" si="46"/>
        <v>8.3993848567733291</v>
      </c>
      <c r="U200" s="8">
        <f t="shared" si="51"/>
        <v>8.2778274298382275</v>
      </c>
      <c r="V200" s="8">
        <f t="shared" si="44"/>
        <v>7.9399116220859067</v>
      </c>
      <c r="W200" s="8">
        <f t="shared" si="47"/>
        <v>711.03307566883268</v>
      </c>
      <c r="X200" s="24">
        <f t="shared" si="52"/>
        <v>614.43932566883268</v>
      </c>
      <c r="Y200" s="8">
        <f t="shared" si="48"/>
        <v>32824.248382780483</v>
      </c>
    </row>
    <row r="201" spans="10:25" x14ac:dyDescent="0.25">
      <c r="J201" s="15">
        <v>54.663823738450603</v>
      </c>
      <c r="K201" s="15">
        <v>5.5574633006811451</v>
      </c>
      <c r="M201" s="8">
        <v>4</v>
      </c>
      <c r="N201" s="8">
        <v>11000</v>
      </c>
      <c r="O201" s="8">
        <f t="shared" si="42"/>
        <v>10.790206306987701</v>
      </c>
      <c r="P201" s="8">
        <f t="shared" si="43"/>
        <v>54.663823738450603</v>
      </c>
      <c r="Q201" s="8">
        <f t="shared" si="49"/>
        <v>196.78976545842218</v>
      </c>
      <c r="R201" s="8">
        <f t="shared" si="50"/>
        <v>2910.5382257978276</v>
      </c>
      <c r="S201" s="8">
        <f t="shared" si="45"/>
        <v>2213.2330178503639</v>
      </c>
      <c r="T201" s="8">
        <f t="shared" si="46"/>
        <v>8.0481200649104139</v>
      </c>
      <c r="U201" s="8">
        <f t="shared" si="51"/>
        <v>8.1760116867021431</v>
      </c>
      <c r="V201" s="8">
        <f t="shared" si="44"/>
        <v>7.8376869241532603</v>
      </c>
      <c r="W201" s="8">
        <f t="shared" si="47"/>
        <v>739.94395794746379</v>
      </c>
      <c r="X201" s="24">
        <f t="shared" si="52"/>
        <v>643.35020794746379</v>
      </c>
      <c r="Y201" s="8">
        <f t="shared" si="48"/>
        <v>35167.982369335703</v>
      </c>
    </row>
    <row r="202" spans="10:25" x14ac:dyDescent="0.25">
      <c r="J202" s="15">
        <v>55.906183368869932</v>
      </c>
      <c r="K202" s="15">
        <v>5.2340701644813858</v>
      </c>
      <c r="M202" s="8">
        <v>4</v>
      </c>
      <c r="N202" s="8">
        <v>11250</v>
      </c>
      <c r="O202" s="8">
        <f t="shared" si="42"/>
        <v>11.035438268510147</v>
      </c>
      <c r="P202" s="8">
        <f t="shared" si="43"/>
        <v>55.906183368869932</v>
      </c>
      <c r="Q202" s="8">
        <f t="shared" si="49"/>
        <v>201.26226012793177</v>
      </c>
      <c r="R202" s="8">
        <f t="shared" si="50"/>
        <v>2845.8595985578759</v>
      </c>
      <c r="S202" s="8">
        <f t="shared" si="45"/>
        <v>2118.9788903483645</v>
      </c>
      <c r="T202" s="8">
        <f t="shared" si="46"/>
        <v>7.7053777830849617</v>
      </c>
      <c r="U202" s="8">
        <f t="shared" si="51"/>
        <v>8.0718553517698268</v>
      </c>
      <c r="V202" s="8">
        <f t="shared" si="44"/>
        <v>7.7331122331646931</v>
      </c>
      <c r="W202" s="8">
        <f t="shared" si="47"/>
        <v>769.5194582095113</v>
      </c>
      <c r="X202" s="24">
        <f t="shared" si="52"/>
        <v>672.9257082095113</v>
      </c>
      <c r="Y202" s="8">
        <f t="shared" si="48"/>
        <v>37620.708036787604</v>
      </c>
    </row>
    <row r="203" spans="10:25" x14ac:dyDescent="0.25">
      <c r="J203" s="15">
        <v>57.148542999289262</v>
      </c>
      <c r="K203" s="15">
        <v>4.9247375994207481</v>
      </c>
      <c r="M203" s="8">
        <v>4</v>
      </c>
      <c r="N203" s="8">
        <v>11500</v>
      </c>
      <c r="O203" s="8">
        <f t="shared" si="42"/>
        <v>11.280670230032595</v>
      </c>
      <c r="P203" s="8">
        <f t="shared" si="43"/>
        <v>57.148542999289262</v>
      </c>
      <c r="Q203" s="8">
        <f t="shared" si="49"/>
        <v>205.73475479744135</v>
      </c>
      <c r="R203" s="8">
        <f t="shared" si="50"/>
        <v>2783.9930855457483</v>
      </c>
      <c r="S203" s="8">
        <f t="shared" si="45"/>
        <v>2026.8722590907726</v>
      </c>
      <c r="T203" s="8">
        <f t="shared" si="46"/>
        <v>7.3704445785119006</v>
      </c>
      <c r="U203" s="8">
        <f t="shared" si="51"/>
        <v>7.9653584250412806</v>
      </c>
      <c r="V203" s="8">
        <f t="shared" si="44"/>
        <v>7.6261875491202034</v>
      </c>
      <c r="W203" s="8">
        <f t="shared" si="47"/>
        <v>799.75957645497567</v>
      </c>
      <c r="X203" s="24">
        <f t="shared" si="52"/>
        <v>703.16582645497567</v>
      </c>
      <c r="Y203" s="8">
        <f t="shared" si="48"/>
        <v>40184.902468792949</v>
      </c>
    </row>
    <row r="204" spans="10:25" x14ac:dyDescent="0.25">
      <c r="J204" s="15">
        <v>58.390902629708599</v>
      </c>
      <c r="K204" s="15">
        <v>4.6285681222350288</v>
      </c>
      <c r="M204" s="8">
        <v>4</v>
      </c>
      <c r="N204" s="8">
        <v>11750</v>
      </c>
      <c r="O204" s="8">
        <f t="shared" si="42"/>
        <v>11.525902191555042</v>
      </c>
      <c r="P204" s="8">
        <f t="shared" si="43"/>
        <v>58.390902629708599</v>
      </c>
      <c r="Q204" s="8">
        <f t="shared" si="49"/>
        <v>210.20724946695097</v>
      </c>
      <c r="R204" s="8">
        <f t="shared" si="50"/>
        <v>2724.7591901086043</v>
      </c>
      <c r="S204" s="8">
        <f t="shared" si="45"/>
        <v>1936.7336274247473</v>
      </c>
      <c r="T204" s="8">
        <f t="shared" si="46"/>
        <v>7.0426677360899905</v>
      </c>
      <c r="U204" s="8">
        <f t="shared" si="51"/>
        <v>7.8565209065164989</v>
      </c>
      <c r="V204" s="8">
        <f t="shared" si="44"/>
        <v>7.5169128720197893</v>
      </c>
      <c r="W204" s="8">
        <f t="shared" si="47"/>
        <v>830.66431268385713</v>
      </c>
      <c r="X204" s="24">
        <f t="shared" si="52"/>
        <v>734.07056268385713</v>
      </c>
      <c r="Y204" s="8">
        <f t="shared" si="48"/>
        <v>42863.042749008506</v>
      </c>
    </row>
    <row r="205" spans="10:25" x14ac:dyDescent="0.25">
      <c r="J205" s="15">
        <v>59.633262260127928</v>
      </c>
      <c r="K205" s="15">
        <v>4.3447390399320485</v>
      </c>
      <c r="M205" s="8">
        <v>4</v>
      </c>
      <c r="N205" s="8">
        <v>12000</v>
      </c>
      <c r="O205" s="8">
        <f t="shared" si="42"/>
        <v>11.771134153077492</v>
      </c>
      <c r="P205" s="8">
        <f t="shared" si="43"/>
        <v>59.633262260127928</v>
      </c>
      <c r="Q205" s="8">
        <f t="shared" si="49"/>
        <v>214.67974413646056</v>
      </c>
      <c r="R205" s="8">
        <f t="shared" si="50"/>
        <v>2667.9933736480084</v>
      </c>
      <c r="S205" s="8">
        <f t="shared" si="45"/>
        <v>1848.3984567518532</v>
      </c>
      <c r="T205" s="8">
        <f t="shared" si="46"/>
        <v>6.7214489336431029</v>
      </c>
      <c r="U205" s="8">
        <f t="shared" si="51"/>
        <v>7.7453427961954882</v>
      </c>
      <c r="V205" s="8">
        <f t="shared" si="44"/>
        <v>7.4052882018634527</v>
      </c>
      <c r="W205" s="8">
        <f t="shared" si="47"/>
        <v>862.23366689615511</v>
      </c>
      <c r="X205" s="24">
        <f t="shared" si="52"/>
        <v>765.63991689615511</v>
      </c>
      <c r="Y205" s="8">
        <f t="shared" si="48"/>
        <v>45657.605961090972</v>
      </c>
    </row>
    <row r="206" spans="10:25" x14ac:dyDescent="0.25">
      <c r="J206" s="15">
        <v>60.875621890547258</v>
      </c>
      <c r="K206" s="15">
        <v>4.0724948181312337</v>
      </c>
      <c r="M206" s="8">
        <v>4</v>
      </c>
      <c r="N206" s="8">
        <v>12250</v>
      </c>
      <c r="O206" s="8">
        <f t="shared" si="42"/>
        <v>12.01636611459994</v>
      </c>
      <c r="P206" s="8">
        <f t="shared" si="43"/>
        <v>60.875621890547258</v>
      </c>
      <c r="Q206" s="8">
        <f t="shared" si="49"/>
        <v>219.15223880597014</v>
      </c>
      <c r="R206" s="8">
        <f t="shared" si="50"/>
        <v>2613.5445292878453</v>
      </c>
      <c r="S206" s="8">
        <f t="shared" si="45"/>
        <v>1761.7156401959753</v>
      </c>
      <c r="T206" s="8">
        <f t="shared" si="46"/>
        <v>6.406238691621728</v>
      </c>
      <c r="U206" s="8">
        <f t="shared" si="51"/>
        <v>7.6318240940782456</v>
      </c>
      <c r="V206" s="8">
        <f t="shared" si="44"/>
        <v>7.2913135386511945</v>
      </c>
      <c r="W206" s="8">
        <f t="shared" si="47"/>
        <v>894.46763909186996</v>
      </c>
      <c r="X206" s="24">
        <f t="shared" si="52"/>
        <v>797.87388909186996</v>
      </c>
      <c r="Y206" s="8">
        <f t="shared" si="48"/>
        <v>48571.069188697111</v>
      </c>
    </row>
    <row r="207" spans="10:25" x14ac:dyDescent="0.25">
      <c r="J207" s="15">
        <v>62.117981520966595</v>
      </c>
      <c r="K207" s="15">
        <v>3.8111403652024478</v>
      </c>
      <c r="M207" s="8">
        <v>4</v>
      </c>
      <c r="N207" s="8">
        <v>12500</v>
      </c>
      <c r="O207" s="8">
        <f t="shared" si="42"/>
        <v>12.261598076122386</v>
      </c>
      <c r="P207" s="8">
        <f t="shared" si="43"/>
        <v>62.117981520966595</v>
      </c>
      <c r="Q207" s="8">
        <f t="shared" si="49"/>
        <v>223.62473347547976</v>
      </c>
      <c r="R207" s="8">
        <f t="shared" si="50"/>
        <v>2561.2736387020882</v>
      </c>
      <c r="S207" s="8">
        <f t="shared" si="45"/>
        <v>1676.5461594310864</v>
      </c>
      <c r="T207" s="8">
        <f t="shared" si="46"/>
        <v>6.0965314888403137</v>
      </c>
      <c r="U207" s="8">
        <f t="shared" si="51"/>
        <v>7.5159648001647694</v>
      </c>
      <c r="V207" s="8">
        <f t="shared" si="44"/>
        <v>7.1749888823830119</v>
      </c>
      <c r="W207" s="8">
        <f t="shared" si="47"/>
        <v>927.36622927100166</v>
      </c>
      <c r="X207" s="24">
        <f t="shared" si="52"/>
        <v>830.77247927100166</v>
      </c>
      <c r="Y207" s="8">
        <f t="shared" si="48"/>
        <v>51605.909515483683</v>
      </c>
    </row>
    <row r="208" spans="10:25" x14ac:dyDescent="0.25">
      <c r="J208" s="15">
        <v>63.360341151385924</v>
      </c>
      <c r="K208" s="15">
        <v>3.5600351065061657</v>
      </c>
      <c r="M208" s="8">
        <v>4</v>
      </c>
      <c r="N208" s="8">
        <v>12750</v>
      </c>
      <c r="O208" s="8">
        <f t="shared" si="42"/>
        <v>12.506830037644836</v>
      </c>
      <c r="P208" s="8">
        <f t="shared" si="43"/>
        <v>63.360341151385924</v>
      </c>
      <c r="Q208" s="8">
        <f t="shared" si="49"/>
        <v>228.09722814498934</v>
      </c>
      <c r="R208" s="8">
        <f t="shared" si="50"/>
        <v>2511.0525869628318</v>
      </c>
      <c r="S208" s="8">
        <f t="shared" si="45"/>
        <v>1592.7618995292817</v>
      </c>
      <c r="T208" s="8">
        <f t="shared" si="46"/>
        <v>5.7918614528337518</v>
      </c>
      <c r="U208" s="8">
        <f t="shared" si="51"/>
        <v>7.3977649144550632</v>
      </c>
      <c r="V208" s="8">
        <f t="shared" si="44"/>
        <v>7.0563142330589077</v>
      </c>
      <c r="W208" s="8">
        <f t="shared" si="47"/>
        <v>960.92943743355011</v>
      </c>
      <c r="X208" s="24">
        <f t="shared" si="52"/>
        <v>864.33568743355011</v>
      </c>
      <c r="Y208" s="8">
        <f t="shared" si="48"/>
        <v>54764.604025107408</v>
      </c>
    </row>
    <row r="209" spans="10:25" x14ac:dyDescent="0.25">
      <c r="J209" s="15">
        <v>64.602700781805254</v>
      </c>
      <c r="K209" s="15">
        <v>3.3185877423751231</v>
      </c>
      <c r="M209" s="8">
        <v>4</v>
      </c>
      <c r="N209" s="8">
        <v>13000</v>
      </c>
      <c r="O209" s="8">
        <f t="shared" si="42"/>
        <v>12.752061999167282</v>
      </c>
      <c r="P209" s="8">
        <f t="shared" si="43"/>
        <v>64.602700781805254</v>
      </c>
      <c r="Q209" s="8">
        <f t="shared" si="49"/>
        <v>232.56972281449893</v>
      </c>
      <c r="R209" s="8">
        <f t="shared" si="50"/>
        <v>2462.7631141366232</v>
      </c>
      <c r="S209" s="8">
        <f t="shared" si="45"/>
        <v>1510.244600557108</v>
      </c>
      <c r="T209" s="8">
        <f t="shared" si="46"/>
        <v>5.4917985474803928</v>
      </c>
      <c r="U209" s="8">
        <f t="shared" si="51"/>
        <v>7.2772244369491244</v>
      </c>
      <c r="V209" s="8">
        <f t="shared" si="44"/>
        <v>6.935289590678881</v>
      </c>
      <c r="W209" s="8">
        <f t="shared" si="47"/>
        <v>995.15726357951519</v>
      </c>
      <c r="X209" s="24">
        <f t="shared" si="52"/>
        <v>898.56351357951519</v>
      </c>
      <c r="Y209" s="8">
        <f t="shared" si="48"/>
        <v>58049.629801225019</v>
      </c>
    </row>
    <row r="210" spans="10:25" x14ac:dyDescent="0.25">
      <c r="J210" s="15">
        <v>65.845060412224584</v>
      </c>
      <c r="K210" s="15">
        <v>3.0862515995320474</v>
      </c>
      <c r="M210" s="8">
        <v>4</v>
      </c>
      <c r="N210" s="8">
        <v>13250</v>
      </c>
      <c r="O210" s="8">
        <f t="shared" si="42"/>
        <v>12.997293960689728</v>
      </c>
      <c r="P210" s="8">
        <f t="shared" si="43"/>
        <v>65.845060412224584</v>
      </c>
      <c r="Q210" s="8">
        <f t="shared" si="49"/>
        <v>237.04221748400852</v>
      </c>
      <c r="R210" s="8">
        <f t="shared" si="50"/>
        <v>2416.2958855680081</v>
      </c>
      <c r="S210" s="8">
        <f t="shared" si="45"/>
        <v>1428.8849278591106</v>
      </c>
      <c r="T210" s="8">
        <f t="shared" si="46"/>
        <v>5.1959451922149471</v>
      </c>
      <c r="U210" s="8">
        <f t="shared" si="51"/>
        <v>7.1543433676469537</v>
      </c>
      <c r="V210" s="8">
        <f t="shared" si="44"/>
        <v>6.8119149552429299</v>
      </c>
      <c r="W210" s="8">
        <f t="shared" si="47"/>
        <v>1030.0497077088974</v>
      </c>
      <c r="X210" s="24">
        <f t="shared" si="52"/>
        <v>933.45595770889736</v>
      </c>
      <c r="Y210" s="8">
        <f t="shared" si="48"/>
        <v>61463.4639274933</v>
      </c>
    </row>
    <row r="211" spans="10:25" x14ac:dyDescent="0.25">
      <c r="J211" s="15">
        <v>67.087420042643927</v>
      </c>
      <c r="K211" s="15">
        <v>2.862520499016489</v>
      </c>
      <c r="M211" s="8">
        <v>4</v>
      </c>
      <c r="N211" s="8">
        <v>13500</v>
      </c>
      <c r="O211" s="8">
        <f t="shared" si="42"/>
        <v>13.242525922212176</v>
      </c>
      <c r="P211" s="8">
        <f t="shared" si="43"/>
        <v>67.087420042643927</v>
      </c>
      <c r="Q211" s="8">
        <f t="shared" si="49"/>
        <v>241.51471215351813</v>
      </c>
      <c r="R211" s="8">
        <f t="shared" si="50"/>
        <v>2371.5496654648964</v>
      </c>
      <c r="S211" s="8">
        <f t="shared" si="45"/>
        <v>1348.5816456431999</v>
      </c>
      <c r="T211" s="8">
        <f t="shared" si="46"/>
        <v>4.903933256884363</v>
      </c>
      <c r="U211" s="8">
        <f t="shared" si="51"/>
        <v>7.0291217065485503</v>
      </c>
      <c r="V211" s="8">
        <f t="shared" si="44"/>
        <v>6.6861903267510545</v>
      </c>
      <c r="W211" s="8">
        <f t="shared" si="47"/>
        <v>1065.6067698216966</v>
      </c>
      <c r="X211" s="24">
        <f t="shared" si="52"/>
        <v>969.0130198216965</v>
      </c>
      <c r="Y211" s="8">
        <f t="shared" si="48"/>
        <v>65008.583487568998</v>
      </c>
    </row>
    <row r="212" spans="10:25" x14ac:dyDescent="0.25">
      <c r="J212" s="15">
        <v>68.329779673063243</v>
      </c>
      <c r="K212" s="15">
        <v>2.6469250748833177</v>
      </c>
      <c r="M212" s="8">
        <v>4</v>
      </c>
      <c r="N212" s="8">
        <v>13750</v>
      </c>
      <c r="O212" s="8">
        <f t="shared" si="42"/>
        <v>13.487757883734625</v>
      </c>
      <c r="P212" s="8">
        <f t="shared" si="43"/>
        <v>68.329779673063243</v>
      </c>
      <c r="Q212" s="8">
        <f t="shared" si="49"/>
        <v>245.98720682302769</v>
      </c>
      <c r="R212" s="8">
        <f t="shared" si="50"/>
        <v>2328.4305806382622</v>
      </c>
      <c r="S212" s="8">
        <f t="shared" si="45"/>
        <v>1269.2408807203506</v>
      </c>
      <c r="T212" s="8">
        <f t="shared" si="46"/>
        <v>4.6154213844376386</v>
      </c>
      <c r="U212" s="8">
        <f t="shared" si="51"/>
        <v>6.9015594536539169</v>
      </c>
      <c r="V212" s="8">
        <f t="shared" si="44"/>
        <v>6.5581157052032601</v>
      </c>
      <c r="W212" s="8">
        <f t="shared" si="47"/>
        <v>1101.8284499179117</v>
      </c>
      <c r="X212" s="24">
        <f t="shared" si="52"/>
        <v>1005.2346999179117</v>
      </c>
      <c r="Y212" s="8">
        <f t="shared" si="48"/>
        <v>68687.465565108752</v>
      </c>
    </row>
    <row r="213" spans="10:25" x14ac:dyDescent="0.25">
      <c r="J213" s="15">
        <v>69.572139303482587</v>
      </c>
      <c r="K213" s="15">
        <v>2.4390294873263292</v>
      </c>
      <c r="M213" s="8">
        <v>4</v>
      </c>
      <c r="N213" s="8">
        <v>14000</v>
      </c>
      <c r="O213" s="8">
        <f t="shared" si="42"/>
        <v>13.732989845257071</v>
      </c>
      <c r="P213" s="8">
        <f t="shared" si="43"/>
        <v>69.572139303482587</v>
      </c>
      <c r="Q213" s="8">
        <f t="shared" si="49"/>
        <v>250.45970149253731</v>
      </c>
      <c r="R213" s="8">
        <f t="shared" si="50"/>
        <v>2286.8514631268645</v>
      </c>
      <c r="S213" s="8">
        <f t="shared" si="45"/>
        <v>1190.7754651293201</v>
      </c>
      <c r="T213" s="8">
        <f t="shared" si="46"/>
        <v>4.3300926004702545</v>
      </c>
      <c r="U213" s="8">
        <f t="shared" si="51"/>
        <v>6.7716566089630508</v>
      </c>
      <c r="V213" s="8">
        <f t="shared" si="44"/>
        <v>6.4276910905995397</v>
      </c>
      <c r="W213" s="8">
        <f t="shared" si="47"/>
        <v>1138.7147479975445</v>
      </c>
      <c r="X213" s="24">
        <f t="shared" si="52"/>
        <v>1042.1209979975445</v>
      </c>
      <c r="Y213" s="8">
        <f t="shared" si="48"/>
        <v>72502.587243769463</v>
      </c>
    </row>
    <row r="214" spans="10:25" x14ac:dyDescent="0.25">
      <c r="J214" s="15">
        <v>70.814498933901916</v>
      </c>
      <c r="K214" s="15">
        <v>2.2384284817888851</v>
      </c>
      <c r="M214" s="8">
        <v>4</v>
      </c>
      <c r="N214" s="8">
        <v>14250</v>
      </c>
      <c r="O214" s="8">
        <f t="shared" si="42"/>
        <v>13.978221806779521</v>
      </c>
      <c r="P214" s="8">
        <f t="shared" si="43"/>
        <v>70.814498933901916</v>
      </c>
      <c r="Q214" s="8">
        <f t="shared" si="49"/>
        <v>254.93219616204689</v>
      </c>
      <c r="R214" s="8">
        <f t="shared" si="50"/>
        <v>2246.7312620193757</v>
      </c>
      <c r="S214" s="8">
        <f t="shared" si="45"/>
        <v>1113.104347958782</v>
      </c>
      <c r="T214" s="8">
        <f t="shared" si="46"/>
        <v>4.0476521743955711</v>
      </c>
      <c r="U214" s="8">
        <f t="shared" si="51"/>
        <v>6.6394131724759529</v>
      </c>
      <c r="V214" s="8">
        <f t="shared" si="44"/>
        <v>6.2949164829398985</v>
      </c>
      <c r="W214" s="8">
        <f t="shared" si="47"/>
        <v>1176.2656640605937</v>
      </c>
      <c r="X214" s="24">
        <f t="shared" si="52"/>
        <v>1079.6719140605937</v>
      </c>
      <c r="Y214" s="8">
        <f t="shared" si="48"/>
        <v>76456.425607207755</v>
      </c>
    </row>
    <row r="215" spans="10:25" x14ac:dyDescent="0.25">
      <c r="J215" s="15">
        <v>72.056858564321246</v>
      </c>
      <c r="K215" s="15">
        <v>2.0447447523044571</v>
      </c>
      <c r="M215" s="8">
        <v>4</v>
      </c>
      <c r="N215" s="8">
        <v>14500</v>
      </c>
      <c r="O215" s="8">
        <f t="shared" si="42"/>
        <v>14.223453768301965</v>
      </c>
      <c r="P215" s="8">
        <f t="shared" si="43"/>
        <v>72.056858564321246</v>
      </c>
      <c r="Q215" s="8">
        <f t="shared" si="49"/>
        <v>259.40469083155648</v>
      </c>
      <c r="R215" s="8">
        <f t="shared" si="50"/>
        <v>2207.99451612249</v>
      </c>
      <c r="S215" s="8">
        <f t="shared" si="45"/>
        <v>1036.1520680154304</v>
      </c>
      <c r="T215" s="8">
        <f t="shared" si="46"/>
        <v>3.7678257018742922</v>
      </c>
      <c r="U215" s="8">
        <f t="shared" si="51"/>
        <v>6.5048291441926231</v>
      </c>
      <c r="V215" s="8">
        <f t="shared" si="44"/>
        <v>6.1597918822243329</v>
      </c>
      <c r="W215" s="8">
        <f t="shared" si="47"/>
        <v>1214.4811981070598</v>
      </c>
      <c r="X215" s="24">
        <f t="shared" si="52"/>
        <v>1117.8874481070598</v>
      </c>
      <c r="Y215" s="8">
        <f t="shared" si="48"/>
        <v>80551.457739080404</v>
      </c>
    </row>
    <row r="216" spans="10:25" x14ac:dyDescent="0.25">
      <c r="J216" s="15">
        <v>73.299218194740575</v>
      </c>
      <c r="K216" s="15">
        <v>1.857626572972042</v>
      </c>
      <c r="M216" s="8">
        <v>4</v>
      </c>
      <c r="N216" s="8">
        <v>14750</v>
      </c>
      <c r="O216" s="8">
        <f t="shared" si="42"/>
        <v>14.468685729824415</v>
      </c>
      <c r="P216" s="8">
        <f t="shared" si="43"/>
        <v>73.299218194740575</v>
      </c>
      <c r="Q216" s="8">
        <f t="shared" si="49"/>
        <v>263.87718550106609</v>
      </c>
      <c r="R216" s="8">
        <f t="shared" si="50"/>
        <v>2170.5708802560071</v>
      </c>
      <c r="S216" s="8">
        <f t="shared" si="45"/>
        <v>959.84828011906461</v>
      </c>
      <c r="T216" s="8">
        <f t="shared" si="46"/>
        <v>3.490357382251144</v>
      </c>
      <c r="U216" s="8">
        <f t="shared" si="51"/>
        <v>6.3679045241130616</v>
      </c>
      <c r="V216" s="8">
        <f t="shared" si="44"/>
        <v>6.0223172884528458</v>
      </c>
      <c r="W216" s="8">
        <f t="shared" si="47"/>
        <v>1253.3613501369425</v>
      </c>
      <c r="X216" s="24">
        <f t="shared" si="52"/>
        <v>1156.7676001369425</v>
      </c>
      <c r="Y216" s="8">
        <f t="shared" si="48"/>
        <v>84790.160723044173</v>
      </c>
    </row>
    <row r="217" spans="10:25" x14ac:dyDescent="0.25">
      <c r="J217" s="15">
        <v>74.541577825159919</v>
      </c>
      <c r="K217" s="15">
        <v>1.676745666284039</v>
      </c>
      <c r="M217" s="8">
        <v>4</v>
      </c>
      <c r="N217" s="8">
        <v>15000</v>
      </c>
      <c r="O217" s="8">
        <f t="shared" si="42"/>
        <v>14.713917691346865</v>
      </c>
      <c r="P217" s="8">
        <f t="shared" si="43"/>
        <v>74.541577825159919</v>
      </c>
      <c r="Q217" s="8">
        <f t="shared" si="49"/>
        <v>268.34968017057571</v>
      </c>
      <c r="R217" s="8">
        <f t="shared" si="50"/>
        <v>2134.3946989184064</v>
      </c>
      <c r="S217" s="8">
        <f t="shared" si="45"/>
        <v>884.12732876816381</v>
      </c>
      <c r="T217" s="8">
        <f t="shared" si="46"/>
        <v>3.2150084682478686</v>
      </c>
      <c r="U217" s="8">
        <f t="shared" si="51"/>
        <v>6.2286393122372665</v>
      </c>
      <c r="V217" s="8">
        <f t="shared" si="44"/>
        <v>5.8824927016254334</v>
      </c>
      <c r="W217" s="8">
        <f t="shared" si="47"/>
        <v>1292.9061201502427</v>
      </c>
      <c r="X217" s="24">
        <f t="shared" si="52"/>
        <v>1196.3123701502427</v>
      </c>
      <c r="Y217" s="8">
        <f t="shared" si="48"/>
        <v>89175.011642755839</v>
      </c>
    </row>
    <row r="218" spans="10:25" x14ac:dyDescent="0.25">
      <c r="J218" s="15">
        <v>27.728026533996687</v>
      </c>
      <c r="K218" s="15">
        <v>19.694363254556301</v>
      </c>
      <c r="M218" s="9">
        <v>5</v>
      </c>
      <c r="N218" s="9">
        <v>5000</v>
      </c>
      <c r="O218" s="9">
        <f t="shared" ref="O218:O258" si="53">((N218*60)*($B$9/$C$9)*($D$15/$E$15)*(RADIANS(1.9*PI())/1000)*($D$16/$E$16))</f>
        <v>5.4732930542691225</v>
      </c>
      <c r="P218" s="9">
        <f t="shared" ref="P218:P258" si="54">((N218/60)*1.9)/(($E$9)*($E$15/$D$15)*($E$16/$D$16))</f>
        <v>27.728026533996687</v>
      </c>
      <c r="Q218" s="9">
        <f t="shared" si="49"/>
        <v>99.820895522388071</v>
      </c>
      <c r="R218" s="9">
        <f t="shared" si="50"/>
        <v>5737.9182165728589</v>
      </c>
      <c r="S218" s="9">
        <f t="shared" si="45"/>
        <v>5518.4299242528332</v>
      </c>
      <c r="T218" s="9">
        <f t="shared" si="46"/>
        <v>20.067017906373938</v>
      </c>
      <c r="U218" s="9">
        <f t="shared" si="51"/>
        <v>9.8587442950929223</v>
      </c>
      <c r="V218" s="9">
        <f>(($B$24/$D$21)*($B$40*($B$33/$B$21))-(X218/$D$25))</f>
        <v>9.5268107644130779</v>
      </c>
      <c r="W218" s="9">
        <f t="shared" si="47"/>
        <v>262.12704232002591</v>
      </c>
      <c r="X218" s="25">
        <f t="shared" si="52"/>
        <v>165.53329232002591</v>
      </c>
      <c r="Y218" s="9">
        <f t="shared" si="48"/>
        <v>4589.9115217095086</v>
      </c>
    </row>
    <row r="219" spans="10:25" x14ac:dyDescent="0.25">
      <c r="J219" s="15">
        <v>29.114427860696523</v>
      </c>
      <c r="K219" s="15">
        <v>18.328192250610382</v>
      </c>
      <c r="M219" s="9">
        <v>5</v>
      </c>
      <c r="N219" s="9">
        <v>5250</v>
      </c>
      <c r="O219" s="9">
        <f t="shared" si="53"/>
        <v>5.7469577069825775</v>
      </c>
      <c r="P219" s="9">
        <f t="shared" si="54"/>
        <v>29.114427860696523</v>
      </c>
      <c r="Q219" s="9">
        <f t="shared" si="49"/>
        <v>104.81194029850748</v>
      </c>
      <c r="R219" s="9">
        <f t="shared" si="50"/>
        <v>5464.684015783675</v>
      </c>
      <c r="S219" s="9">
        <f t="shared" si="45"/>
        <v>5228.2285610008466</v>
      </c>
      <c r="T219" s="9">
        <f t="shared" si="46"/>
        <v>19.01174022182126</v>
      </c>
      <c r="U219" s="9">
        <f t="shared" si="51"/>
        <v>9.7989908694308561</v>
      </c>
      <c r="V219" s="9">
        <f t="shared" ref="V219:V258" si="55">(($B$24/$D$21)*($B$40*($B$33/$B$21))-(X219/$D$25))</f>
        <v>9.4667796470310428</v>
      </c>
      <c r="W219" s="9">
        <f t="shared" si="47"/>
        <v>279.09420478282857</v>
      </c>
      <c r="X219" s="25">
        <f t="shared" si="52"/>
        <v>182.50045478282857</v>
      </c>
      <c r="Y219" s="9">
        <f t="shared" si="48"/>
        <v>5313.3963253189704</v>
      </c>
    </row>
    <row r="220" spans="10:25" x14ac:dyDescent="0.25">
      <c r="J220" s="15">
        <v>30.500829187396356</v>
      </c>
      <c r="K220" s="15">
        <v>17.086218610659547</v>
      </c>
      <c r="M220" s="9">
        <v>5</v>
      </c>
      <c r="N220" s="9">
        <v>5500</v>
      </c>
      <c r="O220" s="9">
        <f t="shared" si="53"/>
        <v>6.0206223596960342</v>
      </c>
      <c r="P220" s="9">
        <f t="shared" si="54"/>
        <v>30.500829187396356</v>
      </c>
      <c r="Q220" s="9">
        <f t="shared" si="49"/>
        <v>109.80298507462689</v>
      </c>
      <c r="R220" s="9">
        <f t="shared" si="50"/>
        <v>5216.2892877935083</v>
      </c>
      <c r="S220" s="9">
        <f t="shared" si="45"/>
        <v>4962.0390040862767</v>
      </c>
      <c r="T220" s="9">
        <f t="shared" si="46"/>
        <v>18.043778196677369</v>
      </c>
      <c r="U220" s="9">
        <f t="shared" si="51"/>
        <v>9.7363226425169813</v>
      </c>
      <c r="V220" s="9">
        <f t="shared" si="55"/>
        <v>9.4038201824596399</v>
      </c>
      <c r="W220" s="9">
        <f t="shared" si="47"/>
        <v>296.88903370723131</v>
      </c>
      <c r="X220" s="25">
        <f t="shared" si="52"/>
        <v>200.29528370723133</v>
      </c>
      <c r="Y220" s="9">
        <f t="shared" si="48"/>
        <v>6109.1722353953555</v>
      </c>
    </row>
    <row r="221" spans="10:25" x14ac:dyDescent="0.25">
      <c r="J221" s="15">
        <v>31.887230514096188</v>
      </c>
      <c r="K221" s="15">
        <v>15.952242678530524</v>
      </c>
      <c r="M221" s="9">
        <v>5</v>
      </c>
      <c r="N221" s="9">
        <v>5750</v>
      </c>
      <c r="O221" s="9">
        <f t="shared" si="53"/>
        <v>6.294287012409491</v>
      </c>
      <c r="P221" s="9">
        <f t="shared" si="54"/>
        <v>31.887230514096188</v>
      </c>
      <c r="Q221" s="9">
        <f t="shared" si="49"/>
        <v>114.79402985074628</v>
      </c>
      <c r="R221" s="9">
        <f t="shared" si="50"/>
        <v>4989.4941013677035</v>
      </c>
      <c r="S221" s="9">
        <f t="shared" si="45"/>
        <v>4716.6213222744691</v>
      </c>
      <c r="T221" s="9">
        <f t="shared" si="46"/>
        <v>17.151350262816251</v>
      </c>
      <c r="U221" s="9">
        <f t="shared" si="51"/>
        <v>9.670739614351298</v>
      </c>
      <c r="V221" s="9">
        <f t="shared" si="55"/>
        <v>9.3379323706988693</v>
      </c>
      <c r="W221" s="9">
        <f t="shared" si="47"/>
        <v>315.51152909323423</v>
      </c>
      <c r="X221" s="25">
        <f t="shared" si="52"/>
        <v>218.9177790932342</v>
      </c>
      <c r="Y221" s="9">
        <f t="shared" si="48"/>
        <v>6980.6816855799461</v>
      </c>
    </row>
    <row r="222" spans="10:25" x14ac:dyDescent="0.25">
      <c r="J222" s="15">
        <v>33.273631840796028</v>
      </c>
      <c r="K222" s="15">
        <v>14.912764740745583</v>
      </c>
      <c r="M222" s="9">
        <v>5</v>
      </c>
      <c r="N222" s="9">
        <v>6000</v>
      </c>
      <c r="O222" s="9">
        <f t="shared" si="53"/>
        <v>6.5679516651229486</v>
      </c>
      <c r="P222" s="9">
        <f t="shared" si="54"/>
        <v>33.273631840796028</v>
      </c>
      <c r="Q222" s="9">
        <f t="shared" si="49"/>
        <v>119.78507462686571</v>
      </c>
      <c r="R222" s="9">
        <f t="shared" si="50"/>
        <v>4781.5985138107153</v>
      </c>
      <c r="S222" s="9">
        <f t="shared" si="45"/>
        <v>4489.2755728698776</v>
      </c>
      <c r="T222" s="9">
        <f t="shared" si="46"/>
        <v>16.324638446799554</v>
      </c>
      <c r="U222" s="9">
        <f t="shared" si="51"/>
        <v>9.602241784933808</v>
      </c>
      <c r="V222" s="9">
        <f t="shared" si="55"/>
        <v>9.2691162117487291</v>
      </c>
      <c r="W222" s="9">
        <f t="shared" si="47"/>
        <v>334.96169094083734</v>
      </c>
      <c r="X222" s="25">
        <f t="shared" si="52"/>
        <v>238.36794094083734</v>
      </c>
      <c r="Y222" s="9">
        <f t="shared" si="48"/>
        <v>7931.3671095140326</v>
      </c>
    </row>
    <row r="223" spans="10:25" x14ac:dyDescent="0.25">
      <c r="J223" s="15">
        <v>34.660033167495861</v>
      </c>
      <c r="K223" s="15">
        <v>13.956445037983439</v>
      </c>
      <c r="M223" s="9">
        <v>5</v>
      </c>
      <c r="N223" s="9">
        <v>6250</v>
      </c>
      <c r="O223" s="9">
        <f t="shared" si="53"/>
        <v>6.8416163178364044</v>
      </c>
      <c r="P223" s="9">
        <f t="shared" si="54"/>
        <v>34.660033167495861</v>
      </c>
      <c r="Q223" s="9">
        <f t="shared" si="49"/>
        <v>124.7761194029851</v>
      </c>
      <c r="R223" s="9">
        <f t="shared" si="50"/>
        <v>4590.3345732582866</v>
      </c>
      <c r="S223" s="9">
        <f t="shared" si="45"/>
        <v>4277.7338040082459</v>
      </c>
      <c r="T223" s="9">
        <f t="shared" si="46"/>
        <v>15.555395650939076</v>
      </c>
      <c r="U223" s="9">
        <f t="shared" si="51"/>
        <v>9.5308291542645076</v>
      </c>
      <c r="V223" s="9">
        <f t="shared" si="55"/>
        <v>9.197371705609223</v>
      </c>
      <c r="W223" s="9">
        <f t="shared" si="47"/>
        <v>355.23951925004053</v>
      </c>
      <c r="X223" s="25">
        <f t="shared" si="52"/>
        <v>258.64576925004053</v>
      </c>
      <c r="Y223" s="9">
        <f t="shared" si="48"/>
        <v>8964.6709408388851</v>
      </c>
    </row>
    <row r="224" spans="10:25" x14ac:dyDescent="0.25">
      <c r="J224" s="15">
        <v>36.046434494195694</v>
      </c>
      <c r="K224" s="15">
        <v>13.073688389279923</v>
      </c>
      <c r="M224" s="9">
        <v>5</v>
      </c>
      <c r="N224" s="9">
        <v>6500</v>
      </c>
      <c r="O224" s="9">
        <f t="shared" si="53"/>
        <v>7.1152809705498603</v>
      </c>
      <c r="P224" s="9">
        <f t="shared" si="54"/>
        <v>36.046434494195694</v>
      </c>
      <c r="Q224" s="9">
        <f t="shared" si="49"/>
        <v>129.7671641791045</v>
      </c>
      <c r="R224" s="9">
        <f t="shared" si="50"/>
        <v>4413.7832435175833</v>
      </c>
      <c r="S224" s="9">
        <f t="shared" si="45"/>
        <v>4080.0769794967396</v>
      </c>
      <c r="T224" s="9">
        <f t="shared" si="46"/>
        <v>14.836643561806326</v>
      </c>
      <c r="U224" s="9">
        <f t="shared" si="51"/>
        <v>9.4565017223434005</v>
      </c>
      <c r="V224" s="9">
        <f t="shared" si="55"/>
        <v>9.1226988522803492</v>
      </c>
      <c r="W224" s="9">
        <f t="shared" si="47"/>
        <v>376.34501402084373</v>
      </c>
      <c r="X224" s="25">
        <f t="shared" si="52"/>
        <v>279.75126402084373</v>
      </c>
      <c r="Y224" s="9">
        <f t="shared" si="48"/>
        <v>10084.035613195789</v>
      </c>
    </row>
    <row r="225" spans="10:25" x14ac:dyDescent="0.25">
      <c r="J225" s="15">
        <v>37.432835820895527</v>
      </c>
      <c r="K225" s="15">
        <v>12.256321121961856</v>
      </c>
      <c r="M225" s="9">
        <v>5</v>
      </c>
      <c r="N225" s="9">
        <v>6750</v>
      </c>
      <c r="O225" s="9">
        <f t="shared" si="53"/>
        <v>7.3889456232633162</v>
      </c>
      <c r="P225" s="9">
        <f t="shared" si="54"/>
        <v>37.432835820895527</v>
      </c>
      <c r="Q225" s="9">
        <f t="shared" si="49"/>
        <v>134.75820895522389</v>
      </c>
      <c r="R225" s="9">
        <f t="shared" si="50"/>
        <v>4250.3097900539697</v>
      </c>
      <c r="S225" s="9">
        <f t="shared" si="45"/>
        <v>3894.6703648007224</v>
      </c>
      <c r="T225" s="9">
        <f t="shared" si="46"/>
        <v>14.162437690184445</v>
      </c>
      <c r="U225" s="9">
        <f t="shared" si="51"/>
        <v>9.3792594891704866</v>
      </c>
      <c r="V225" s="9">
        <f t="shared" si="55"/>
        <v>9.0450976517621093</v>
      </c>
      <c r="W225" s="9">
        <f t="shared" si="47"/>
        <v>398.27817525324718</v>
      </c>
      <c r="X225" s="25">
        <f t="shared" si="52"/>
        <v>301.68442525324718</v>
      </c>
      <c r="Y225" s="9">
        <f t="shared" si="48"/>
        <v>11292.90356022603</v>
      </c>
    </row>
    <row r="226" spans="10:25" x14ac:dyDescent="0.25">
      <c r="J226" s="15">
        <v>38.819237147595359</v>
      </c>
      <c r="K226" s="15">
        <v>11.49733723088079</v>
      </c>
      <c r="M226" s="9">
        <v>5</v>
      </c>
      <c r="N226" s="9">
        <v>7000</v>
      </c>
      <c r="O226" s="9">
        <f t="shared" si="53"/>
        <v>7.662610275976772</v>
      </c>
      <c r="P226" s="9">
        <f t="shared" si="54"/>
        <v>38.819237147595359</v>
      </c>
      <c r="Q226" s="9">
        <f t="shared" si="49"/>
        <v>139.74925373134329</v>
      </c>
      <c r="R226" s="9">
        <f t="shared" si="50"/>
        <v>4098.5130118377565</v>
      </c>
      <c r="S226" s="9">
        <f t="shared" si="45"/>
        <v>3720.1127588905056</v>
      </c>
      <c r="T226" s="9">
        <f t="shared" si="46"/>
        <v>13.527682759601838</v>
      </c>
      <c r="U226" s="9">
        <f t="shared" si="51"/>
        <v>9.2991024547457624</v>
      </c>
      <c r="V226" s="9">
        <f t="shared" si="55"/>
        <v>8.9645681040545</v>
      </c>
      <c r="W226" s="9">
        <f t="shared" si="47"/>
        <v>421.03900294725071</v>
      </c>
      <c r="X226" s="25">
        <f t="shared" si="52"/>
        <v>324.44525294725071</v>
      </c>
      <c r="Y226" s="9">
        <f t="shared" si="48"/>
        <v>12594.717215570887</v>
      </c>
    </row>
    <row r="227" spans="10:25" x14ac:dyDescent="0.25">
      <c r="J227" s="15">
        <v>40.205638474295192</v>
      </c>
      <c r="K227" s="15">
        <v>10.790697056426005</v>
      </c>
      <c r="M227" s="9">
        <v>5</v>
      </c>
      <c r="N227" s="9">
        <v>7250</v>
      </c>
      <c r="O227" s="9">
        <f t="shared" si="53"/>
        <v>7.9362749286902279</v>
      </c>
      <c r="P227" s="9">
        <f t="shared" si="54"/>
        <v>40.205638474295192</v>
      </c>
      <c r="Q227" s="9">
        <f t="shared" si="49"/>
        <v>144.74029850746268</v>
      </c>
      <c r="R227" s="9">
        <f t="shared" si="50"/>
        <v>3957.1849769467995</v>
      </c>
      <c r="S227" s="9">
        <f t="shared" si="45"/>
        <v>3555.1962298439453</v>
      </c>
      <c r="T227" s="9">
        <f t="shared" si="46"/>
        <v>12.92798629034162</v>
      </c>
      <c r="U227" s="9">
        <f t="shared" si="51"/>
        <v>9.2160306190692314</v>
      </c>
      <c r="V227" s="9">
        <f t="shared" si="55"/>
        <v>8.8811102091575229</v>
      </c>
      <c r="W227" s="9">
        <f t="shared" si="47"/>
        <v>444.62749710285436</v>
      </c>
      <c r="X227" s="25">
        <f t="shared" si="52"/>
        <v>348.03374710285436</v>
      </c>
      <c r="Y227" s="9">
        <f t="shared" si="48"/>
        <v>13992.919012871644</v>
      </c>
    </row>
    <row r="228" spans="10:25" x14ac:dyDescent="0.25">
      <c r="J228" s="15">
        <v>41.592039800995032</v>
      </c>
      <c r="K228" s="15">
        <v>10.131166226934869</v>
      </c>
      <c r="M228" s="9">
        <v>5</v>
      </c>
      <c r="N228" s="9">
        <v>7500</v>
      </c>
      <c r="O228" s="9">
        <f t="shared" si="53"/>
        <v>8.2099395814036846</v>
      </c>
      <c r="P228" s="9">
        <f t="shared" si="54"/>
        <v>41.592039800995032</v>
      </c>
      <c r="Q228" s="9">
        <f t="shared" si="49"/>
        <v>149.73134328358211</v>
      </c>
      <c r="R228" s="9">
        <f t="shared" si="50"/>
        <v>3825.2788110485726</v>
      </c>
      <c r="S228" s="9">
        <f t="shared" si="45"/>
        <v>3398.8739033285142</v>
      </c>
      <c r="T228" s="9">
        <f t="shared" si="46"/>
        <v>12.359541466649143</v>
      </c>
      <c r="U228" s="9">
        <f t="shared" si="51"/>
        <v>9.1300439821408919</v>
      </c>
      <c r="V228" s="9">
        <f t="shared" si="55"/>
        <v>8.7947239670711781</v>
      </c>
      <c r="W228" s="9">
        <f t="shared" si="47"/>
        <v>469.04365772005832</v>
      </c>
      <c r="X228" s="25">
        <f t="shared" si="52"/>
        <v>372.44990772005832</v>
      </c>
      <c r="Y228" s="9">
        <f t="shared" si="48"/>
        <v>15490.951385769593</v>
      </c>
    </row>
    <row r="229" spans="10:25" x14ac:dyDescent="0.25">
      <c r="J229" s="15">
        <v>42.978441127694857</v>
      </c>
      <c r="K229" s="15">
        <v>9.5141857735399409</v>
      </c>
      <c r="M229" s="9">
        <v>5</v>
      </c>
      <c r="N229" s="9">
        <v>7750</v>
      </c>
      <c r="O229" s="9">
        <f t="shared" si="53"/>
        <v>8.4836042341171414</v>
      </c>
      <c r="P229" s="9">
        <f t="shared" si="54"/>
        <v>42.978441127694857</v>
      </c>
      <c r="Q229" s="9">
        <f t="shared" si="49"/>
        <v>154.7223880597015</v>
      </c>
      <c r="R229" s="9">
        <f t="shared" si="50"/>
        <v>3701.8827203695869</v>
      </c>
      <c r="S229" s="9">
        <f t="shared" si="45"/>
        <v>3250.2339855707246</v>
      </c>
      <c r="T229" s="9">
        <f t="shared" si="46"/>
        <v>11.819032674802635</v>
      </c>
      <c r="U229" s="9">
        <f t="shared" si="51"/>
        <v>9.0411425439607438</v>
      </c>
      <c r="V229" s="9">
        <f t="shared" si="55"/>
        <v>8.7054093777954673</v>
      </c>
      <c r="W229" s="9">
        <f t="shared" si="47"/>
        <v>494.28748479886212</v>
      </c>
      <c r="X229" s="25">
        <f t="shared" si="52"/>
        <v>397.69373479886212</v>
      </c>
      <c r="Y229" s="9">
        <f t="shared" si="48"/>
        <v>17092.256767905987</v>
      </c>
    </row>
    <row r="230" spans="10:25" x14ac:dyDescent="0.25">
      <c r="J230" s="15">
        <v>44.364842454394704</v>
      </c>
      <c r="K230" s="15">
        <v>8.9357665984821892</v>
      </c>
      <c r="M230" s="9">
        <v>5</v>
      </c>
      <c r="N230" s="9">
        <v>8000</v>
      </c>
      <c r="O230" s="9">
        <f t="shared" si="53"/>
        <v>8.7572688868305963</v>
      </c>
      <c r="P230" s="9">
        <f t="shared" si="54"/>
        <v>44.364842454394704</v>
      </c>
      <c r="Q230" s="9">
        <f t="shared" si="49"/>
        <v>159.71343283582095</v>
      </c>
      <c r="R230" s="9">
        <f t="shared" si="50"/>
        <v>3586.1988853580365</v>
      </c>
      <c r="S230" s="9">
        <f t="shared" si="45"/>
        <v>3108.4786570187703</v>
      </c>
      <c r="T230" s="9">
        <f t="shared" si="46"/>
        <v>11.303558752795528</v>
      </c>
      <c r="U230" s="9">
        <f t="shared" si="51"/>
        <v>8.9493263045287872</v>
      </c>
      <c r="V230" s="9">
        <f t="shared" si="55"/>
        <v>8.613166441330387</v>
      </c>
      <c r="W230" s="9">
        <f t="shared" si="47"/>
        <v>520.3589783392664</v>
      </c>
      <c r="X230" s="25">
        <f t="shared" si="52"/>
        <v>423.7652283392664</v>
      </c>
      <c r="Y230" s="9">
        <f t="shared" si="48"/>
        <v>18800.277592922153</v>
      </c>
    </row>
    <row r="231" spans="10:25" x14ac:dyDescent="0.25">
      <c r="J231" s="15">
        <v>45.751243781094537</v>
      </c>
      <c r="K231" s="15">
        <v>8.3924031310036984</v>
      </c>
      <c r="M231" s="9">
        <v>5</v>
      </c>
      <c r="N231" s="9">
        <v>8250</v>
      </c>
      <c r="O231" s="9">
        <f t="shared" si="53"/>
        <v>9.0309335395440549</v>
      </c>
      <c r="P231" s="9">
        <f t="shared" si="54"/>
        <v>45.751243781094537</v>
      </c>
      <c r="Q231" s="9">
        <f t="shared" si="49"/>
        <v>164.70447761194035</v>
      </c>
      <c r="R231" s="9">
        <f t="shared" si="50"/>
        <v>3477.5261918623382</v>
      </c>
      <c r="S231" s="9">
        <f t="shared" si="45"/>
        <v>2972.9068035210676</v>
      </c>
      <c r="T231" s="9">
        <f t="shared" si="46"/>
        <v>10.810570194622064</v>
      </c>
      <c r="U231" s="9">
        <f t="shared" si="51"/>
        <v>8.8545952638450238</v>
      </c>
      <c r="V231" s="9">
        <f t="shared" si="55"/>
        <v>8.5179951576759407</v>
      </c>
      <c r="W231" s="9">
        <f t="shared" si="47"/>
        <v>547.25813834127052</v>
      </c>
      <c r="X231" s="25">
        <f t="shared" si="52"/>
        <v>450.66438834127058</v>
      </c>
      <c r="Y231" s="9">
        <f t="shared" si="48"/>
        <v>20618.456294459331</v>
      </c>
    </row>
    <row r="232" spans="10:25" x14ac:dyDescent="0.25">
      <c r="J232" s="15">
        <v>47.137645107794363</v>
      </c>
      <c r="K232" s="15">
        <v>7.881002220435712</v>
      </c>
      <c r="M232" s="9">
        <v>5</v>
      </c>
      <c r="N232" s="9">
        <v>8500</v>
      </c>
      <c r="O232" s="9">
        <f t="shared" si="53"/>
        <v>9.3045981922575081</v>
      </c>
      <c r="P232" s="9">
        <f t="shared" si="54"/>
        <v>47.137645107794363</v>
      </c>
      <c r="Q232" s="9">
        <f t="shared" si="49"/>
        <v>169.69552238805971</v>
      </c>
      <c r="R232" s="9">
        <f t="shared" si="50"/>
        <v>3375.246009748741</v>
      </c>
      <c r="S232" s="9">
        <f t="shared" si="45"/>
        <v>2842.8997949438663</v>
      </c>
      <c r="T232" s="9">
        <f t="shared" si="46"/>
        <v>10.337817436159513</v>
      </c>
      <c r="U232" s="9">
        <f t="shared" si="51"/>
        <v>8.7569494219094519</v>
      </c>
      <c r="V232" s="9">
        <f t="shared" si="55"/>
        <v>8.4198955268321267</v>
      </c>
      <c r="W232" s="9">
        <f t="shared" si="47"/>
        <v>574.98496480487472</v>
      </c>
      <c r="X232" s="25">
        <f t="shared" si="52"/>
        <v>478.39121480487472</v>
      </c>
      <c r="Y232" s="9">
        <f t="shared" si="48"/>
        <v>22550.235306158804</v>
      </c>
    </row>
    <row r="233" spans="10:25" x14ac:dyDescent="0.25">
      <c r="J233" s="15">
        <v>48.524046434494203</v>
      </c>
      <c r="K233" s="15">
        <v>7.3988242190430329</v>
      </c>
      <c r="M233" s="9">
        <v>5</v>
      </c>
      <c r="N233" s="9">
        <v>8750</v>
      </c>
      <c r="O233" s="9">
        <f t="shared" si="53"/>
        <v>9.5782628449709666</v>
      </c>
      <c r="P233" s="9">
        <f t="shared" si="54"/>
        <v>48.524046434494203</v>
      </c>
      <c r="Q233" s="9">
        <f t="shared" si="49"/>
        <v>174.68656716417914</v>
      </c>
      <c r="R233" s="9">
        <f t="shared" si="50"/>
        <v>3278.8104094702053</v>
      </c>
      <c r="S233" s="9">
        <f t="shared" si="45"/>
        <v>2717.9097017401259</v>
      </c>
      <c r="T233" s="9">
        <f t="shared" si="46"/>
        <v>9.8833080063277308</v>
      </c>
      <c r="U233" s="9">
        <f t="shared" si="51"/>
        <v>8.6563887787220715</v>
      </c>
      <c r="V233" s="9">
        <f t="shared" si="55"/>
        <v>8.318867548798945</v>
      </c>
      <c r="W233" s="9">
        <f t="shared" si="47"/>
        <v>603.53945773007933</v>
      </c>
      <c r="X233" s="25">
        <f t="shared" si="52"/>
        <v>506.94570773007933</v>
      </c>
      <c r="Y233" s="9">
        <f t="shared" si="48"/>
        <v>24599.057061661897</v>
      </c>
    </row>
    <row r="234" spans="10:25" x14ac:dyDescent="0.25">
      <c r="J234" s="15">
        <v>49.910447761194042</v>
      </c>
      <c r="K234" s="15">
        <v>6.9434338843943895</v>
      </c>
      <c r="M234" s="9">
        <v>5</v>
      </c>
      <c r="N234" s="9">
        <v>9000</v>
      </c>
      <c r="O234" s="9">
        <f t="shared" si="53"/>
        <v>9.8519274976844198</v>
      </c>
      <c r="P234" s="9">
        <f t="shared" si="54"/>
        <v>49.910447761194042</v>
      </c>
      <c r="Q234" s="9">
        <f t="shared" si="49"/>
        <v>179.67761194029856</v>
      </c>
      <c r="R234" s="9">
        <f t="shared" si="50"/>
        <v>3187.7323425404766</v>
      </c>
      <c r="S234" s="9">
        <f t="shared" si="45"/>
        <v>2597.4494754235925</v>
      </c>
      <c r="T234" s="9">
        <f t="shared" si="46"/>
        <v>9.445270819722154</v>
      </c>
      <c r="U234" s="9">
        <f t="shared" si="51"/>
        <v>8.5529133342828825</v>
      </c>
      <c r="V234" s="9">
        <f t="shared" si="55"/>
        <v>8.2149112235763937</v>
      </c>
      <c r="W234" s="9">
        <f t="shared" si="47"/>
        <v>632.92161711688402</v>
      </c>
      <c r="X234" s="25">
        <f t="shared" si="52"/>
        <v>536.32786711688402</v>
      </c>
      <c r="Y234" s="9">
        <f t="shared" si="48"/>
        <v>26768.363994609859</v>
      </c>
    </row>
    <row r="235" spans="10:25" x14ac:dyDescent="0.25">
      <c r="J235" s="15">
        <v>51.296849087893868</v>
      </c>
      <c r="K235" s="15">
        <v>6.5126592435105453</v>
      </c>
      <c r="M235" s="9">
        <v>5</v>
      </c>
      <c r="N235" s="9">
        <v>9250</v>
      </c>
      <c r="O235" s="9">
        <f t="shared" si="53"/>
        <v>10.125592150397878</v>
      </c>
      <c r="P235" s="9">
        <f t="shared" si="54"/>
        <v>51.296849087893868</v>
      </c>
      <c r="Q235" s="9">
        <f t="shared" si="49"/>
        <v>184.66865671641793</v>
      </c>
      <c r="R235" s="9">
        <f t="shared" si="50"/>
        <v>3101.5774143637077</v>
      </c>
      <c r="S235" s="9">
        <f t="shared" si="45"/>
        <v>2481.0847213984189</v>
      </c>
      <c r="T235" s="9">
        <f t="shared" si="46"/>
        <v>9.022126259630614</v>
      </c>
      <c r="U235" s="9">
        <f t="shared" si="51"/>
        <v>8.4465230885918867</v>
      </c>
      <c r="V235" s="9">
        <f t="shared" si="55"/>
        <v>8.1080265511644782</v>
      </c>
      <c r="W235" s="9">
        <f t="shared" si="47"/>
        <v>663.13144296528856</v>
      </c>
      <c r="X235" s="25">
        <f t="shared" si="52"/>
        <v>566.53769296528856</v>
      </c>
      <c r="Y235" s="9">
        <f t="shared" si="48"/>
        <v>29061.598538643957</v>
      </c>
    </row>
    <row r="236" spans="10:25" x14ac:dyDescent="0.25">
      <c r="J236" s="15">
        <v>52.683250414593708</v>
      </c>
      <c r="K236" s="15">
        <v>6.104556952146897</v>
      </c>
      <c r="M236" s="9">
        <v>5</v>
      </c>
      <c r="N236" s="9">
        <v>9500</v>
      </c>
      <c r="O236" s="9">
        <f t="shared" si="53"/>
        <v>10.399256803111331</v>
      </c>
      <c r="P236" s="9">
        <f t="shared" si="54"/>
        <v>52.683250414593708</v>
      </c>
      <c r="Q236" s="9">
        <f t="shared" si="49"/>
        <v>189.65970149253735</v>
      </c>
      <c r="R236" s="9">
        <f t="shared" si="50"/>
        <v>3019.9569560909781</v>
      </c>
      <c r="S236" s="9">
        <f t="shared" si="45"/>
        <v>2368.4267708156844</v>
      </c>
      <c r="T236" s="9">
        <f t="shared" si="46"/>
        <v>8.6124609847843079</v>
      </c>
      <c r="U236" s="9">
        <f t="shared" si="51"/>
        <v>8.3372180416490806</v>
      </c>
      <c r="V236" s="9">
        <f t="shared" si="55"/>
        <v>7.9982135315631924</v>
      </c>
      <c r="W236" s="9">
        <f t="shared" si="47"/>
        <v>694.16893527529351</v>
      </c>
      <c r="X236" s="25">
        <f t="shared" si="52"/>
        <v>597.57518527529351</v>
      </c>
      <c r="Y236" s="9">
        <f t="shared" si="48"/>
        <v>31482.203127405519</v>
      </c>
    </row>
    <row r="237" spans="10:25" x14ac:dyDescent="0.25">
      <c r="J237" s="15">
        <v>54.069651741293541</v>
      </c>
      <c r="K237" s="15">
        <v>5.7173829834172851</v>
      </c>
      <c r="M237" s="9">
        <v>5</v>
      </c>
      <c r="N237" s="9">
        <v>9750</v>
      </c>
      <c r="O237" s="9">
        <f t="shared" si="53"/>
        <v>10.67292145582479</v>
      </c>
      <c r="P237" s="9">
        <f t="shared" si="54"/>
        <v>54.069651741293541</v>
      </c>
      <c r="Q237" s="9">
        <f t="shared" si="49"/>
        <v>194.65074626865675</v>
      </c>
      <c r="R237" s="9">
        <f t="shared" si="50"/>
        <v>2942.5221623450557</v>
      </c>
      <c r="S237" s="9">
        <f t="shared" si="45"/>
        <v>2259.1268182981571</v>
      </c>
      <c r="T237" s="9">
        <f t="shared" si="46"/>
        <v>8.2150066119932994</v>
      </c>
      <c r="U237" s="9">
        <f t="shared" si="51"/>
        <v>8.2249981934544678</v>
      </c>
      <c r="V237" s="9">
        <f t="shared" si="55"/>
        <v>7.8854721647725396</v>
      </c>
      <c r="W237" s="9">
        <f t="shared" si="47"/>
        <v>726.03409404689853</v>
      </c>
      <c r="X237" s="25">
        <f t="shared" si="52"/>
        <v>629.44034404689853</v>
      </c>
      <c r="Y237" s="9">
        <f t="shared" si="48"/>
        <v>34033.62019453579</v>
      </c>
    </row>
    <row r="238" spans="10:25" x14ac:dyDescent="0.25">
      <c r="J238" s="15">
        <v>55.456053067993373</v>
      </c>
      <c r="K238" s="15">
        <v>5.3495677131241539</v>
      </c>
      <c r="M238" s="9">
        <v>5</v>
      </c>
      <c r="N238" s="9">
        <v>10000</v>
      </c>
      <c r="O238" s="9">
        <f t="shared" si="53"/>
        <v>10.946586108538245</v>
      </c>
      <c r="P238" s="9">
        <f t="shared" si="54"/>
        <v>55.456053067993373</v>
      </c>
      <c r="Q238" s="9">
        <f t="shared" si="49"/>
        <v>199.64179104477614</v>
      </c>
      <c r="R238" s="9">
        <f t="shared" si="50"/>
        <v>2868.9591082864295</v>
      </c>
      <c r="S238" s="9">
        <f t="shared" si="45"/>
        <v>2152.8709390063259</v>
      </c>
      <c r="T238" s="9">
        <f t="shared" si="46"/>
        <v>7.8286215963866397</v>
      </c>
      <c r="U238" s="9">
        <f t="shared" si="51"/>
        <v>8.1098635440080482</v>
      </c>
      <c r="V238" s="9">
        <f t="shared" si="55"/>
        <v>7.7698024507925201</v>
      </c>
      <c r="W238" s="9">
        <f t="shared" si="47"/>
        <v>758.72691928010363</v>
      </c>
      <c r="X238" s="25">
        <f t="shared" si="52"/>
        <v>662.13316928010363</v>
      </c>
      <c r="Y238" s="9">
        <f t="shared" si="48"/>
        <v>36719.292173676069</v>
      </c>
    </row>
    <row r="239" spans="10:25" x14ac:dyDescent="0.25">
      <c r="J239" s="15">
        <v>56.842454394693206</v>
      </c>
      <c r="K239" s="15">
        <v>4.9996946511380038</v>
      </c>
      <c r="M239" s="9">
        <v>5</v>
      </c>
      <c r="N239" s="9">
        <v>10250</v>
      </c>
      <c r="O239" s="9">
        <f t="shared" si="53"/>
        <v>11.2202507612517</v>
      </c>
      <c r="P239" s="9">
        <f t="shared" si="54"/>
        <v>56.842454394693206</v>
      </c>
      <c r="Q239" s="9">
        <f t="shared" si="49"/>
        <v>204.63283582089554</v>
      </c>
      <c r="R239" s="9">
        <f t="shared" si="50"/>
        <v>2798.9844958891995</v>
      </c>
      <c r="S239" s="9">
        <f t="shared" si="45"/>
        <v>2049.3758349142909</v>
      </c>
      <c r="T239" s="9">
        <f t="shared" si="46"/>
        <v>7.4522757633246943</v>
      </c>
      <c r="U239" s="9">
        <f t="shared" si="51"/>
        <v>7.9918140933098192</v>
      </c>
      <c r="V239" s="9">
        <f t="shared" si="55"/>
        <v>7.6512043896231319</v>
      </c>
      <c r="W239" s="9">
        <f t="shared" si="47"/>
        <v>792.2474109749088</v>
      </c>
      <c r="X239" s="25">
        <f t="shared" si="52"/>
        <v>695.6536609749088</v>
      </c>
      <c r="Y239" s="9">
        <f t="shared" si="48"/>
        <v>39542.66149846762</v>
      </c>
    </row>
    <row r="240" spans="10:25" x14ac:dyDescent="0.25">
      <c r="J240" s="15">
        <v>58.228855721393046</v>
      </c>
      <c r="K240" s="15">
        <v>4.6664822111511945</v>
      </c>
      <c r="M240" s="9">
        <v>5</v>
      </c>
      <c r="N240" s="9">
        <v>10500</v>
      </c>
      <c r="O240" s="9">
        <f t="shared" si="53"/>
        <v>11.493915413965155</v>
      </c>
      <c r="P240" s="9">
        <f t="shared" si="54"/>
        <v>58.228855721393046</v>
      </c>
      <c r="Q240" s="9">
        <f t="shared" si="49"/>
        <v>209.62388059701496</v>
      </c>
      <c r="R240" s="9">
        <f t="shared" si="50"/>
        <v>2732.3420078918375</v>
      </c>
      <c r="S240" s="9">
        <f t="shared" si="45"/>
        <v>1948.3851887605233</v>
      </c>
      <c r="T240" s="9">
        <f t="shared" si="46"/>
        <v>7.0850370500382667</v>
      </c>
      <c r="U240" s="9">
        <f t="shared" si="51"/>
        <v>7.8708498413597816</v>
      </c>
      <c r="V240" s="9">
        <f t="shared" si="55"/>
        <v>7.5296779812643759</v>
      </c>
      <c r="W240" s="9">
        <f t="shared" si="47"/>
        <v>826.59556913131428</v>
      </c>
      <c r="X240" s="25">
        <f t="shared" si="52"/>
        <v>730.00181913131428</v>
      </c>
      <c r="Y240" s="9">
        <f t="shared" si="48"/>
        <v>42507.170602551763</v>
      </c>
    </row>
    <row r="241" spans="10:25" x14ac:dyDescent="0.25">
      <c r="J241" s="15">
        <v>59.615257048092872</v>
      </c>
      <c r="K241" s="15">
        <v>4.348768024187029</v>
      </c>
      <c r="M241" s="9">
        <v>5</v>
      </c>
      <c r="N241" s="9">
        <v>10750</v>
      </c>
      <c r="O241" s="9">
        <f t="shared" si="53"/>
        <v>11.767580066678613</v>
      </c>
      <c r="P241" s="9">
        <f t="shared" si="54"/>
        <v>59.615257048092872</v>
      </c>
      <c r="Q241" s="9">
        <f t="shared" si="49"/>
        <v>214.61492537313435</v>
      </c>
      <c r="R241" s="9">
        <f t="shared" si="50"/>
        <v>2668.7991704990045</v>
      </c>
      <c r="S241" s="9">
        <f t="shared" si="45"/>
        <v>1849.6665267496849</v>
      </c>
      <c r="T241" s="9">
        <f t="shared" si="46"/>
        <v>6.7260600972715814</v>
      </c>
      <c r="U241" s="9">
        <f t="shared" si="51"/>
        <v>7.7469707881579364</v>
      </c>
      <c r="V241" s="9">
        <f t="shared" si="55"/>
        <v>7.405223225716254</v>
      </c>
      <c r="W241" s="9">
        <f t="shared" si="47"/>
        <v>861.7713937493196</v>
      </c>
      <c r="X241" s="25">
        <f t="shared" si="52"/>
        <v>765.1776437493196</v>
      </c>
      <c r="Y241" s="9">
        <f t="shared" si="48"/>
        <v>45616.261919569719</v>
      </c>
    </row>
    <row r="242" spans="10:25" x14ac:dyDescent="0.25">
      <c r="J242" s="15">
        <v>61.001658374792711</v>
      </c>
      <c r="K242" s="15">
        <v>4.0454953911757778</v>
      </c>
      <c r="M242" s="9">
        <v>5</v>
      </c>
      <c r="N242" s="9">
        <v>11000</v>
      </c>
      <c r="O242" s="9">
        <f t="shared" si="53"/>
        <v>12.041244719392068</v>
      </c>
      <c r="P242" s="9">
        <f t="shared" si="54"/>
        <v>61.001658374792711</v>
      </c>
      <c r="Q242" s="9">
        <f t="shared" si="49"/>
        <v>219.60597014925378</v>
      </c>
      <c r="R242" s="9">
        <f t="shared" si="50"/>
        <v>2608.1446438967541</v>
      </c>
      <c r="S242" s="9">
        <f t="shared" si="45"/>
        <v>1753.0085090678288</v>
      </c>
      <c r="T242" s="9">
        <f t="shared" si="46"/>
        <v>6.3745763966102862</v>
      </c>
      <c r="U242" s="9">
        <f t="shared" si="51"/>
        <v>7.6201769337042826</v>
      </c>
      <c r="V242" s="9">
        <f t="shared" si="55"/>
        <v>7.2778401229787635</v>
      </c>
      <c r="W242" s="9">
        <f t="shared" si="47"/>
        <v>897.77488482892534</v>
      </c>
      <c r="X242" s="25">
        <f t="shared" si="52"/>
        <v>801.18113482892534</v>
      </c>
      <c r="Y242" s="9">
        <f t="shared" si="48"/>
        <v>48873.377883162844</v>
      </c>
    </row>
    <row r="243" spans="10:25" x14ac:dyDescent="0.25">
      <c r="J243" s="15">
        <v>62.388059701492551</v>
      </c>
      <c r="K243" s="15">
        <v>3.7557015418539139</v>
      </c>
      <c r="M243" s="9">
        <v>5</v>
      </c>
      <c r="N243" s="9">
        <v>11250</v>
      </c>
      <c r="O243" s="9">
        <f t="shared" si="53"/>
        <v>12.314909372105525</v>
      </c>
      <c r="P243" s="9">
        <f t="shared" si="54"/>
        <v>62.388059701492551</v>
      </c>
      <c r="Q243" s="9">
        <f t="shared" si="49"/>
        <v>224.5970149253732</v>
      </c>
      <c r="R243" s="9">
        <f t="shared" si="50"/>
        <v>2550.1858740323814</v>
      </c>
      <c r="S243" s="9">
        <f t="shared" si="45"/>
        <v>1658.21858166225</v>
      </c>
      <c r="T243" s="9">
        <f t="shared" si="46"/>
        <v>6.0298857514990907</v>
      </c>
      <c r="U243" s="9">
        <f t="shared" si="51"/>
        <v>7.4904682779988212</v>
      </c>
      <c r="V243" s="9">
        <f t="shared" si="55"/>
        <v>7.1475286730519052</v>
      </c>
      <c r="W243" s="9">
        <f t="shared" si="47"/>
        <v>934.60604237013126</v>
      </c>
      <c r="X243" s="25">
        <f t="shared" si="52"/>
        <v>838.01229237013126</v>
      </c>
      <c r="Y243" s="9">
        <f t="shared" si="48"/>
        <v>52281.960926972381</v>
      </c>
    </row>
    <row r="244" spans="10:25" x14ac:dyDescent="0.25">
      <c r="J244" s="15">
        <v>63.774461028192377</v>
      </c>
      <c r="K244" s="15">
        <v>3.4785074251112658</v>
      </c>
      <c r="M244" s="9">
        <v>5</v>
      </c>
      <c r="N244" s="9">
        <v>11500</v>
      </c>
      <c r="O244" s="9">
        <f t="shared" si="53"/>
        <v>12.588574024818982</v>
      </c>
      <c r="P244" s="9">
        <f t="shared" si="54"/>
        <v>63.774461028192377</v>
      </c>
      <c r="Q244" s="9">
        <f t="shared" si="49"/>
        <v>229.58805970149257</v>
      </c>
      <c r="R244" s="9">
        <f t="shared" si="50"/>
        <v>2494.7470506838517</v>
      </c>
      <c r="S244" s="9">
        <f t="shared" si="45"/>
        <v>1565.1209343109149</v>
      </c>
      <c r="T244" s="9">
        <f t="shared" si="46"/>
        <v>5.6913488520396909</v>
      </c>
      <c r="U244" s="9">
        <f t="shared" si="51"/>
        <v>7.357844821041553</v>
      </c>
      <c r="V244" s="9">
        <f t="shared" si="55"/>
        <v>7.0142888759356801</v>
      </c>
      <c r="W244" s="9">
        <f t="shared" si="47"/>
        <v>972.26486637293681</v>
      </c>
      <c r="X244" s="25">
        <f t="shared" si="52"/>
        <v>875.67111637293681</v>
      </c>
      <c r="Y244" s="9">
        <f t="shared" si="48"/>
        <v>55845.453484639569</v>
      </c>
    </row>
    <row r="245" spans="10:25" x14ac:dyDescent="0.25">
      <c r="J245" s="15">
        <v>65.160862354892217</v>
      </c>
      <c r="K245" s="15">
        <v>3.213108802698089</v>
      </c>
      <c r="M245" s="9">
        <v>5</v>
      </c>
      <c r="N245" s="9">
        <v>11750</v>
      </c>
      <c r="O245" s="9">
        <f t="shared" si="53"/>
        <v>12.862238677532439</v>
      </c>
      <c r="P245" s="9">
        <f t="shared" si="54"/>
        <v>65.160862354892217</v>
      </c>
      <c r="Q245" s="9">
        <f t="shared" si="49"/>
        <v>234.57910447761199</v>
      </c>
      <c r="R245" s="9">
        <f t="shared" si="50"/>
        <v>2441.6673262012164</v>
      </c>
      <c r="S245" s="9">
        <f t="shared" si="45"/>
        <v>1473.5547193638733</v>
      </c>
      <c r="T245" s="9">
        <f t="shared" si="46"/>
        <v>5.3583807976868121</v>
      </c>
      <c r="U245" s="9">
        <f t="shared" si="51"/>
        <v>7.2223065628324745</v>
      </c>
      <c r="V245" s="9">
        <f t="shared" si="55"/>
        <v>6.8781207316300863</v>
      </c>
      <c r="W245" s="9">
        <f t="shared" si="47"/>
        <v>1010.751356837343</v>
      </c>
      <c r="X245" s="25">
        <f t="shared" si="52"/>
        <v>914.157606837343</v>
      </c>
      <c r="Y245" s="9">
        <f t="shared" si="48"/>
        <v>59567.297989805782</v>
      </c>
    </row>
    <row r="246" spans="10:25" x14ac:dyDescent="0.25">
      <c r="J246" s="15">
        <v>66.547263681592057</v>
      </c>
      <c r="K246" s="15">
        <v>2.9587684562187953</v>
      </c>
      <c r="M246" s="9">
        <v>5</v>
      </c>
      <c r="N246" s="9">
        <v>12000</v>
      </c>
      <c r="O246" s="9">
        <f t="shared" si="53"/>
        <v>13.135903330245897</v>
      </c>
      <c r="P246" s="9">
        <f t="shared" si="54"/>
        <v>66.547263681592057</v>
      </c>
      <c r="Q246" s="9">
        <f t="shared" si="49"/>
        <v>239.57014925373142</v>
      </c>
      <c r="R246" s="9">
        <f t="shared" si="50"/>
        <v>2390.7992569053577</v>
      </c>
      <c r="S246" s="9">
        <f t="shared" ref="S246:S309" si="56">R246-(X246+$B$44)</f>
        <v>1383.3724931420084</v>
      </c>
      <c r="T246" s="9">
        <f t="shared" ref="T246:T299" si="57">S246/$B$39</f>
        <v>5.0304454296073029</v>
      </c>
      <c r="U246" s="9">
        <f t="shared" si="51"/>
        <v>7.0838535033715875</v>
      </c>
      <c r="V246" s="9">
        <f t="shared" si="55"/>
        <v>6.7390242401351248</v>
      </c>
      <c r="W246" s="9">
        <f t="shared" ref="W246:W299" si="58">($B$24*($B$33/$B$34))*($B$34-$B$33)+(0.5*$B$35*$B$36*$B$37*P246^2)</f>
        <v>1050.0655137633494</v>
      </c>
      <c r="X246" s="25">
        <f t="shared" si="52"/>
        <v>953.47176376334937</v>
      </c>
      <c r="Y246" s="9">
        <f t="shared" ref="Y246:Y309" si="59">(X246*P246)</f>
        <v>63450.936876112261</v>
      </c>
    </row>
    <row r="247" spans="10:25" x14ac:dyDescent="0.25">
      <c r="J247" s="15">
        <v>67.933665008291882</v>
      </c>
      <c r="K247" s="15">
        <v>2.7148093483713116</v>
      </c>
      <c r="M247" s="9">
        <v>5</v>
      </c>
      <c r="N247" s="9">
        <v>12250</v>
      </c>
      <c r="O247" s="9">
        <f t="shared" si="53"/>
        <v>13.40956798295935</v>
      </c>
      <c r="P247" s="9">
        <f t="shared" si="54"/>
        <v>67.933665008291882</v>
      </c>
      <c r="Q247" s="9">
        <f t="shared" ref="Q247:Q299" si="60">P247*3.6</f>
        <v>244.56119402985078</v>
      </c>
      <c r="R247" s="9">
        <f t="shared" ref="R247:R299" si="61">$B$42/P247</f>
        <v>2342.0074353358609</v>
      </c>
      <c r="S247" s="9">
        <f t="shared" si="56"/>
        <v>1294.4388481849055</v>
      </c>
      <c r="T247" s="9">
        <f t="shared" si="57"/>
        <v>4.70705035703602</v>
      </c>
      <c r="U247" s="9">
        <f t="shared" ref="U247:U299" si="62">(($D$27)*($B$40)*(($B$34-$B$33)/$B$34)/(1-($D$27)*($B$21/$B$34))-(X247/$D$21))</f>
        <v>6.9424856426588946</v>
      </c>
      <c r="V247" s="9">
        <f t="shared" si="55"/>
        <v>6.5969994014507964</v>
      </c>
      <c r="W247" s="9">
        <f t="shared" si="58"/>
        <v>1090.2073371509555</v>
      </c>
      <c r="X247" s="25">
        <f t="shared" ref="X247:X299" si="63">(0.5*$B$35*$B$36*$B$37*(P247^2))</f>
        <v>993.61358715095548</v>
      </c>
      <c r="Y247" s="9">
        <f t="shared" si="59"/>
        <v>67499.812577200239</v>
      </c>
    </row>
    <row r="248" spans="10:25" x14ac:dyDescent="0.25">
      <c r="J248" s="15">
        <v>69.320066334991722</v>
      </c>
      <c r="K248" s="15">
        <v>2.4806086048377232</v>
      </c>
      <c r="M248" s="9">
        <v>5</v>
      </c>
      <c r="N248" s="9">
        <v>12500</v>
      </c>
      <c r="O248" s="9">
        <f t="shared" si="53"/>
        <v>13.683232635672809</v>
      </c>
      <c r="P248" s="9">
        <f t="shared" si="54"/>
        <v>69.320066334991722</v>
      </c>
      <c r="Q248" s="9">
        <f t="shared" si="60"/>
        <v>249.55223880597021</v>
      </c>
      <c r="R248" s="9">
        <f t="shared" si="61"/>
        <v>2295.1672866291433</v>
      </c>
      <c r="S248" s="9">
        <f t="shared" si="56"/>
        <v>1206.6292096289812</v>
      </c>
      <c r="T248" s="9">
        <f t="shared" si="57"/>
        <v>4.3877425804690224</v>
      </c>
      <c r="U248" s="9">
        <f t="shared" si="62"/>
        <v>6.7982029806943913</v>
      </c>
      <c r="V248" s="9">
        <f t="shared" si="55"/>
        <v>6.4520462155771003</v>
      </c>
      <c r="W248" s="9">
        <f t="shared" si="58"/>
        <v>1131.1768270001621</v>
      </c>
      <c r="X248" s="25">
        <f t="shared" si="63"/>
        <v>1034.5830770001621</v>
      </c>
      <c r="Y248" s="9">
        <f t="shared" si="59"/>
        <v>71717.367526711081</v>
      </c>
    </row>
    <row r="249" spans="10:25" x14ac:dyDescent="0.25">
      <c r="J249" s="15">
        <v>70.706467661691562</v>
      </c>
      <c r="K249" s="15">
        <v>2.255592204187808</v>
      </c>
      <c r="M249" s="9">
        <v>5</v>
      </c>
      <c r="N249" s="9">
        <v>12750</v>
      </c>
      <c r="O249" s="9">
        <f t="shared" si="53"/>
        <v>13.956897288386264</v>
      </c>
      <c r="P249" s="9">
        <f t="shared" si="54"/>
        <v>70.706467661691562</v>
      </c>
      <c r="Q249" s="9">
        <f t="shared" si="60"/>
        <v>254.54328358208963</v>
      </c>
      <c r="R249" s="9">
        <f t="shared" si="61"/>
        <v>2250.1640064991602</v>
      </c>
      <c r="S249" s="9">
        <f t="shared" si="56"/>
        <v>1119.8287731881917</v>
      </c>
      <c r="T249" s="9">
        <f t="shared" si="57"/>
        <v>4.0721046297752421</v>
      </c>
      <c r="U249" s="9">
        <f t="shared" si="62"/>
        <v>6.6510055174780813</v>
      </c>
      <c r="V249" s="9">
        <f t="shared" si="55"/>
        <v>6.3041646825140365</v>
      </c>
      <c r="W249" s="9">
        <f t="shared" si="58"/>
        <v>1172.9739833109686</v>
      </c>
      <c r="X249" s="25">
        <f t="shared" si="63"/>
        <v>1076.3802333109686</v>
      </c>
      <c r="Y249" s="9">
        <f t="shared" si="59"/>
        <v>76107.044158286022</v>
      </c>
    </row>
    <row r="250" spans="10:25" x14ac:dyDescent="0.25">
      <c r="J250" s="15">
        <v>72.092868988391388</v>
      </c>
      <c r="K250" s="15">
        <v>2.039230280485965</v>
      </c>
      <c r="M250" s="9">
        <v>5</v>
      </c>
      <c r="N250" s="9">
        <v>13000</v>
      </c>
      <c r="O250" s="9">
        <f t="shared" si="53"/>
        <v>14.230561941099721</v>
      </c>
      <c r="P250" s="9">
        <f t="shared" si="54"/>
        <v>72.092868988391388</v>
      </c>
      <c r="Q250" s="9">
        <f t="shared" si="60"/>
        <v>259.534328358209</v>
      </c>
      <c r="R250" s="9">
        <f t="shared" si="61"/>
        <v>2206.8916217587916</v>
      </c>
      <c r="S250" s="9">
        <f t="shared" si="56"/>
        <v>1033.9315656754168</v>
      </c>
      <c r="T250" s="9">
        <f t="shared" si="57"/>
        <v>3.7597511479106065</v>
      </c>
      <c r="U250" s="9">
        <f t="shared" si="62"/>
        <v>6.5008932530099646</v>
      </c>
      <c r="V250" s="9">
        <f t="shared" si="55"/>
        <v>6.1533548022616067</v>
      </c>
      <c r="W250" s="9">
        <f t="shared" si="58"/>
        <v>1215.5988060833749</v>
      </c>
      <c r="X250" s="25">
        <f t="shared" si="63"/>
        <v>1119.0050560833749</v>
      </c>
      <c r="Y250" s="9">
        <f t="shared" si="59"/>
        <v>80672.28490556631</v>
      </c>
    </row>
    <row r="251" spans="10:25" x14ac:dyDescent="0.25">
      <c r="J251" s="15">
        <v>73.479270315091227</v>
      </c>
      <c r="K251" s="15">
        <v>1.8310329576785329</v>
      </c>
      <c r="M251" s="9">
        <v>5</v>
      </c>
      <c r="N251" s="9">
        <v>13250</v>
      </c>
      <c r="O251" s="9">
        <f t="shared" si="53"/>
        <v>14.504226593813176</v>
      </c>
      <c r="P251" s="9">
        <f t="shared" si="54"/>
        <v>73.479270315091227</v>
      </c>
      <c r="Q251" s="9">
        <f t="shared" si="60"/>
        <v>264.52537313432845</v>
      </c>
      <c r="R251" s="9">
        <f t="shared" si="61"/>
        <v>2165.2521571973052</v>
      </c>
      <c r="S251" s="9">
        <f t="shared" si="56"/>
        <v>948.83961187992304</v>
      </c>
      <c r="T251" s="9">
        <f t="shared" si="57"/>
        <v>3.4503258613815384</v>
      </c>
      <c r="U251" s="9">
        <f t="shared" si="62"/>
        <v>6.3478661872900357</v>
      </c>
      <c r="V251" s="9">
        <f t="shared" si="55"/>
        <v>5.9996165748198056</v>
      </c>
      <c r="W251" s="9">
        <f t="shared" si="58"/>
        <v>1259.0512953173823</v>
      </c>
      <c r="X251" s="25">
        <f t="shared" si="63"/>
        <v>1162.4575453173823</v>
      </c>
      <c r="Y251" s="9">
        <f t="shared" si="59"/>
        <v>85416.532202193339</v>
      </c>
    </row>
    <row r="252" spans="10:25" x14ac:dyDescent="0.25">
      <c r="J252" s="15">
        <v>74.865671641791053</v>
      </c>
      <c r="K252" s="15">
        <v>1.630546646826931</v>
      </c>
      <c r="M252" s="9">
        <v>5</v>
      </c>
      <c r="N252" s="9">
        <v>13500</v>
      </c>
      <c r="O252" s="9">
        <f t="shared" si="53"/>
        <v>14.777891246526632</v>
      </c>
      <c r="P252" s="9">
        <f t="shared" si="54"/>
        <v>74.865671641791053</v>
      </c>
      <c r="Q252" s="9">
        <f t="shared" si="60"/>
        <v>269.51641791044779</v>
      </c>
      <c r="R252" s="9">
        <f t="shared" si="61"/>
        <v>2125.1548950269848</v>
      </c>
      <c r="S252" s="9">
        <f t="shared" si="56"/>
        <v>864.46219401399617</v>
      </c>
      <c r="T252" s="9">
        <f t="shared" si="57"/>
        <v>3.1434988873236223</v>
      </c>
      <c r="U252" s="9">
        <f t="shared" si="62"/>
        <v>6.1919243203183028</v>
      </c>
      <c r="V252" s="9">
        <f t="shared" si="55"/>
        <v>5.8429500001886412</v>
      </c>
      <c r="W252" s="9">
        <f t="shared" si="58"/>
        <v>1303.3314510129887</v>
      </c>
      <c r="X252" s="25">
        <f t="shared" si="63"/>
        <v>1206.7377010129887</v>
      </c>
      <c r="Y252" s="9">
        <f t="shared" si="59"/>
        <v>90343.228481808241</v>
      </c>
    </row>
    <row r="253" spans="10:25" x14ac:dyDescent="0.25">
      <c r="J253" s="15">
        <v>76.252072968490893</v>
      </c>
      <c r="K253" s="15">
        <v>1.4373507472790221</v>
      </c>
      <c r="M253" s="9">
        <v>5</v>
      </c>
      <c r="N253" s="9">
        <v>13750</v>
      </c>
      <c r="O253" s="9">
        <f t="shared" si="53"/>
        <v>15.051555899240087</v>
      </c>
      <c r="P253" s="9">
        <f t="shared" si="54"/>
        <v>76.252072968490893</v>
      </c>
      <c r="Q253" s="9">
        <f t="shared" si="60"/>
        <v>274.50746268656724</v>
      </c>
      <c r="R253" s="9">
        <f t="shared" si="61"/>
        <v>2086.515715117403</v>
      </c>
      <c r="S253" s="9">
        <f t="shared" si="56"/>
        <v>780.71519194720713</v>
      </c>
      <c r="T253" s="9">
        <f t="shared" si="57"/>
        <v>2.8389643343534803</v>
      </c>
      <c r="U253" s="9">
        <f t="shared" si="62"/>
        <v>6.0330676520947595</v>
      </c>
      <c r="V253" s="9">
        <f t="shared" si="55"/>
        <v>5.6833550783681064</v>
      </c>
      <c r="W253" s="9">
        <f t="shared" si="58"/>
        <v>1348.439273170196</v>
      </c>
      <c r="X253" s="25">
        <f t="shared" si="63"/>
        <v>1251.845523170196</v>
      </c>
      <c r="Y253" s="9">
        <f t="shared" si="59"/>
        <v>95455.816178052439</v>
      </c>
    </row>
    <row r="254" spans="10:25" x14ac:dyDescent="0.25">
      <c r="J254" s="15">
        <v>77.638474295190719</v>
      </c>
      <c r="K254" s="15">
        <v>1.2510547012863982</v>
      </c>
      <c r="M254" s="9">
        <v>5</v>
      </c>
      <c r="N254" s="9">
        <v>14000</v>
      </c>
      <c r="O254" s="9">
        <f t="shared" si="53"/>
        <v>15.325220551953544</v>
      </c>
      <c r="P254" s="9">
        <f t="shared" si="54"/>
        <v>77.638474295190719</v>
      </c>
      <c r="Q254" s="9">
        <f t="shared" si="60"/>
        <v>279.49850746268658</v>
      </c>
      <c r="R254" s="9">
        <f t="shared" si="61"/>
        <v>2049.2565059188782</v>
      </c>
      <c r="S254" s="9">
        <f t="shared" si="56"/>
        <v>697.52049412987549</v>
      </c>
      <c r="T254" s="9">
        <f t="shared" si="57"/>
        <v>2.5364381604722746</v>
      </c>
      <c r="U254" s="9">
        <f t="shared" si="62"/>
        <v>5.8712961826194094</v>
      </c>
      <c r="V254" s="9">
        <f t="shared" si="55"/>
        <v>5.5208318093582056</v>
      </c>
      <c r="W254" s="9">
        <f t="shared" si="58"/>
        <v>1394.3747617890028</v>
      </c>
      <c r="X254" s="25">
        <f t="shared" si="63"/>
        <v>1297.7810117890028</v>
      </c>
      <c r="Y254" s="9">
        <f t="shared" si="59"/>
        <v>100757.73772456709</v>
      </c>
    </row>
    <row r="255" spans="10:25" x14ac:dyDescent="0.25">
      <c r="J255" s="15">
        <v>79.024875621890558</v>
      </c>
      <c r="K255" s="15">
        <v>1.0712953586619347</v>
      </c>
      <c r="M255" s="9">
        <v>5</v>
      </c>
      <c r="N255" s="9">
        <v>14250</v>
      </c>
      <c r="O255" s="9">
        <f t="shared" si="53"/>
        <v>15.598885204667003</v>
      </c>
      <c r="P255" s="9">
        <f t="shared" si="54"/>
        <v>79.024875621890558</v>
      </c>
      <c r="Q255" s="9">
        <f t="shared" si="60"/>
        <v>284.48955223880603</v>
      </c>
      <c r="R255" s="9">
        <f t="shared" si="61"/>
        <v>2013.3046373939856</v>
      </c>
      <c r="S255" s="9">
        <f t="shared" si="56"/>
        <v>614.80547052457518</v>
      </c>
      <c r="T255" s="9">
        <f t="shared" si="57"/>
        <v>2.2356562564530007</v>
      </c>
      <c r="U255" s="9">
        <f t="shared" si="62"/>
        <v>5.70660991189225</v>
      </c>
      <c r="V255" s="9">
        <f t="shared" si="55"/>
        <v>5.3553801931589353</v>
      </c>
      <c r="W255" s="9">
        <f t="shared" si="58"/>
        <v>1441.1379168694104</v>
      </c>
      <c r="X255" s="25">
        <f t="shared" si="63"/>
        <v>1344.5441668694104</v>
      </c>
      <c r="Y255" s="9">
        <f t="shared" si="59"/>
        <v>106252.43555499363</v>
      </c>
    </row>
    <row r="256" spans="10:25" x14ac:dyDescent="0.25">
      <c r="J256" s="15">
        <v>80.411276948590384</v>
      </c>
      <c r="K256" s="15">
        <v>0.89773461405900545</v>
      </c>
      <c r="M256" s="9">
        <v>5</v>
      </c>
      <c r="N256" s="9">
        <v>14500</v>
      </c>
      <c r="O256" s="9">
        <f t="shared" si="53"/>
        <v>15.872549857380456</v>
      </c>
      <c r="P256" s="9">
        <f t="shared" si="54"/>
        <v>80.411276948590384</v>
      </c>
      <c r="Q256" s="9">
        <f t="shared" si="60"/>
        <v>289.48059701492537</v>
      </c>
      <c r="R256" s="9">
        <f t="shared" si="61"/>
        <v>1978.5924884733997</v>
      </c>
      <c r="S256" s="9">
        <f t="shared" si="56"/>
        <v>532.50250006198235</v>
      </c>
      <c r="T256" s="9">
        <f t="shared" si="57"/>
        <v>1.9363727274981177</v>
      </c>
      <c r="U256" s="9">
        <f t="shared" si="62"/>
        <v>5.5390088399132837</v>
      </c>
      <c r="V256" s="9">
        <f t="shared" si="55"/>
        <v>5.1870002297703</v>
      </c>
      <c r="W256" s="9">
        <f t="shared" si="58"/>
        <v>1488.7287384114175</v>
      </c>
      <c r="X256" s="25">
        <f t="shared" si="63"/>
        <v>1392.1349884114175</v>
      </c>
      <c r="Y256" s="9">
        <f t="shared" si="59"/>
        <v>111943.35210297315</v>
      </c>
    </row>
    <row r="257" spans="10:25" x14ac:dyDescent="0.25">
      <c r="J257" s="15">
        <v>81.797678275290224</v>
      </c>
      <c r="K257" s="15">
        <v>0.73005728452736096</v>
      </c>
      <c r="M257" s="9">
        <v>5</v>
      </c>
      <c r="N257" s="9">
        <v>14750</v>
      </c>
      <c r="O257" s="9">
        <f t="shared" si="53"/>
        <v>16.146214510093913</v>
      </c>
      <c r="P257" s="9">
        <f t="shared" si="54"/>
        <v>81.797678275290224</v>
      </c>
      <c r="Q257" s="9">
        <f t="shared" si="60"/>
        <v>294.47164179104482</v>
      </c>
      <c r="R257" s="9">
        <f t="shared" si="61"/>
        <v>1945.0570225670708</v>
      </c>
      <c r="S257" s="9">
        <f t="shared" si="56"/>
        <v>450.54854615204567</v>
      </c>
      <c r="T257" s="9">
        <f t="shared" si="57"/>
        <v>1.6383583496438026</v>
      </c>
      <c r="U257" s="9">
        <f t="shared" si="62"/>
        <v>5.3684929666825081</v>
      </c>
      <c r="V257" s="9">
        <f t="shared" si="55"/>
        <v>5.0156919191922951</v>
      </c>
      <c r="W257" s="9">
        <f t="shared" si="58"/>
        <v>1537.1472264150252</v>
      </c>
      <c r="X257" s="25">
        <f t="shared" si="63"/>
        <v>1440.5534764150252</v>
      </c>
      <c r="Y257" s="9">
        <f t="shared" si="59"/>
        <v>117833.92980214712</v>
      </c>
    </row>
    <row r="258" spans="10:25" x14ac:dyDescent="0.25">
      <c r="J258" s="15">
        <v>83.184079601990064</v>
      </c>
      <c r="K258" s="15">
        <v>0.56796919931343837</v>
      </c>
      <c r="M258" s="19">
        <v>5</v>
      </c>
      <c r="N258" s="19">
        <v>15000</v>
      </c>
      <c r="O258" s="19">
        <f t="shared" si="53"/>
        <v>16.419879162807369</v>
      </c>
      <c r="P258" s="19">
        <f t="shared" si="54"/>
        <v>83.184079601990064</v>
      </c>
      <c r="Q258" s="9">
        <f t="shared" si="60"/>
        <v>299.46268656716421</v>
      </c>
      <c r="R258" s="9">
        <f t="shared" si="61"/>
        <v>1912.6394055242863</v>
      </c>
      <c r="S258" s="9">
        <f t="shared" si="56"/>
        <v>368.8847746440531</v>
      </c>
      <c r="T258" s="19">
        <f t="shared" si="57"/>
        <v>1.3413991805238294</v>
      </c>
      <c r="U258" s="9">
        <f t="shared" si="62"/>
        <v>5.1950622921999239</v>
      </c>
      <c r="V258" s="9">
        <f t="shared" si="55"/>
        <v>4.8414552614249216</v>
      </c>
      <c r="W258" s="9">
        <f t="shared" si="58"/>
        <v>1586.3933808802333</v>
      </c>
      <c r="X258" s="25">
        <f t="shared" si="63"/>
        <v>1489.7996308802333</v>
      </c>
      <c r="Y258" s="9">
        <f t="shared" si="59"/>
        <v>123927.61108615674</v>
      </c>
    </row>
    <row r="259" spans="10:25" x14ac:dyDescent="0.25">
      <c r="J259" s="15">
        <v>29.790441730740238</v>
      </c>
      <c r="K259" s="15">
        <v>17.708160794973391</v>
      </c>
      <c r="M259" s="12">
        <v>6</v>
      </c>
      <c r="N259" s="12">
        <v>5000</v>
      </c>
      <c r="O259" s="12">
        <f t="shared" ref="O259:O299" si="64">((N259*60)*($B$10/$C$10)*($D$15/$E$15)*(RADIANS(1.9*PI())/1000)*($D$16/$E$16))</f>
        <v>5.8803974963221979</v>
      </c>
      <c r="P259" s="12">
        <f t="shared" ref="P259:P299" si="65">((N259/60)*1.9)/(($E$10)*($E$15/$D$15)*($E$16/$D$16))</f>
        <v>29.790441730740238</v>
      </c>
      <c r="Q259" s="12">
        <f t="shared" si="60"/>
        <v>107.24559023066486</v>
      </c>
      <c r="R259" s="12">
        <f t="shared" si="61"/>
        <v>5340.677724656277</v>
      </c>
      <c r="S259" s="12">
        <f t="shared" si="56"/>
        <v>5095.6488471746543</v>
      </c>
      <c r="T259" s="12">
        <f t="shared" si="57"/>
        <v>18.529632171544197</v>
      </c>
      <c r="U259" s="12">
        <f t="shared" si="62"/>
        <v>9.7687977610059811</v>
      </c>
      <c r="V259" s="12">
        <f>(($B$24/$D$21)*($B$40*($B$33/$B$21))-(X259/$D$26))</f>
        <v>9.4327636339081433</v>
      </c>
      <c r="W259" s="12">
        <f t="shared" si="58"/>
        <v>287.66762748162262</v>
      </c>
      <c r="X259" s="26">
        <f t="shared" si="63"/>
        <v>191.07387748162262</v>
      </c>
      <c r="Y259" s="12">
        <f t="shared" si="59"/>
        <v>5692.1752133828777</v>
      </c>
    </row>
    <row r="260" spans="10:25" x14ac:dyDescent="0.25">
      <c r="J260" s="15">
        <v>31.279963817277253</v>
      </c>
      <c r="K260" s="15">
        <v>16.436570860531418</v>
      </c>
      <c r="M260" s="12">
        <v>6</v>
      </c>
      <c r="N260" s="12">
        <v>5250</v>
      </c>
      <c r="O260" s="12">
        <f t="shared" si="64"/>
        <v>6.1744173711383086</v>
      </c>
      <c r="P260" s="12">
        <f t="shared" si="65"/>
        <v>31.279963817277253</v>
      </c>
      <c r="Q260" s="12">
        <f t="shared" si="60"/>
        <v>112.6078697421981</v>
      </c>
      <c r="R260" s="12">
        <f t="shared" si="61"/>
        <v>5086.3597377678825</v>
      </c>
      <c r="S260" s="12">
        <f t="shared" si="56"/>
        <v>4821.7457878443938</v>
      </c>
      <c r="T260" s="12">
        <f t="shared" si="57"/>
        <v>17.533621046706887</v>
      </c>
      <c r="U260" s="12">
        <f t="shared" si="62"/>
        <v>9.6998248156000031</v>
      </c>
      <c r="V260" s="12">
        <f t="shared" ref="V260:V299" si="66">(($B$24/$D$21)*($B$40*($B$33/$B$21))-(X260/$D$26))</f>
        <v>9.3630926856493524</v>
      </c>
      <c r="W260" s="12">
        <f t="shared" si="58"/>
        <v>307.25269992348899</v>
      </c>
      <c r="X260" s="26">
        <f t="shared" si="63"/>
        <v>210.65894992348896</v>
      </c>
      <c r="Y260" s="12">
        <f t="shared" si="59"/>
        <v>6589.4043313923557</v>
      </c>
    </row>
    <row r="261" spans="10:25" x14ac:dyDescent="0.25">
      <c r="J261" s="15">
        <v>32.769485903814264</v>
      </c>
      <c r="K261" s="15">
        <v>15.280580011038719</v>
      </c>
      <c r="M261" s="12">
        <v>6</v>
      </c>
      <c r="N261" s="12">
        <v>5500</v>
      </c>
      <c r="O261" s="12">
        <f t="shared" si="64"/>
        <v>6.4684372459544184</v>
      </c>
      <c r="P261" s="12">
        <f t="shared" si="65"/>
        <v>32.769485903814264</v>
      </c>
      <c r="Q261" s="12">
        <f t="shared" si="60"/>
        <v>117.97014925373135</v>
      </c>
      <c r="R261" s="12">
        <f t="shared" si="61"/>
        <v>4855.1615678693424</v>
      </c>
      <c r="S261" s="12">
        <f t="shared" si="56"/>
        <v>4570.0071761165791</v>
      </c>
      <c r="T261" s="12">
        <f t="shared" si="57"/>
        <v>16.618207913151195</v>
      </c>
      <c r="U261" s="12">
        <f t="shared" si="62"/>
        <v>9.6274873362717823</v>
      </c>
      <c r="V261" s="12">
        <f t="shared" si="66"/>
        <v>9.2900231545486669</v>
      </c>
      <c r="W261" s="12">
        <f t="shared" si="58"/>
        <v>327.7931417527634</v>
      </c>
      <c r="X261" s="26">
        <f t="shared" si="63"/>
        <v>231.1993917527634</v>
      </c>
      <c r="Y261" s="12">
        <f t="shared" si="59"/>
        <v>7576.2852090126125</v>
      </c>
    </row>
    <row r="262" spans="10:25" x14ac:dyDescent="0.25">
      <c r="J262" s="15">
        <v>34.259007990351272</v>
      </c>
      <c r="K262" s="15">
        <v>14.225110104980171</v>
      </c>
      <c r="M262" s="12">
        <v>6</v>
      </c>
      <c r="N262" s="12">
        <v>5750</v>
      </c>
      <c r="O262" s="12">
        <f t="shared" si="64"/>
        <v>6.7624571207705273</v>
      </c>
      <c r="P262" s="12">
        <f t="shared" si="65"/>
        <v>34.259007990351272</v>
      </c>
      <c r="Q262" s="12">
        <f t="shared" si="60"/>
        <v>123.33242876526458</v>
      </c>
      <c r="R262" s="12">
        <f t="shared" si="61"/>
        <v>4644.067586657633</v>
      </c>
      <c r="S262" s="12">
        <f t="shared" si="56"/>
        <v>4337.4173836881873</v>
      </c>
      <c r="T262" s="12">
        <f t="shared" si="57"/>
        <v>15.772426849775227</v>
      </c>
      <c r="U262" s="12">
        <f t="shared" si="62"/>
        <v>9.5517853230213188</v>
      </c>
      <c r="V262" s="12">
        <f t="shared" si="66"/>
        <v>9.2135550406060922</v>
      </c>
      <c r="W262" s="12">
        <f t="shared" si="58"/>
        <v>349.28895296944586</v>
      </c>
      <c r="X262" s="26">
        <f t="shared" si="63"/>
        <v>252.69520296944589</v>
      </c>
      <c r="Y262" s="12">
        <f t="shared" si="59"/>
        <v>8657.0869776536838</v>
      </c>
    </row>
    <row r="263" spans="10:25" x14ac:dyDescent="0.25">
      <c r="J263" s="15">
        <v>35.748530076888287</v>
      </c>
      <c r="K263" s="15">
        <v>13.257596024426494</v>
      </c>
      <c r="M263" s="12">
        <v>6</v>
      </c>
      <c r="N263" s="12">
        <v>6000</v>
      </c>
      <c r="O263" s="12">
        <f t="shared" si="64"/>
        <v>7.0564769955866389</v>
      </c>
      <c r="P263" s="12">
        <f t="shared" si="65"/>
        <v>35.748530076888287</v>
      </c>
      <c r="Q263" s="12">
        <f t="shared" si="60"/>
        <v>128.69470827679783</v>
      </c>
      <c r="R263" s="12">
        <f t="shared" si="61"/>
        <v>4450.5647705468973</v>
      </c>
      <c r="S263" s="12">
        <f t="shared" si="56"/>
        <v>4121.4633869733607</v>
      </c>
      <c r="T263" s="12">
        <f t="shared" si="57"/>
        <v>14.987139588994038</v>
      </c>
      <c r="U263" s="12">
        <f t="shared" si="62"/>
        <v>9.4727187758486124</v>
      </c>
      <c r="V263" s="12">
        <f t="shared" si="66"/>
        <v>9.133688343821623</v>
      </c>
      <c r="W263" s="12">
        <f t="shared" si="58"/>
        <v>371.74013357353664</v>
      </c>
      <c r="X263" s="26">
        <f t="shared" si="63"/>
        <v>275.14638357353664</v>
      </c>
      <c r="Y263" s="12">
        <f t="shared" si="59"/>
        <v>9836.0787687256161</v>
      </c>
    </row>
    <row r="264" spans="10:25" x14ac:dyDescent="0.25">
      <c r="J264" s="15">
        <v>37.238052163425301</v>
      </c>
      <c r="K264" s="15">
        <v>12.367483070317112</v>
      </c>
      <c r="M264" s="12">
        <v>6</v>
      </c>
      <c r="N264" s="12">
        <v>6250</v>
      </c>
      <c r="O264" s="12">
        <f t="shared" si="64"/>
        <v>7.3504968704027487</v>
      </c>
      <c r="P264" s="12">
        <f t="shared" si="65"/>
        <v>37.238052163425301</v>
      </c>
      <c r="Q264" s="12">
        <f t="shared" si="60"/>
        <v>134.0569877883311</v>
      </c>
      <c r="R264" s="12">
        <f t="shared" si="61"/>
        <v>4272.542179725021</v>
      </c>
      <c r="S264" s="12">
        <f t="shared" si="56"/>
        <v>3920.0342461599857</v>
      </c>
      <c r="T264" s="12">
        <f t="shared" si="57"/>
        <v>14.254669986036312</v>
      </c>
      <c r="U264" s="12">
        <f t="shared" si="62"/>
        <v>9.3902876947536633</v>
      </c>
      <c r="V264" s="12">
        <f t="shared" si="66"/>
        <v>9.0504230641952628</v>
      </c>
      <c r="W264" s="12">
        <f t="shared" si="58"/>
        <v>395.1466835650354</v>
      </c>
      <c r="X264" s="26">
        <f t="shared" si="63"/>
        <v>298.5529335650354</v>
      </c>
      <c r="Y264" s="12">
        <f t="shared" si="59"/>
        <v>11117.529713638436</v>
      </c>
    </row>
    <row r="265" spans="10:25" x14ac:dyDescent="0.25">
      <c r="J265" s="15">
        <v>38.727574249962309</v>
      </c>
      <c r="K265" s="15">
        <v>11.545840343446921</v>
      </c>
      <c r="M265" s="12">
        <v>6</v>
      </c>
      <c r="N265" s="12">
        <v>6500</v>
      </c>
      <c r="O265" s="12">
        <f t="shared" si="64"/>
        <v>7.6445167452188567</v>
      </c>
      <c r="P265" s="12">
        <f t="shared" si="65"/>
        <v>38.727574249962309</v>
      </c>
      <c r="Q265" s="12">
        <f t="shared" si="60"/>
        <v>139.41926729986432</v>
      </c>
      <c r="R265" s="12">
        <f t="shared" si="61"/>
        <v>4108.2136343509828</v>
      </c>
      <c r="S265" s="12">
        <f t="shared" si="56"/>
        <v>3731.3437814070408</v>
      </c>
      <c r="T265" s="12">
        <f t="shared" si="57"/>
        <v>13.568522841480148</v>
      </c>
      <c r="U265" s="12">
        <f t="shared" si="62"/>
        <v>9.3044920797364696</v>
      </c>
      <c r="V265" s="12">
        <f t="shared" si="66"/>
        <v>8.9637592017270098</v>
      </c>
      <c r="W265" s="12">
        <f t="shared" si="58"/>
        <v>419.50860294394221</v>
      </c>
      <c r="X265" s="26">
        <f t="shared" si="63"/>
        <v>322.91485294394221</v>
      </c>
      <c r="Y265" s="12">
        <f t="shared" si="59"/>
        <v>12505.708943802181</v>
      </c>
    </row>
    <row r="266" spans="10:25" x14ac:dyDescent="0.25">
      <c r="J266" s="15">
        <v>40.217096336499324</v>
      </c>
      <c r="K266" s="15">
        <v>10.785060040789329</v>
      </c>
      <c r="M266" s="12">
        <v>6</v>
      </c>
      <c r="N266" s="12">
        <v>6750</v>
      </c>
      <c r="O266" s="12">
        <f t="shared" si="64"/>
        <v>7.9385366200349674</v>
      </c>
      <c r="P266" s="12">
        <f t="shared" si="65"/>
        <v>40.217096336499324</v>
      </c>
      <c r="Q266" s="12">
        <f t="shared" si="60"/>
        <v>144.78154681139756</v>
      </c>
      <c r="R266" s="12">
        <f t="shared" si="61"/>
        <v>3956.0575738194643</v>
      </c>
      <c r="S266" s="12">
        <f t="shared" si="56"/>
        <v>3553.8704321092073</v>
      </c>
      <c r="T266" s="12">
        <f t="shared" si="57"/>
        <v>12.923165207669845</v>
      </c>
      <c r="U266" s="12">
        <f t="shared" si="62"/>
        <v>9.2153319307970349</v>
      </c>
      <c r="V266" s="12">
        <f t="shared" si="66"/>
        <v>8.8736967564168641</v>
      </c>
      <c r="W266" s="12">
        <f t="shared" si="58"/>
        <v>444.82589171025728</v>
      </c>
      <c r="X266" s="26">
        <f t="shared" si="63"/>
        <v>348.23214171025728</v>
      </c>
      <c r="Y266" s="12">
        <f t="shared" si="59"/>
        <v>14004.885590626902</v>
      </c>
    </row>
    <row r="267" spans="10:25" x14ac:dyDescent="0.25">
      <c r="J267" s="15">
        <v>41.706618423036332</v>
      </c>
      <c r="K267" s="15">
        <v>10.07862118832157</v>
      </c>
      <c r="M267" s="12">
        <v>6</v>
      </c>
      <c r="N267" s="12">
        <v>7000</v>
      </c>
      <c r="O267" s="12">
        <f t="shared" si="64"/>
        <v>8.2325564948510763</v>
      </c>
      <c r="P267" s="12">
        <f t="shared" si="65"/>
        <v>41.706618423036332</v>
      </c>
      <c r="Q267" s="12">
        <f t="shared" si="60"/>
        <v>150.14382632293081</v>
      </c>
      <c r="R267" s="12">
        <f t="shared" si="61"/>
        <v>3814.7698033259126</v>
      </c>
      <c r="S267" s="12">
        <f t="shared" si="56"/>
        <v>3386.3100034619324</v>
      </c>
      <c r="T267" s="12">
        <f t="shared" si="57"/>
        <v>12.31385455804339</v>
      </c>
      <c r="U267" s="12">
        <f t="shared" si="62"/>
        <v>9.1228072479353575</v>
      </c>
      <c r="V267" s="12">
        <f t="shared" si="66"/>
        <v>8.7802357282648273</v>
      </c>
      <c r="W267" s="12">
        <f t="shared" si="58"/>
        <v>471.09854986398034</v>
      </c>
      <c r="X267" s="26">
        <f t="shared" si="63"/>
        <v>374.50479986398034</v>
      </c>
      <c r="Y267" s="12">
        <f t="shared" si="59"/>
        <v>15619.328785522617</v>
      </c>
    </row>
    <row r="268" spans="10:25" x14ac:dyDescent="0.25">
      <c r="J268" s="15">
        <v>43.196140509573347</v>
      </c>
      <c r="K268" s="15">
        <v>9.4209022567136511</v>
      </c>
      <c r="M268" s="12">
        <v>6</v>
      </c>
      <c r="N268" s="12">
        <v>7250</v>
      </c>
      <c r="O268" s="12">
        <f t="shared" si="64"/>
        <v>8.5265763696671861</v>
      </c>
      <c r="P268" s="12">
        <f t="shared" si="65"/>
        <v>43.196140509573347</v>
      </c>
      <c r="Q268" s="12">
        <f t="shared" si="60"/>
        <v>155.50610583446405</v>
      </c>
      <c r="R268" s="12">
        <f t="shared" si="61"/>
        <v>3683.2260170043287</v>
      </c>
      <c r="S268" s="12">
        <f t="shared" si="56"/>
        <v>3227.5381895992173</v>
      </c>
      <c r="T268" s="12">
        <f t="shared" si="57"/>
        <v>11.736502507633517</v>
      </c>
      <c r="U268" s="12">
        <f t="shared" si="62"/>
        <v>9.0269180311514372</v>
      </c>
      <c r="V268" s="12">
        <f t="shared" si="66"/>
        <v>8.6833761172708961</v>
      </c>
      <c r="W268" s="12">
        <f t="shared" si="58"/>
        <v>498.32657740511161</v>
      </c>
      <c r="X268" s="26">
        <f t="shared" si="63"/>
        <v>401.73282740511161</v>
      </c>
      <c r="Y268" s="12">
        <f t="shared" si="59"/>
        <v>17353.307659899379</v>
      </c>
    </row>
    <row r="269" spans="10:25" x14ac:dyDescent="0.25">
      <c r="J269" s="15">
        <v>44.685662596110362</v>
      </c>
      <c r="K269" s="15">
        <v>8.807031253879595</v>
      </c>
      <c r="M269" s="12">
        <v>6</v>
      </c>
      <c r="N269" s="12">
        <v>7500</v>
      </c>
      <c r="O269" s="12">
        <f t="shared" si="64"/>
        <v>8.8205962444832977</v>
      </c>
      <c r="P269" s="12">
        <f t="shared" si="65"/>
        <v>44.685662596110362</v>
      </c>
      <c r="Q269" s="12">
        <f t="shared" si="60"/>
        <v>160.8683853459973</v>
      </c>
      <c r="R269" s="12">
        <f t="shared" si="61"/>
        <v>3560.4518164375177</v>
      </c>
      <c r="S269" s="12">
        <f t="shared" si="56"/>
        <v>3076.5805921038668</v>
      </c>
      <c r="T269" s="12">
        <f t="shared" si="57"/>
        <v>11.187565789468607</v>
      </c>
      <c r="U269" s="12">
        <f t="shared" si="62"/>
        <v>8.9276642804452742</v>
      </c>
      <c r="V269" s="12">
        <f t="shared" si="66"/>
        <v>8.5831179234350756</v>
      </c>
      <c r="W269" s="12">
        <f t="shared" si="58"/>
        <v>526.50997433365092</v>
      </c>
      <c r="X269" s="26">
        <f t="shared" si="63"/>
        <v>429.91622433365097</v>
      </c>
      <c r="Y269" s="12">
        <f t="shared" si="59"/>
        <v>19211.09134516722</v>
      </c>
    </row>
    <row r="270" spans="10:25" x14ac:dyDescent="0.25">
      <c r="J270" s="15">
        <v>46.175184682647362</v>
      </c>
      <c r="K270" s="15">
        <v>8.2327648318735491</v>
      </c>
      <c r="M270" s="12">
        <v>6</v>
      </c>
      <c r="N270" s="12">
        <v>7750</v>
      </c>
      <c r="O270" s="12">
        <f t="shared" si="64"/>
        <v>9.1146161192994075</v>
      </c>
      <c r="P270" s="12">
        <f t="shared" si="65"/>
        <v>46.175184682647362</v>
      </c>
      <c r="Q270" s="12">
        <f t="shared" si="60"/>
        <v>166.23066485753051</v>
      </c>
      <c r="R270" s="12">
        <f t="shared" si="61"/>
        <v>3445.5985320363084</v>
      </c>
      <c r="S270" s="12">
        <f t="shared" si="56"/>
        <v>2932.5885413867099</v>
      </c>
      <c r="T270" s="12">
        <f t="shared" si="57"/>
        <v>10.663958332315309</v>
      </c>
      <c r="U270" s="12">
        <f t="shared" si="62"/>
        <v>8.8250459958168683</v>
      </c>
      <c r="V270" s="12">
        <f t="shared" si="66"/>
        <v>8.4794611467573606</v>
      </c>
      <c r="W270" s="12">
        <f t="shared" si="58"/>
        <v>555.64874064959827</v>
      </c>
      <c r="X270" s="26">
        <f t="shared" si="63"/>
        <v>459.05499064959827</v>
      </c>
      <c r="Y270" s="12">
        <f t="shared" si="59"/>
        <v>21196.948972736158</v>
      </c>
    </row>
    <row r="271" spans="10:25" x14ac:dyDescent="0.25">
      <c r="J271" s="15">
        <v>47.664706769184384</v>
      </c>
      <c r="K271" s="15">
        <v>7.6943900612428706</v>
      </c>
      <c r="M271" s="12">
        <v>6</v>
      </c>
      <c r="N271" s="12">
        <v>8000</v>
      </c>
      <c r="O271" s="12">
        <f t="shared" si="64"/>
        <v>9.4086359941155173</v>
      </c>
      <c r="P271" s="12">
        <f t="shared" si="65"/>
        <v>47.664706769184384</v>
      </c>
      <c r="Q271" s="12">
        <f t="shared" si="60"/>
        <v>171.59294436906379</v>
      </c>
      <c r="R271" s="12">
        <f t="shared" si="61"/>
        <v>3337.9235779101728</v>
      </c>
      <c r="S271" s="12">
        <f t="shared" si="56"/>
        <v>2794.8194515572186</v>
      </c>
      <c r="T271" s="12">
        <f t="shared" si="57"/>
        <v>10.162979823844431</v>
      </c>
      <c r="U271" s="12">
        <f t="shared" si="62"/>
        <v>8.7190631772662179</v>
      </c>
      <c r="V271" s="12">
        <f t="shared" si="66"/>
        <v>8.3724057872377529</v>
      </c>
      <c r="W271" s="12">
        <f t="shared" si="58"/>
        <v>585.742876352954</v>
      </c>
      <c r="X271" s="26">
        <f t="shared" si="63"/>
        <v>489.149126352954</v>
      </c>
      <c r="Y271" s="12">
        <f t="shared" si="59"/>
        <v>23315.149674016273</v>
      </c>
    </row>
    <row r="272" spans="10:25" x14ac:dyDescent="0.25">
      <c r="J272" s="15">
        <v>49.154228855721399</v>
      </c>
      <c r="K272" s="15">
        <v>7.1886440645898144</v>
      </c>
      <c r="M272" s="12">
        <v>6</v>
      </c>
      <c r="N272" s="12">
        <v>8250</v>
      </c>
      <c r="O272" s="12">
        <f t="shared" si="64"/>
        <v>9.7026558689316271</v>
      </c>
      <c r="P272" s="12">
        <f t="shared" si="65"/>
        <v>49.154228855721399</v>
      </c>
      <c r="Q272" s="12">
        <f t="shared" si="60"/>
        <v>176.95522388059703</v>
      </c>
      <c r="R272" s="12">
        <f t="shared" si="61"/>
        <v>3236.7743785795615</v>
      </c>
      <c r="S272" s="12">
        <f t="shared" si="56"/>
        <v>2662.6207471358439</v>
      </c>
      <c r="T272" s="12">
        <f t="shared" si="57"/>
        <v>9.6822572623121594</v>
      </c>
      <c r="U272" s="12">
        <f t="shared" si="62"/>
        <v>8.6097158247933248</v>
      </c>
      <c r="V272" s="12">
        <f t="shared" si="66"/>
        <v>8.2619518448762541</v>
      </c>
      <c r="W272" s="12">
        <f t="shared" si="58"/>
        <v>616.79238144371777</v>
      </c>
      <c r="X272" s="26">
        <f t="shared" si="63"/>
        <v>520.19863144371777</v>
      </c>
      <c r="Y272" s="12">
        <f t="shared" si="59"/>
        <v>25569.962580417574</v>
      </c>
    </row>
    <row r="273" spans="10:25" x14ac:dyDescent="0.25">
      <c r="J273" s="15">
        <v>50.6437509422584</v>
      </c>
      <c r="K273" s="15">
        <v>6.7126478324457644</v>
      </c>
      <c r="M273" s="12">
        <v>6</v>
      </c>
      <c r="N273" s="12">
        <v>8500</v>
      </c>
      <c r="O273" s="12">
        <f t="shared" si="64"/>
        <v>9.9966757437477369</v>
      </c>
      <c r="P273" s="12">
        <f t="shared" si="65"/>
        <v>50.6437509422584</v>
      </c>
      <c r="Q273" s="12">
        <f t="shared" si="60"/>
        <v>182.31750339213025</v>
      </c>
      <c r="R273" s="12">
        <f t="shared" si="61"/>
        <v>3141.5751321507514</v>
      </c>
      <c r="S273" s="12">
        <f t="shared" si="56"/>
        <v>2535.4166262288618</v>
      </c>
      <c r="T273" s="12">
        <f t="shared" si="57"/>
        <v>9.2196968226504072</v>
      </c>
      <c r="U273" s="12">
        <f t="shared" si="62"/>
        <v>8.4970039383981906</v>
      </c>
      <c r="V273" s="12">
        <f t="shared" si="66"/>
        <v>8.1480993196728644</v>
      </c>
      <c r="W273" s="12">
        <f t="shared" si="58"/>
        <v>648.79725592188936</v>
      </c>
      <c r="X273" s="26">
        <f t="shared" si="63"/>
        <v>552.20350592188936</v>
      </c>
      <c r="Y273" s="12">
        <f t="shared" si="59"/>
        <v>27965.656823350077</v>
      </c>
    </row>
    <row r="274" spans="10:25" x14ac:dyDescent="0.25">
      <c r="J274" s="15">
        <v>52.133273028795415</v>
      </c>
      <c r="K274" s="15">
        <v>6.2638513849956556</v>
      </c>
      <c r="M274" s="12">
        <v>6</v>
      </c>
      <c r="N274" s="12">
        <v>8750</v>
      </c>
      <c r="O274" s="12">
        <f t="shared" si="64"/>
        <v>10.290695618563847</v>
      </c>
      <c r="P274" s="12">
        <f t="shared" si="65"/>
        <v>52.133273028795415</v>
      </c>
      <c r="Q274" s="12">
        <f t="shared" si="60"/>
        <v>187.67978290366349</v>
      </c>
      <c r="R274" s="12">
        <f t="shared" si="61"/>
        <v>3051.8158426607297</v>
      </c>
      <c r="S274" s="12">
        <f t="shared" si="56"/>
        <v>2412.6970928732603</v>
      </c>
      <c r="T274" s="12">
        <f t="shared" si="57"/>
        <v>8.7734439740845822</v>
      </c>
      <c r="U274" s="12">
        <f t="shared" si="62"/>
        <v>8.3809275180808136</v>
      </c>
      <c r="V274" s="12">
        <f t="shared" si="66"/>
        <v>8.0308482116275819</v>
      </c>
      <c r="W274" s="12">
        <f t="shared" si="58"/>
        <v>681.75749978746921</v>
      </c>
      <c r="X274" s="26">
        <f t="shared" si="63"/>
        <v>585.16374978746921</v>
      </c>
      <c r="Y274" s="12">
        <f t="shared" si="59"/>
        <v>30506.501534223858</v>
      </c>
    </row>
    <row r="275" spans="10:25" x14ac:dyDescent="0.25">
      <c r="J275" s="15">
        <v>53.62279511533243</v>
      </c>
      <c r="K275" s="15">
        <v>5.8399880735149985</v>
      </c>
      <c r="M275" s="12">
        <v>6</v>
      </c>
      <c r="N275" s="12">
        <v>9000</v>
      </c>
      <c r="O275" s="12">
        <f t="shared" si="64"/>
        <v>10.584715493379955</v>
      </c>
      <c r="P275" s="12">
        <f t="shared" si="65"/>
        <v>53.62279511533243</v>
      </c>
      <c r="Q275" s="12">
        <f t="shared" si="60"/>
        <v>193.04206241519674</v>
      </c>
      <c r="R275" s="12">
        <f t="shared" si="61"/>
        <v>2967.0431803645984</v>
      </c>
      <c r="S275" s="12">
        <f t="shared" si="56"/>
        <v>2294.0088173241411</v>
      </c>
      <c r="T275" s="12">
        <f t="shared" si="57"/>
        <v>8.341850244815058</v>
      </c>
      <c r="U275" s="12">
        <f t="shared" si="62"/>
        <v>8.2614865638411921</v>
      </c>
      <c r="V275" s="12">
        <f t="shared" si="66"/>
        <v>7.9101985207404049</v>
      </c>
      <c r="W275" s="12">
        <f t="shared" si="58"/>
        <v>715.67311304045734</v>
      </c>
      <c r="X275" s="26">
        <f t="shared" si="63"/>
        <v>619.07936304045734</v>
      </c>
      <c r="Y275" s="12">
        <f t="shared" si="59"/>
        <v>33196.76584444895</v>
      </c>
    </row>
    <row r="276" spans="10:25" x14ac:dyDescent="0.25">
      <c r="J276" s="15">
        <v>55.112317201869438</v>
      </c>
      <c r="K276" s="15">
        <v>5.4390362923846487</v>
      </c>
      <c r="M276" s="12">
        <v>6</v>
      </c>
      <c r="N276" s="12">
        <v>9250</v>
      </c>
      <c r="O276" s="12">
        <f t="shared" si="64"/>
        <v>10.878735368196066</v>
      </c>
      <c r="P276" s="12">
        <f t="shared" si="65"/>
        <v>55.112317201869438</v>
      </c>
      <c r="Q276" s="12">
        <f t="shared" si="60"/>
        <v>198.40434192672998</v>
      </c>
      <c r="R276" s="12">
        <f t="shared" si="61"/>
        <v>2886.8528241385284</v>
      </c>
      <c r="S276" s="12">
        <f t="shared" si="56"/>
        <v>2178.9474784576751</v>
      </c>
      <c r="T276" s="12">
        <f t="shared" si="57"/>
        <v>7.9234453762097274</v>
      </c>
      <c r="U276" s="12">
        <f t="shared" si="62"/>
        <v>8.1386810756793295</v>
      </c>
      <c r="V276" s="12">
        <f t="shared" si="66"/>
        <v>7.7861502470113368</v>
      </c>
      <c r="W276" s="12">
        <f t="shared" si="58"/>
        <v>750.54409568085339</v>
      </c>
      <c r="X276" s="26">
        <f t="shared" si="63"/>
        <v>653.95034568085339</v>
      </c>
      <c r="Y276" s="12">
        <f t="shared" si="59"/>
        <v>36040.718885435359</v>
      </c>
    </row>
    <row r="277" spans="10:25" x14ac:dyDescent="0.25">
      <c r="J277" s="15">
        <v>56.601839288406453</v>
      </c>
      <c r="K277" s="15">
        <v>5.059187236576947</v>
      </c>
      <c r="M277" s="12">
        <v>6</v>
      </c>
      <c r="N277" s="12">
        <v>9500</v>
      </c>
      <c r="O277" s="12">
        <f t="shared" si="64"/>
        <v>11.172755243012176</v>
      </c>
      <c r="P277" s="12">
        <f t="shared" si="65"/>
        <v>56.601839288406453</v>
      </c>
      <c r="Q277" s="12">
        <f t="shared" si="60"/>
        <v>203.76662143826323</v>
      </c>
      <c r="R277" s="12">
        <f t="shared" si="61"/>
        <v>2810.8830129769881</v>
      </c>
      <c r="S277" s="12">
        <f t="shared" si="56"/>
        <v>2067.1513152683301</v>
      </c>
      <c r="T277" s="12">
        <f t="shared" si="57"/>
        <v>7.516913873703019</v>
      </c>
      <c r="U277" s="12">
        <f t="shared" si="62"/>
        <v>8.0125110535952224</v>
      </c>
      <c r="V277" s="12">
        <f t="shared" si="66"/>
        <v>7.6587033904403761</v>
      </c>
      <c r="W277" s="12">
        <f t="shared" si="58"/>
        <v>786.37044770865771</v>
      </c>
      <c r="X277" s="26">
        <f t="shared" si="63"/>
        <v>689.77669770865771</v>
      </c>
      <c r="Y277" s="12">
        <f t="shared" si="59"/>
        <v>39042.629788593164</v>
      </c>
    </row>
    <row r="278" spans="10:25" x14ac:dyDescent="0.25">
      <c r="J278" s="15">
        <v>58.091361374943467</v>
      </c>
      <c r="K278" s="15">
        <v>4.6988176195286133</v>
      </c>
      <c r="M278" s="12">
        <v>6</v>
      </c>
      <c r="N278" s="12">
        <v>9750</v>
      </c>
      <c r="O278" s="12">
        <f t="shared" si="64"/>
        <v>11.466775117828286</v>
      </c>
      <c r="P278" s="12">
        <f t="shared" si="65"/>
        <v>58.091361374943467</v>
      </c>
      <c r="Q278" s="12">
        <f t="shared" si="60"/>
        <v>209.12890094979647</v>
      </c>
      <c r="R278" s="12">
        <f t="shared" si="61"/>
        <v>2738.8090895673213</v>
      </c>
      <c r="S278" s="12">
        <f t="shared" si="56"/>
        <v>1958.2956704434509</v>
      </c>
      <c r="T278" s="12">
        <f t="shared" si="57"/>
        <v>7.1210751652489126</v>
      </c>
      <c r="U278" s="12">
        <f t="shared" si="62"/>
        <v>7.8829764975888743</v>
      </c>
      <c r="V278" s="12">
        <f t="shared" si="66"/>
        <v>7.5278579510275243</v>
      </c>
      <c r="W278" s="12">
        <f t="shared" si="58"/>
        <v>823.15216912387018</v>
      </c>
      <c r="X278" s="26">
        <f t="shared" si="63"/>
        <v>726.55841912387018</v>
      </c>
      <c r="Y278" s="12">
        <f t="shared" si="59"/>
        <v>42206.767685332379</v>
      </c>
    </row>
    <row r="279" spans="10:25" x14ac:dyDescent="0.25">
      <c r="J279" s="15">
        <v>59.580883461480475</v>
      </c>
      <c r="K279" s="15">
        <v>4.3564664833326994</v>
      </c>
      <c r="M279" s="12">
        <v>6</v>
      </c>
      <c r="N279" s="12">
        <v>10000</v>
      </c>
      <c r="O279" s="12">
        <f t="shared" si="64"/>
        <v>11.760794992644396</v>
      </c>
      <c r="P279" s="12">
        <f t="shared" si="65"/>
        <v>59.580883461480475</v>
      </c>
      <c r="Q279" s="12">
        <f t="shared" si="60"/>
        <v>214.49118046132972</v>
      </c>
      <c r="R279" s="12">
        <f t="shared" si="61"/>
        <v>2670.3388623281385</v>
      </c>
      <c r="S279" s="12">
        <f t="shared" si="56"/>
        <v>1852.0883524016481</v>
      </c>
      <c r="T279" s="12">
        <f t="shared" si="57"/>
        <v>6.7348667360059933</v>
      </c>
      <c r="U279" s="12">
        <f t="shared" si="62"/>
        <v>7.7500774076602834</v>
      </c>
      <c r="V279" s="12">
        <f t="shared" si="66"/>
        <v>7.3936139287727798</v>
      </c>
      <c r="W279" s="12">
        <f t="shared" si="58"/>
        <v>860.88925992649047</v>
      </c>
      <c r="X279" s="26">
        <f t="shared" si="63"/>
        <v>764.29550992649047</v>
      </c>
      <c r="Y279" s="12">
        <f t="shared" si="59"/>
        <v>45537.401707063022</v>
      </c>
    </row>
    <row r="280" spans="10:25" x14ac:dyDescent="0.25">
      <c r="J280" s="15">
        <v>61.07040554801749</v>
      </c>
      <c r="K280" s="15">
        <v>4.0308154025609744</v>
      </c>
      <c r="M280" s="12">
        <v>6</v>
      </c>
      <c r="N280" s="12">
        <v>10250</v>
      </c>
      <c r="O280" s="12">
        <f t="shared" si="64"/>
        <v>12.054814867460504</v>
      </c>
      <c r="P280" s="12">
        <f t="shared" si="65"/>
        <v>61.07040554801749</v>
      </c>
      <c r="Q280" s="12">
        <f t="shared" si="60"/>
        <v>219.85345997286296</v>
      </c>
      <c r="R280" s="12">
        <f t="shared" si="61"/>
        <v>2605.2086461737936</v>
      </c>
      <c r="S280" s="12">
        <f t="shared" si="56"/>
        <v>1748.2656760572745</v>
      </c>
      <c r="T280" s="12">
        <f t="shared" si="57"/>
        <v>6.3573297311173622</v>
      </c>
      <c r="U280" s="12">
        <f t="shared" si="62"/>
        <v>7.613813783809448</v>
      </c>
      <c r="V280" s="12">
        <f t="shared" si="66"/>
        <v>7.2559713236761425</v>
      </c>
      <c r="W280" s="12">
        <f t="shared" si="58"/>
        <v>899.58172011651914</v>
      </c>
      <c r="X280" s="26">
        <f t="shared" si="63"/>
        <v>802.98797011651914</v>
      </c>
      <c r="Y280" s="12">
        <f t="shared" si="59"/>
        <v>49038.800985195172</v>
      </c>
    </row>
    <row r="281" spans="10:25" x14ac:dyDescent="0.25">
      <c r="J281" s="15">
        <v>62.559927634554505</v>
      </c>
      <c r="K281" s="15">
        <v>3.7206715161117132</v>
      </c>
      <c r="M281" s="12">
        <v>6</v>
      </c>
      <c r="N281" s="12">
        <v>10500</v>
      </c>
      <c r="O281" s="12">
        <f t="shared" si="64"/>
        <v>12.348834742276617</v>
      </c>
      <c r="P281" s="12">
        <f t="shared" si="65"/>
        <v>62.559927634554505</v>
      </c>
      <c r="Q281" s="12">
        <f t="shared" si="60"/>
        <v>225.21573948439621</v>
      </c>
      <c r="R281" s="12">
        <f t="shared" si="61"/>
        <v>2543.1798688839413</v>
      </c>
      <c r="S281" s="12">
        <f t="shared" si="56"/>
        <v>1646.5890691899854</v>
      </c>
      <c r="T281" s="12">
        <f t="shared" si="57"/>
        <v>5.9875966152363107</v>
      </c>
      <c r="U281" s="12">
        <f t="shared" si="62"/>
        <v>7.4741856260363706</v>
      </c>
      <c r="V281" s="12">
        <f t="shared" si="66"/>
        <v>7.1149301357376125</v>
      </c>
      <c r="W281" s="12">
        <f t="shared" si="58"/>
        <v>939.22954969395585</v>
      </c>
      <c r="X281" s="26">
        <f t="shared" si="63"/>
        <v>842.63579969395585</v>
      </c>
      <c r="Y281" s="12">
        <f t="shared" si="59"/>
        <v>52715.234651138846</v>
      </c>
    </row>
    <row r="282" spans="10:25" x14ac:dyDescent="0.25">
      <c r="J282" s="15">
        <v>64.049449721091506</v>
      </c>
      <c r="K282" s="15">
        <v>3.4249529267066054</v>
      </c>
      <c r="M282" s="12">
        <v>6</v>
      </c>
      <c r="N282" s="12">
        <v>10750</v>
      </c>
      <c r="O282" s="12">
        <f t="shared" si="64"/>
        <v>12.642854617092725</v>
      </c>
      <c r="P282" s="12">
        <f t="shared" si="65"/>
        <v>64.049449721091506</v>
      </c>
      <c r="Q282" s="12">
        <f t="shared" si="60"/>
        <v>230.57801899592943</v>
      </c>
      <c r="R282" s="12">
        <f t="shared" si="61"/>
        <v>2484.0361510029197</v>
      </c>
      <c r="S282" s="12">
        <f t="shared" si="56"/>
        <v>1546.8421523441193</v>
      </c>
      <c r="T282" s="12">
        <f t="shared" si="57"/>
        <v>5.624880553978616</v>
      </c>
      <c r="U282" s="12">
        <f t="shared" si="62"/>
        <v>7.3311929343410513</v>
      </c>
      <c r="V282" s="12">
        <f t="shared" si="66"/>
        <v>6.9704903649571923</v>
      </c>
      <c r="W282" s="12">
        <f t="shared" si="58"/>
        <v>979.83274865880037</v>
      </c>
      <c r="X282" s="26">
        <f t="shared" si="63"/>
        <v>883.23899865880037</v>
      </c>
      <c r="Y282" s="12">
        <f t="shared" si="59"/>
        <v>56570.971836304045</v>
      </c>
    </row>
    <row r="283" spans="10:25" x14ac:dyDescent="0.25">
      <c r="J283" s="15">
        <v>65.538971807628528</v>
      </c>
      <c r="K283" s="15">
        <v>3.1426760913653631</v>
      </c>
      <c r="M283" s="12">
        <v>6</v>
      </c>
      <c r="N283" s="12">
        <v>11000</v>
      </c>
      <c r="O283" s="12">
        <f t="shared" si="64"/>
        <v>12.936874491908837</v>
      </c>
      <c r="P283" s="12">
        <f t="shared" si="65"/>
        <v>65.538971807628528</v>
      </c>
      <c r="Q283" s="12">
        <f t="shared" si="60"/>
        <v>235.9402985074627</v>
      </c>
      <c r="R283" s="12">
        <f t="shared" si="61"/>
        <v>2427.5807839346712</v>
      </c>
      <c r="S283" s="12">
        <f t="shared" si="56"/>
        <v>1448.8282169236177</v>
      </c>
      <c r="T283" s="12">
        <f t="shared" si="57"/>
        <v>5.2684662433586098</v>
      </c>
      <c r="U283" s="12">
        <f t="shared" si="62"/>
        <v>7.1848357087234866</v>
      </c>
      <c r="V283" s="12">
        <f t="shared" si="66"/>
        <v>6.8226520113348776</v>
      </c>
      <c r="W283" s="12">
        <f t="shared" si="58"/>
        <v>1021.3913170110536</v>
      </c>
      <c r="X283" s="26">
        <f t="shared" si="63"/>
        <v>924.79756701105362</v>
      </c>
      <c r="Y283" s="12">
        <f t="shared" si="59"/>
        <v>60610.2816721009</v>
      </c>
    </row>
    <row r="284" spans="10:25" x14ac:dyDescent="0.25">
      <c r="J284" s="15">
        <v>67.028493894165535</v>
      </c>
      <c r="K284" s="15">
        <v>2.8729448931503998</v>
      </c>
      <c r="M284" s="12">
        <v>6</v>
      </c>
      <c r="N284" s="12">
        <v>11250</v>
      </c>
      <c r="O284" s="12">
        <f t="shared" si="64"/>
        <v>13.230894366724945</v>
      </c>
      <c r="P284" s="12">
        <f t="shared" si="65"/>
        <v>67.028493894165535</v>
      </c>
      <c r="Q284" s="12">
        <f t="shared" si="60"/>
        <v>241.30257801899594</v>
      </c>
      <c r="R284" s="12">
        <f t="shared" si="61"/>
        <v>2373.6345442916786</v>
      </c>
      <c r="S284" s="12">
        <f t="shared" si="56"/>
        <v>1352.3680395409638</v>
      </c>
      <c r="T284" s="12">
        <f t="shared" si="57"/>
        <v>4.9177019619671407</v>
      </c>
      <c r="U284" s="12">
        <f t="shared" si="62"/>
        <v>7.0351139491836809</v>
      </c>
      <c r="V284" s="12">
        <f t="shared" si="66"/>
        <v>6.6714150748706711</v>
      </c>
      <c r="W284" s="12">
        <f t="shared" si="58"/>
        <v>1063.9052547507147</v>
      </c>
      <c r="X284" s="26">
        <f t="shared" si="63"/>
        <v>967.31150475071468</v>
      </c>
      <c r="Y284" s="12">
        <f t="shared" si="59"/>
        <v>64837.433289939356</v>
      </c>
    </row>
    <row r="285" spans="10:25" x14ac:dyDescent="0.25">
      <c r="J285" s="15">
        <v>68.518015980702543</v>
      </c>
      <c r="K285" s="15">
        <v>2.6149411383360892</v>
      </c>
      <c r="M285" s="12">
        <v>6</v>
      </c>
      <c r="N285" s="12">
        <v>11500</v>
      </c>
      <c r="O285" s="12">
        <f t="shared" si="64"/>
        <v>13.524914241541055</v>
      </c>
      <c r="P285" s="12">
        <f t="shared" si="65"/>
        <v>68.518015980702543</v>
      </c>
      <c r="Q285" s="12">
        <f t="shared" si="60"/>
        <v>246.66485753052916</v>
      </c>
      <c r="R285" s="12">
        <f t="shared" si="61"/>
        <v>2322.0337933288165</v>
      </c>
      <c r="S285" s="12">
        <f t="shared" si="56"/>
        <v>1257.2979814510329</v>
      </c>
      <c r="T285" s="12">
        <f t="shared" si="57"/>
        <v>4.5719926598219383</v>
      </c>
      <c r="U285" s="12">
        <f t="shared" si="62"/>
        <v>6.8820276557216333</v>
      </c>
      <c r="V285" s="12">
        <f t="shared" si="66"/>
        <v>6.5167795555645736</v>
      </c>
      <c r="W285" s="12">
        <f t="shared" si="58"/>
        <v>1107.3745618777834</v>
      </c>
      <c r="X285" s="26">
        <f t="shared" si="63"/>
        <v>1010.7808118777835</v>
      </c>
      <c r="Y285" s="12">
        <f t="shared" si="59"/>
        <v>69256.69582122947</v>
      </c>
    </row>
    <row r="286" spans="10:25" x14ac:dyDescent="0.25">
      <c r="J286" s="15">
        <v>70.007538067239565</v>
      </c>
      <c r="K286" s="15">
        <v>2.3679162667053606</v>
      </c>
      <c r="M286" s="12">
        <v>6</v>
      </c>
      <c r="N286" s="12">
        <v>11750</v>
      </c>
      <c r="O286" s="12">
        <f t="shared" si="64"/>
        <v>13.818934116357164</v>
      </c>
      <c r="P286" s="12">
        <f t="shared" si="65"/>
        <v>70.007538067239565</v>
      </c>
      <c r="Q286" s="12">
        <f t="shared" si="60"/>
        <v>252.02713704206244</v>
      </c>
      <c r="R286" s="12">
        <f t="shared" si="61"/>
        <v>2272.6288190026708</v>
      </c>
      <c r="S286" s="12">
        <f t="shared" si="56"/>
        <v>1163.4683306104098</v>
      </c>
      <c r="T286" s="12">
        <f t="shared" si="57"/>
        <v>4.2307939294923989</v>
      </c>
      <c r="U286" s="12">
        <f t="shared" si="62"/>
        <v>6.7255768283373403</v>
      </c>
      <c r="V286" s="12">
        <f t="shared" si="66"/>
        <v>6.3587454534165824</v>
      </c>
      <c r="W286" s="12">
        <f t="shared" si="58"/>
        <v>1151.799238392261</v>
      </c>
      <c r="X286" s="26">
        <f t="shared" si="63"/>
        <v>1055.205488392261</v>
      </c>
      <c r="Y286" s="12">
        <f t="shared" si="59"/>
        <v>73872.338397381332</v>
      </c>
    </row>
    <row r="287" spans="10:25" x14ac:dyDescent="0.25">
      <c r="J287" s="15">
        <v>71.497060153776573</v>
      </c>
      <c r="K287" s="15">
        <v>2.1311840980592502</v>
      </c>
      <c r="M287" s="12">
        <v>6</v>
      </c>
      <c r="N287" s="12">
        <v>12000</v>
      </c>
      <c r="O287" s="12">
        <f t="shared" si="64"/>
        <v>14.112953991173278</v>
      </c>
      <c r="P287" s="12">
        <f t="shared" si="65"/>
        <v>71.497060153776573</v>
      </c>
      <c r="Q287" s="12">
        <f t="shared" si="60"/>
        <v>257.38941655359565</v>
      </c>
      <c r="R287" s="12">
        <f t="shared" si="61"/>
        <v>2225.2823852734487</v>
      </c>
      <c r="S287" s="12">
        <f t="shared" si="56"/>
        <v>1070.7418509793022</v>
      </c>
      <c r="T287" s="12">
        <f t="shared" si="57"/>
        <v>3.893606730833826</v>
      </c>
      <c r="U287" s="12">
        <f t="shared" si="62"/>
        <v>6.5657614670308053</v>
      </c>
      <c r="V287" s="12">
        <f t="shared" si="66"/>
        <v>6.1973127684266984</v>
      </c>
      <c r="W287" s="12">
        <f t="shared" si="58"/>
        <v>1197.1792842941466</v>
      </c>
      <c r="X287" s="26">
        <f t="shared" si="63"/>
        <v>1100.5855342941466</v>
      </c>
      <c r="Y287" s="12">
        <f t="shared" si="59"/>
        <v>78688.630149804929</v>
      </c>
    </row>
    <row r="288" spans="10:25" x14ac:dyDescent="0.25">
      <c r="J288" s="15">
        <v>72.986582240313581</v>
      </c>
      <c r="K288" s="15">
        <v>1.9041144669088998</v>
      </c>
      <c r="M288" s="12">
        <v>6</v>
      </c>
      <c r="N288" s="12">
        <v>12250</v>
      </c>
      <c r="O288" s="12">
        <f t="shared" si="64"/>
        <v>14.406973865989382</v>
      </c>
      <c r="P288" s="12">
        <f t="shared" si="65"/>
        <v>72.986582240313581</v>
      </c>
      <c r="Q288" s="12">
        <f t="shared" si="60"/>
        <v>262.7516960651289</v>
      </c>
      <c r="R288" s="12">
        <f t="shared" si="61"/>
        <v>2179.8684590433786</v>
      </c>
      <c r="S288" s="12">
        <f t="shared" si="56"/>
        <v>978.9925094599389</v>
      </c>
      <c r="T288" s="12">
        <f t="shared" si="57"/>
        <v>3.5599727616725052</v>
      </c>
      <c r="U288" s="12">
        <f t="shared" si="62"/>
        <v>6.4025815718020294</v>
      </c>
      <c r="V288" s="12">
        <f t="shared" si="66"/>
        <v>6.0324815005949244</v>
      </c>
      <c r="W288" s="12">
        <f t="shared" si="58"/>
        <v>1243.5146995834398</v>
      </c>
      <c r="X288" s="26">
        <f t="shared" si="63"/>
        <v>1146.9209495834398</v>
      </c>
      <c r="Y288" s="12">
        <f t="shared" si="59"/>
        <v>83709.840209910268</v>
      </c>
    </row>
    <row r="289" spans="10:25" x14ac:dyDescent="0.25">
      <c r="J289" s="15">
        <v>74.476104326850603</v>
      </c>
      <c r="K289" s="15">
        <v>1.6861276210045595</v>
      </c>
      <c r="M289" s="12">
        <v>6</v>
      </c>
      <c r="N289" s="12">
        <v>12500</v>
      </c>
      <c r="O289" s="12">
        <f t="shared" si="64"/>
        <v>14.700993740805497</v>
      </c>
      <c r="P289" s="12">
        <f t="shared" si="65"/>
        <v>74.476104326850603</v>
      </c>
      <c r="Q289" s="12">
        <f t="shared" si="60"/>
        <v>268.1139755766622</v>
      </c>
      <c r="R289" s="12">
        <f t="shared" si="61"/>
        <v>2136.2710898625105</v>
      </c>
      <c r="S289" s="12">
        <f t="shared" si="56"/>
        <v>888.10435560236897</v>
      </c>
      <c r="T289" s="12">
        <f t="shared" si="57"/>
        <v>3.2294703840086143</v>
      </c>
      <c r="U289" s="12">
        <f t="shared" si="62"/>
        <v>6.2360371426510088</v>
      </c>
      <c r="V289" s="12">
        <f t="shared" si="66"/>
        <v>5.8642516499212558</v>
      </c>
      <c r="W289" s="12">
        <f t="shared" si="58"/>
        <v>1290.8054842601416</v>
      </c>
      <c r="X289" s="26">
        <f t="shared" si="63"/>
        <v>1194.2117342601416</v>
      </c>
      <c r="Y289" s="12">
        <f t="shared" si="59"/>
        <v>88940.237709107489</v>
      </c>
    </row>
    <row r="290" spans="10:25" x14ac:dyDescent="0.25">
      <c r="J290" s="15">
        <v>75.965626413387611</v>
      </c>
      <c r="K290" s="15">
        <v>1.4766892788611767</v>
      </c>
      <c r="M290" s="12">
        <v>6</v>
      </c>
      <c r="N290" s="12">
        <v>12750</v>
      </c>
      <c r="O290" s="12">
        <f t="shared" si="64"/>
        <v>14.995013615621605</v>
      </c>
      <c r="P290" s="12">
        <f t="shared" si="65"/>
        <v>75.965626413387611</v>
      </c>
      <c r="Q290" s="12">
        <f t="shared" si="60"/>
        <v>273.47625508819539</v>
      </c>
      <c r="R290" s="12">
        <f t="shared" si="61"/>
        <v>2094.383421433834</v>
      </c>
      <c r="S290" s="12">
        <f t="shared" si="56"/>
        <v>797.97053310958268</v>
      </c>
      <c r="T290" s="12">
        <f t="shared" si="57"/>
        <v>2.9017110294893915</v>
      </c>
      <c r="U290" s="12">
        <f t="shared" si="62"/>
        <v>6.0661281795777455</v>
      </c>
      <c r="V290" s="12">
        <f t="shared" si="66"/>
        <v>5.6926232164056962</v>
      </c>
      <c r="W290" s="12">
        <f t="shared" si="58"/>
        <v>1339.0516383242514</v>
      </c>
      <c r="X290" s="26">
        <f t="shared" si="63"/>
        <v>1242.4578883242514</v>
      </c>
      <c r="Y290" s="12">
        <f t="shared" si="59"/>
        <v>94384.091778806542</v>
      </c>
    </row>
    <row r="291" spans="10:25" x14ac:dyDescent="0.25">
      <c r="J291" s="15">
        <v>77.455148499924618</v>
      </c>
      <c r="K291" s="15">
        <v>1.275306257569464</v>
      </c>
      <c r="M291" s="12">
        <v>6</v>
      </c>
      <c r="N291" s="12">
        <v>13000</v>
      </c>
      <c r="O291" s="12">
        <f t="shared" si="64"/>
        <v>15.289033490437713</v>
      </c>
      <c r="P291" s="12">
        <f t="shared" si="65"/>
        <v>77.455148499924618</v>
      </c>
      <c r="Q291" s="12">
        <f t="shared" si="60"/>
        <v>278.83853459972863</v>
      </c>
      <c r="R291" s="12">
        <f t="shared" si="61"/>
        <v>2054.1068171754914</v>
      </c>
      <c r="S291" s="12">
        <f t="shared" si="56"/>
        <v>708.49240539972266</v>
      </c>
      <c r="T291" s="12">
        <f t="shared" si="57"/>
        <v>2.5763360196353551</v>
      </c>
      <c r="U291" s="12">
        <f t="shared" si="62"/>
        <v>5.8928546825822412</v>
      </c>
      <c r="V291" s="12">
        <f t="shared" si="66"/>
        <v>5.5175962000482457</v>
      </c>
      <c r="W291" s="12">
        <f t="shared" si="58"/>
        <v>1388.2531617757688</v>
      </c>
      <c r="X291" s="26">
        <f t="shared" si="63"/>
        <v>1291.6594117757688</v>
      </c>
      <c r="Y291" s="12">
        <f t="shared" si="59"/>
        <v>100045.67155041745</v>
      </c>
    </row>
    <row r="292" spans="10:25" x14ac:dyDescent="0.25">
      <c r="J292" s="15">
        <v>78.944670586461626</v>
      </c>
      <c r="K292" s="15">
        <v>1.0815225955717755</v>
      </c>
      <c r="M292" s="12">
        <v>6</v>
      </c>
      <c r="N292" s="12">
        <v>13250</v>
      </c>
      <c r="O292" s="12">
        <f t="shared" si="64"/>
        <v>15.583053365253823</v>
      </c>
      <c r="P292" s="12">
        <f t="shared" si="65"/>
        <v>78.944670586461626</v>
      </c>
      <c r="Q292" s="12">
        <f t="shared" si="60"/>
        <v>284.20081411126188</v>
      </c>
      <c r="R292" s="12">
        <f t="shared" si="61"/>
        <v>2015.3500847759537</v>
      </c>
      <c r="S292" s="12">
        <f t="shared" si="56"/>
        <v>619.57878016125915</v>
      </c>
      <c r="T292" s="12">
        <f t="shared" si="57"/>
        <v>2.2530137460409425</v>
      </c>
      <c r="U292" s="12">
        <f t="shared" si="62"/>
        <v>5.7162166516644932</v>
      </c>
      <c r="V292" s="12">
        <f t="shared" si="66"/>
        <v>5.3391706008489015</v>
      </c>
      <c r="W292" s="12">
        <f t="shared" si="58"/>
        <v>1438.4100546146947</v>
      </c>
      <c r="X292" s="26">
        <f t="shared" si="63"/>
        <v>1341.8163046146947</v>
      </c>
      <c r="Y292" s="12">
        <f t="shared" si="59"/>
        <v>105929.24615535032</v>
      </c>
    </row>
    <row r="293" spans="10:25" x14ac:dyDescent="0.25">
      <c r="J293" s="15">
        <v>80.434192672998648</v>
      </c>
      <c r="K293" s="15">
        <v>0.89491610624066764</v>
      </c>
      <c r="M293" s="12">
        <v>6</v>
      </c>
      <c r="N293" s="12">
        <v>13500</v>
      </c>
      <c r="O293" s="12">
        <f t="shared" si="64"/>
        <v>15.877073240069935</v>
      </c>
      <c r="P293" s="12">
        <f t="shared" si="65"/>
        <v>80.434192672998648</v>
      </c>
      <c r="Q293" s="12">
        <f t="shared" si="60"/>
        <v>289.56309362279512</v>
      </c>
      <c r="R293" s="12">
        <f t="shared" si="61"/>
        <v>1978.0287869097322</v>
      </c>
      <c r="S293" s="12">
        <f t="shared" si="56"/>
        <v>531.14522006870311</v>
      </c>
      <c r="T293" s="12">
        <f t="shared" si="57"/>
        <v>1.9314371638861931</v>
      </c>
      <c r="U293" s="12">
        <f t="shared" si="62"/>
        <v>5.5362140868244998</v>
      </c>
      <c r="V293" s="12">
        <f t="shared" si="66"/>
        <v>5.1573464188076636</v>
      </c>
      <c r="W293" s="12">
        <f t="shared" si="58"/>
        <v>1489.5223168410291</v>
      </c>
      <c r="X293" s="26">
        <f t="shared" si="63"/>
        <v>1392.9285668410291</v>
      </c>
      <c r="Y293" s="12">
        <f t="shared" si="59"/>
        <v>112039.08472501521</v>
      </c>
    </row>
    <row r="294" spans="10:25" x14ac:dyDescent="0.25">
      <c r="J294" s="15">
        <v>81.923714759535656</v>
      </c>
      <c r="K294" s="15">
        <v>0.71509530743069261</v>
      </c>
      <c r="M294" s="12">
        <v>6</v>
      </c>
      <c r="N294" s="12">
        <v>13750</v>
      </c>
      <c r="O294" s="12">
        <f t="shared" si="64"/>
        <v>16.171093114886045</v>
      </c>
      <c r="P294" s="12">
        <f t="shared" si="65"/>
        <v>81.923714759535656</v>
      </c>
      <c r="Q294" s="12">
        <f t="shared" si="60"/>
        <v>294.92537313432837</v>
      </c>
      <c r="R294" s="12">
        <f t="shared" si="61"/>
        <v>1942.0646271477372</v>
      </c>
      <c r="S294" s="12">
        <f t="shared" si="56"/>
        <v>443.11342869296595</v>
      </c>
      <c r="T294" s="12">
        <f t="shared" si="57"/>
        <v>1.6113215588835126</v>
      </c>
      <c r="U294" s="12">
        <f t="shared" si="62"/>
        <v>5.3528469880622662</v>
      </c>
      <c r="V294" s="12">
        <f t="shared" si="66"/>
        <v>4.9721236539245348</v>
      </c>
      <c r="W294" s="12">
        <f t="shared" si="58"/>
        <v>1541.5899484547713</v>
      </c>
      <c r="X294" s="26">
        <f t="shared" si="63"/>
        <v>1444.9961984547713</v>
      </c>
      <c r="Y294" s="12">
        <f t="shared" si="59"/>
        <v>118379.45639082206</v>
      </c>
    </row>
    <row r="295" spans="10:25" x14ac:dyDescent="0.25">
      <c r="J295" s="15">
        <v>83.413236846072664</v>
      </c>
      <c r="K295" s="15">
        <v>0.54169668000678828</v>
      </c>
      <c r="M295" s="12">
        <v>6</v>
      </c>
      <c r="N295" s="12">
        <v>14000</v>
      </c>
      <c r="O295" s="12">
        <f t="shared" si="64"/>
        <v>16.465112989702153</v>
      </c>
      <c r="P295" s="12">
        <f t="shared" si="65"/>
        <v>83.413236846072664</v>
      </c>
      <c r="Q295" s="12">
        <f t="shared" si="60"/>
        <v>300.28765264586161</v>
      </c>
      <c r="R295" s="12">
        <f t="shared" si="61"/>
        <v>1907.3849016629563</v>
      </c>
      <c r="S295" s="12">
        <f t="shared" si="56"/>
        <v>355.410702207035</v>
      </c>
      <c r="T295" s="12">
        <f t="shared" si="57"/>
        <v>1.2924025534801273</v>
      </c>
      <c r="U295" s="12">
        <f t="shared" si="62"/>
        <v>5.166115355377789</v>
      </c>
      <c r="V295" s="12">
        <f t="shared" si="66"/>
        <v>4.7835023061995141</v>
      </c>
      <c r="W295" s="12">
        <f t="shared" si="58"/>
        <v>1594.6129494559214</v>
      </c>
      <c r="X295" s="26">
        <f t="shared" si="63"/>
        <v>1498.0191994559214</v>
      </c>
      <c r="Y295" s="12">
        <f t="shared" si="59"/>
        <v>124954.63028418094</v>
      </c>
    </row>
    <row r="296" spans="10:25" x14ac:dyDescent="0.25">
      <c r="J296" s="15">
        <v>84.902758932609686</v>
      </c>
      <c r="K296" s="15">
        <v>0.37438221494863227</v>
      </c>
      <c r="M296" s="12">
        <v>6</v>
      </c>
      <c r="N296" s="12">
        <v>14250</v>
      </c>
      <c r="O296" s="12">
        <f t="shared" si="64"/>
        <v>16.759132864518264</v>
      </c>
      <c r="P296" s="12">
        <f t="shared" si="65"/>
        <v>84.902758932609686</v>
      </c>
      <c r="Q296" s="12">
        <f t="shared" si="60"/>
        <v>305.64993215739486</v>
      </c>
      <c r="R296" s="12">
        <f t="shared" si="61"/>
        <v>1873.9220086513251</v>
      </c>
      <c r="S296" s="12">
        <f t="shared" si="56"/>
        <v>267.96943880684512</v>
      </c>
      <c r="T296" s="12">
        <f t="shared" si="57"/>
        <v>0.97443432293398224</v>
      </c>
      <c r="U296" s="12">
        <f t="shared" si="62"/>
        <v>4.9760191887710681</v>
      </c>
      <c r="V296" s="12">
        <f t="shared" si="66"/>
        <v>4.5914823756325998</v>
      </c>
      <c r="W296" s="12">
        <f t="shared" si="58"/>
        <v>1648.59131984448</v>
      </c>
      <c r="X296" s="26">
        <f t="shared" si="63"/>
        <v>1551.99756984448</v>
      </c>
      <c r="Y296" s="12">
        <f t="shared" si="59"/>
        <v>131768.87553650196</v>
      </c>
    </row>
    <row r="297" spans="10:25" x14ac:dyDescent="0.25">
      <c r="J297" s="15">
        <v>86.392281019146694</v>
      </c>
      <c r="K297" s="15">
        <v>0.21283721420282858</v>
      </c>
      <c r="M297" s="12">
        <v>6</v>
      </c>
      <c r="N297" s="12">
        <v>14500</v>
      </c>
      <c r="O297" s="12">
        <f t="shared" si="64"/>
        <v>17.053152739334372</v>
      </c>
      <c r="P297" s="12">
        <f t="shared" si="65"/>
        <v>86.392281019146694</v>
      </c>
      <c r="Q297" s="12">
        <f t="shared" si="60"/>
        <v>311.0122116689281</v>
      </c>
      <c r="R297" s="12">
        <f t="shared" si="61"/>
        <v>1841.6130085021643</v>
      </c>
      <c r="S297" s="12">
        <f t="shared" si="56"/>
        <v>180.72669888171799</v>
      </c>
      <c r="T297" s="12">
        <f t="shared" si="57"/>
        <v>0.65718799593351995</v>
      </c>
      <c r="U297" s="12">
        <f t="shared" si="62"/>
        <v>4.7825584882421062</v>
      </c>
      <c r="V297" s="12">
        <f t="shared" si="66"/>
        <v>4.3960638622237944</v>
      </c>
      <c r="W297" s="12">
        <f t="shared" si="58"/>
        <v>1703.5250596204464</v>
      </c>
      <c r="X297" s="26">
        <f t="shared" si="63"/>
        <v>1606.9313096204464</v>
      </c>
      <c r="Y297" s="12">
        <f t="shared" si="59"/>
        <v>138826.46127919503</v>
      </c>
    </row>
    <row r="298" spans="10:25" x14ac:dyDescent="0.25">
      <c r="J298" s="15">
        <v>87.881803105683701</v>
      </c>
      <c r="K298" s="15">
        <v>5.6768315177222348E-2</v>
      </c>
      <c r="M298" s="12">
        <v>6</v>
      </c>
      <c r="N298" s="12">
        <v>14750</v>
      </c>
      <c r="O298" s="12">
        <f t="shared" si="64"/>
        <v>17.347172614150484</v>
      </c>
      <c r="P298" s="12">
        <f t="shared" si="65"/>
        <v>87.881803105683701</v>
      </c>
      <c r="Q298" s="12">
        <f t="shared" si="60"/>
        <v>316.37449118046135</v>
      </c>
      <c r="R298" s="12">
        <f t="shared" si="61"/>
        <v>1810.3992286970431</v>
      </c>
      <c r="S298" s="12">
        <f t="shared" si="56"/>
        <v>93.623809913222203</v>
      </c>
      <c r="T298" s="12">
        <f t="shared" si="57"/>
        <v>0.34045021786626256</v>
      </c>
      <c r="U298" s="12">
        <f t="shared" si="62"/>
        <v>4.5857332537909006</v>
      </c>
      <c r="V298" s="12">
        <f t="shared" si="66"/>
        <v>4.1972467659730963</v>
      </c>
      <c r="W298" s="12">
        <f t="shared" si="58"/>
        <v>1759.414168783821</v>
      </c>
      <c r="X298" s="26">
        <f t="shared" si="63"/>
        <v>1662.820418783821</v>
      </c>
      <c r="Y298" s="12">
        <f t="shared" si="59"/>
        <v>146131.65664367029</v>
      </c>
    </row>
    <row r="299" spans="10:25" x14ac:dyDescent="0.25">
      <c r="J299" s="15">
        <v>89.371325192220723</v>
      </c>
      <c r="K299" s="15">
        <v>-9.4098287214198995E-2</v>
      </c>
      <c r="M299" s="12">
        <v>6</v>
      </c>
      <c r="N299" s="12">
        <v>15000</v>
      </c>
      <c r="O299" s="12">
        <f t="shared" si="64"/>
        <v>17.641192488966595</v>
      </c>
      <c r="P299" s="12">
        <f t="shared" si="65"/>
        <v>89.371325192220723</v>
      </c>
      <c r="Q299" s="12">
        <f t="shared" si="60"/>
        <v>321.73677069199459</v>
      </c>
      <c r="R299" s="12">
        <f t="shared" si="61"/>
        <v>1780.2259082187588</v>
      </c>
      <c r="S299" s="12">
        <f t="shared" si="56"/>
        <v>6.6060108841550118</v>
      </c>
      <c r="T299" s="12">
        <f t="shared" si="57"/>
        <v>2.4021857760563679E-2</v>
      </c>
      <c r="U299" s="12">
        <f t="shared" si="62"/>
        <v>4.3855434854174522</v>
      </c>
      <c r="V299" s="12">
        <f t="shared" si="66"/>
        <v>3.9950310868805055</v>
      </c>
      <c r="W299" s="12">
        <f t="shared" si="58"/>
        <v>1816.2586473346039</v>
      </c>
      <c r="X299" s="26">
        <f t="shared" si="63"/>
        <v>1719.6648973346039</v>
      </c>
      <c r="Y299" s="12">
        <f t="shared" si="59"/>
        <v>153688.73076133776</v>
      </c>
    </row>
  </sheetData>
  <dataConsolidate/>
  <phoneticPr fontId="2" type="noConversion"/>
  <dataValidations count="1">
    <dataValidation type="list" allowBlank="1" showInputMessage="1" showErrorMessage="1" sqref="G5:G10" xr:uid="{00000000-0002-0000-0000-000002000000}">
      <formula1>$B$55:$B$83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FA0CC-DFEB-4EE6-9FD0-FC5E717A86B7}">
  <dimension ref="B5:U5137"/>
  <sheetViews>
    <sheetView topLeftCell="A319" zoomScaleNormal="100" workbookViewId="0">
      <selection activeCell="R5137" sqref="R5137"/>
    </sheetView>
  </sheetViews>
  <sheetFormatPr defaultRowHeight="15" x14ac:dyDescent="0.25"/>
  <cols>
    <col min="17" max="17" width="10.140625" bestFit="1" customWidth="1"/>
  </cols>
  <sheetData>
    <row r="5" spans="2:21" x14ac:dyDescent="0.25">
      <c r="B5" s="7"/>
      <c r="C5" s="7" t="s">
        <v>45</v>
      </c>
      <c r="D5" s="17"/>
      <c r="E5" s="17" t="s">
        <v>45</v>
      </c>
      <c r="F5" s="17" t="s">
        <v>46</v>
      </c>
      <c r="G5" s="17" t="s">
        <v>47</v>
      </c>
      <c r="H5" s="17" t="s">
        <v>48</v>
      </c>
      <c r="I5" s="17" t="s">
        <v>49</v>
      </c>
      <c r="J5" s="17" t="s">
        <v>50</v>
      </c>
      <c r="Q5" s="18"/>
      <c r="R5" s="18" t="s">
        <v>45</v>
      </c>
      <c r="S5" s="18" t="s">
        <v>50</v>
      </c>
      <c r="T5" s="18" t="s">
        <v>93</v>
      </c>
      <c r="U5" s="18" t="s">
        <v>43</v>
      </c>
    </row>
    <row r="6" spans="2:21" x14ac:dyDescent="0.25">
      <c r="B6" s="7" t="s">
        <v>51</v>
      </c>
      <c r="C6" s="7">
        <v>562.24400000000003</v>
      </c>
      <c r="D6" s="17" t="s">
        <v>53</v>
      </c>
      <c r="E6" s="17">
        <f>F6*G6</f>
        <v>155.06850828290666</v>
      </c>
      <c r="F6" s="17">
        <f>RADIANS(142.78)</f>
        <v>2.4919811059975037</v>
      </c>
      <c r="G6" s="17">
        <v>62.226999999999997</v>
      </c>
      <c r="H6" s="17">
        <v>48</v>
      </c>
      <c r="I6" s="17">
        <f>SQRT(TAN(H6)*G6*9.81)</f>
        <v>27.0668416916726</v>
      </c>
      <c r="J6" s="17">
        <f t="shared" ref="J6:J16" si="0">E6/I6</f>
        <v>5.7290950325621157</v>
      </c>
      <c r="Q6" s="18" t="s">
        <v>51</v>
      </c>
      <c r="R6" s="10">
        <v>1</v>
      </c>
      <c r="S6" s="18">
        <f>1/T6</f>
        <v>2.3929169657812874E-2</v>
      </c>
      <c r="T6" s="18">
        <v>41.79</v>
      </c>
      <c r="U6" s="18">
        <f xml:space="preserve"> LOOKUP(T6,'bike sim'!J53:J299,'bike sim'!K53:K299)</f>
        <v>10.514652824533725</v>
      </c>
    </row>
    <row r="7" spans="2:21" x14ac:dyDescent="0.25">
      <c r="B7" s="7" t="s">
        <v>54</v>
      </c>
      <c r="C7" s="7">
        <v>560.15499999999997</v>
      </c>
      <c r="D7" s="17" t="s">
        <v>55</v>
      </c>
      <c r="E7" s="17">
        <f t="shared" ref="E7:E16" si="1">F7*G7</f>
        <v>215.19235369133574</v>
      </c>
      <c r="F7" s="17">
        <f>RADIANS(138.35)</f>
        <v>2.4146630201341548</v>
      </c>
      <c r="G7" s="17">
        <v>89.119</v>
      </c>
      <c r="H7" s="17">
        <v>48</v>
      </c>
      <c r="I7" s="17">
        <f>SQRT(TAN(H7)*G7*9.81)</f>
        <v>32.391667311744541</v>
      </c>
      <c r="J7" s="17">
        <f t="shared" si="0"/>
        <v>6.6434478849229075</v>
      </c>
      <c r="Q7" s="18" t="s">
        <v>51</v>
      </c>
      <c r="R7" s="10">
        <v>2</v>
      </c>
      <c r="S7" s="18">
        <f t="shared" ref="S7:S70" si="2">1/T7</f>
        <v>2.3785960467901976E-2</v>
      </c>
      <c r="T7" s="18">
        <f>T6+(U6*S6)</f>
        <v>42.041606911331264</v>
      </c>
      <c r="U7" s="18">
        <f xml:space="preserve"> LOOKUP(T7,'bike sim'!J54:J300,'bike sim'!K54:K300)</f>
        <v>10.40836034367752</v>
      </c>
    </row>
    <row r="8" spans="2:21" x14ac:dyDescent="0.25">
      <c r="B8" s="7" t="s">
        <v>56</v>
      </c>
      <c r="C8" s="7">
        <v>539.44600000000003</v>
      </c>
      <c r="D8" s="17" t="s">
        <v>57</v>
      </c>
      <c r="E8" s="17">
        <f t="shared" si="1"/>
        <v>65.194330747295382</v>
      </c>
      <c r="F8" s="17">
        <f>RADIANS(90)</f>
        <v>1.5707963267948966</v>
      </c>
      <c r="G8" s="17">
        <v>41.503999999999998</v>
      </c>
      <c r="H8" s="17">
        <v>51</v>
      </c>
      <c r="I8" s="17">
        <f>SQRT(TAN(H8)*G8*9.81)</f>
        <v>19.175384084901147</v>
      </c>
      <c r="J8" s="17">
        <f t="shared" si="0"/>
        <v>3.3998969959944598</v>
      </c>
      <c r="Q8" s="18" t="s">
        <v>51</v>
      </c>
      <c r="R8" s="10">
        <v>3</v>
      </c>
      <c r="S8" s="18">
        <f t="shared" si="2"/>
        <v>2.3646710711790066E-2</v>
      </c>
      <c r="T8" s="18">
        <f>T7+(U7*S7)</f>
        <v>42.289179759001655</v>
      </c>
      <c r="U8" s="18">
        <f xml:space="preserve"> LOOKUP(T8,'bike sim'!J55:J301,'bike sim'!K55:K301)</f>
        <v>9.8376665739132463</v>
      </c>
    </row>
    <row r="9" spans="2:21" x14ac:dyDescent="0.25">
      <c r="B9" s="7" t="s">
        <v>58</v>
      </c>
      <c r="C9" s="7">
        <v>208.40100000000001</v>
      </c>
      <c r="D9" s="17" t="s">
        <v>59</v>
      </c>
      <c r="E9" s="17">
        <f t="shared" si="1"/>
        <v>105.74071775420502</v>
      </c>
      <c r="F9" s="17">
        <f>RADIANS(37.77)</f>
        <v>0.65921085847825833</v>
      </c>
      <c r="G9" s="17">
        <v>160.405</v>
      </c>
      <c r="H9" s="17">
        <v>54</v>
      </c>
      <c r="I9" s="17">
        <f t="shared" ref="I9:I14" si="3">SQRT(TAN(H9)*G9*9.81)</f>
        <v>32.561843919948309</v>
      </c>
      <c r="J9" s="17">
        <f t="shared" si="0"/>
        <v>3.2473811376948851</v>
      </c>
      <c r="Q9" s="18" t="s">
        <v>51</v>
      </c>
      <c r="R9" s="10">
        <v>4</v>
      </c>
      <c r="S9" s="18">
        <f t="shared" si="2"/>
        <v>2.3517344204984393E-2</v>
      </c>
      <c r="T9" s="18">
        <f>T8+(U8*S8)</f>
        <v>42.521808214554028</v>
      </c>
      <c r="U9" s="18">
        <f xml:space="preserve"> LOOKUP(T9,'bike sim'!J56:J302,'bike sim'!K56:K302)</f>
        <v>9.8376665739132463</v>
      </c>
    </row>
    <row r="10" spans="2:21" x14ac:dyDescent="0.25">
      <c r="B10" s="7" t="s">
        <v>60</v>
      </c>
      <c r="C10" s="7">
        <v>287.66000000000003</v>
      </c>
      <c r="D10" s="17" t="s">
        <v>61</v>
      </c>
      <c r="E10" s="17">
        <f t="shared" si="1"/>
        <v>65.703184981372829</v>
      </c>
      <c r="F10" s="17">
        <f>RADIANS(86.82)</f>
        <v>1.5152948565814768</v>
      </c>
      <c r="G10" s="17">
        <v>43.36</v>
      </c>
      <c r="H10" s="17">
        <v>45</v>
      </c>
      <c r="I10" s="17">
        <f t="shared" si="3"/>
        <v>26.248622186508037</v>
      </c>
      <c r="J10" s="17">
        <f t="shared" si="0"/>
        <v>2.503109859044133</v>
      </c>
      <c r="Q10" s="18" t="s">
        <v>51</v>
      </c>
      <c r="R10" s="10">
        <v>5</v>
      </c>
      <c r="S10" s="18">
        <f t="shared" si="2"/>
        <v>2.3390081722846623E-2</v>
      </c>
      <c r="T10" s="18">
        <f>T9+(U9*S9)</f>
        <v>42.753164005546616</v>
      </c>
      <c r="U10" s="18">
        <f xml:space="preserve"> LOOKUP(T10,'bike sim'!J57:J303,'bike sim'!K57:K303)</f>
        <v>9.8376665739132463</v>
      </c>
    </row>
    <row r="11" spans="2:21" x14ac:dyDescent="0.25">
      <c r="B11" s="7" t="s">
        <v>62</v>
      </c>
      <c r="C11" s="7">
        <v>55.64</v>
      </c>
      <c r="D11" s="17" t="s">
        <v>63</v>
      </c>
      <c r="E11" s="17">
        <f t="shared" si="1"/>
        <v>132.12948081579796</v>
      </c>
      <c r="F11" s="17">
        <f>RADIANS(111.56)</f>
        <v>1.9470893135248741</v>
      </c>
      <c r="G11" s="17">
        <v>67.86</v>
      </c>
      <c r="H11" s="17">
        <v>51</v>
      </c>
      <c r="I11" s="17">
        <f t="shared" si="3"/>
        <v>24.519184529829094</v>
      </c>
      <c r="J11" s="17">
        <f t="shared" si="0"/>
        <v>5.3888203604428337</v>
      </c>
      <c r="Q11" s="18" t="s">
        <v>51</v>
      </c>
      <c r="R11" s="10">
        <v>6</v>
      </c>
      <c r="S11" s="18">
        <f t="shared" si="2"/>
        <v>2.3264866783497717E-2</v>
      </c>
      <c r="T11" s="18">
        <f t="shared" ref="T11:T41" si="4">T10+(U10*S10)</f>
        <v>42.98326783067256</v>
      </c>
      <c r="U11" s="18">
        <f xml:space="preserve"> LOOKUP(T11,'bike sim'!J58:J304,'bike sim'!K58:K304)</f>
        <v>9.8376665739132463</v>
      </c>
    </row>
    <row r="12" spans="2:21" x14ac:dyDescent="0.25">
      <c r="B12" s="7" t="s">
        <v>64</v>
      </c>
      <c r="C12" s="7">
        <v>215.24199999999999</v>
      </c>
      <c r="D12" s="17" t="s">
        <v>65</v>
      </c>
      <c r="E12" s="17">
        <f t="shared" si="1"/>
        <v>65.740862276600268</v>
      </c>
      <c r="F12" s="17">
        <f>RADIANS(130.81)</f>
        <v>2.2830651945337825</v>
      </c>
      <c r="G12" s="17">
        <v>28.795000000000002</v>
      </c>
      <c r="H12" s="17">
        <v>51</v>
      </c>
      <c r="I12" s="17">
        <f t="shared" si="3"/>
        <v>15.971938743781699</v>
      </c>
      <c r="J12" s="17">
        <f t="shared" si="0"/>
        <v>4.1160226902444723</v>
      </c>
      <c r="Q12" s="18" t="s">
        <v>51</v>
      </c>
      <c r="R12" s="10">
        <v>7</v>
      </c>
      <c r="S12" s="18">
        <f t="shared" si="2"/>
        <v>2.3141645006825178E-2</v>
      </c>
      <c r="T12" s="18">
        <f t="shared" si="4"/>
        <v>43.212139832975119</v>
      </c>
      <c r="U12" s="18">
        <f xml:space="preserve"> LOOKUP(T12,'bike sim'!J59:J305,'bike sim'!K59:K305)</f>
        <v>9.8376665739132463</v>
      </c>
    </row>
    <row r="13" spans="2:21" x14ac:dyDescent="0.25">
      <c r="B13" s="7" t="s">
        <v>66</v>
      </c>
      <c r="C13" s="7">
        <v>384.346</v>
      </c>
      <c r="D13" s="17" t="s">
        <v>67</v>
      </c>
      <c r="E13" s="17">
        <f t="shared" si="1"/>
        <v>109.95574287564276</v>
      </c>
      <c r="F13" s="17">
        <f>RADIANS(180)</f>
        <v>3.1415926535897931</v>
      </c>
      <c r="G13" s="17">
        <v>35</v>
      </c>
      <c r="H13" s="17">
        <v>54</v>
      </c>
      <c r="I13" s="17">
        <f>SQRT(TAN(H13)*G13*9.81)</f>
        <v>15.21016977411861</v>
      </c>
      <c r="J13" s="17">
        <f t="shared" si="0"/>
        <v>7.2290937253535299</v>
      </c>
      <c r="Q13" s="18" t="s">
        <v>51</v>
      </c>
      <c r="R13" s="10">
        <v>8</v>
      </c>
      <c r="S13" s="18">
        <f t="shared" si="2"/>
        <v>2.3020364014928078E-2</v>
      </c>
      <c r="T13" s="18">
        <f t="shared" si="4"/>
        <v>43.439799620524127</v>
      </c>
      <c r="U13" s="18">
        <f xml:space="preserve"> LOOKUP(T13,'bike sim'!J60:J306,'bike sim'!K60:K306)</f>
        <v>9.8376665739132463</v>
      </c>
    </row>
    <row r="14" spans="2:21" x14ac:dyDescent="0.25">
      <c r="B14" s="7" t="s">
        <v>68</v>
      </c>
      <c r="C14" s="7">
        <v>800</v>
      </c>
      <c r="D14" s="17" t="s">
        <v>69</v>
      </c>
      <c r="E14" s="17">
        <f t="shared" si="1"/>
        <v>46.053301524547997</v>
      </c>
      <c r="F14" s="17">
        <f>RADIANS(110.91)</f>
        <v>1.9357446733869108</v>
      </c>
      <c r="G14" s="17">
        <v>23.791</v>
      </c>
      <c r="H14" s="17">
        <v>54.3</v>
      </c>
      <c r="I14" s="17">
        <f t="shared" si="3"/>
        <v>17.02563365590758</v>
      </c>
      <c r="J14" s="17">
        <f t="shared" si="0"/>
        <v>2.7049390616112756</v>
      </c>
      <c r="Q14" s="18" t="s">
        <v>51</v>
      </c>
      <c r="R14" s="10">
        <v>9</v>
      </c>
      <c r="S14" s="18">
        <f t="shared" si="2"/>
        <v>2.29009733382683E-2</v>
      </c>
      <c r="T14" s="18">
        <f t="shared" si="4"/>
        <v>43.6662662861131</v>
      </c>
      <c r="U14" s="18">
        <f xml:space="preserve"> LOOKUP(T14,'bike sim'!J61:J307,'bike sim'!K61:K307)</f>
        <v>9.2995838767069223</v>
      </c>
    </row>
    <row r="15" spans="2:21" x14ac:dyDescent="0.25">
      <c r="B15" s="7" t="s">
        <v>70</v>
      </c>
      <c r="C15" s="7">
        <v>182.09800000000001</v>
      </c>
      <c r="D15" s="17" t="s">
        <v>71</v>
      </c>
      <c r="E15" s="17">
        <f t="shared" si="1"/>
        <v>136.24121089438447</v>
      </c>
      <c r="F15" s="17">
        <f>RADIANS(49.74)</f>
        <v>0.86812676994197957</v>
      </c>
      <c r="G15" s="17">
        <v>156.93700000000001</v>
      </c>
      <c r="H15" s="17">
        <v>51</v>
      </c>
      <c r="I15" s="17">
        <f>SQRT(TAN(H15)*G15*9.81)</f>
        <v>37.287371325298054</v>
      </c>
      <c r="J15" s="17">
        <f>E15/I15</f>
        <v>3.6538164545257183</v>
      </c>
      <c r="Q15" s="18" t="s">
        <v>51</v>
      </c>
      <c r="R15" s="10">
        <v>10</v>
      </c>
      <c r="S15" s="18">
        <f t="shared" si="2"/>
        <v>2.2789822602279464E-2</v>
      </c>
      <c r="T15" s="18">
        <f t="shared" si="4"/>
        <v>43.879235808530552</v>
      </c>
      <c r="U15" s="18">
        <f xml:space="preserve"> LOOKUP(T15,'bike sim'!J62:J308,'bike sim'!K62:K308)</f>
        <v>9.2995838767069223</v>
      </c>
    </row>
    <row r="16" spans="2:21" x14ac:dyDescent="0.25">
      <c r="B16" s="7" t="s">
        <v>72</v>
      </c>
      <c r="C16" s="7">
        <v>51.539000000000001</v>
      </c>
      <c r="D16" s="17" t="s">
        <v>73</v>
      </c>
      <c r="E16" s="17">
        <f t="shared" si="1"/>
        <v>38.786554592430001</v>
      </c>
      <c r="F16" s="17">
        <f>RADIANS(80.53)</f>
        <v>1.4055136466310336</v>
      </c>
      <c r="G16" s="17">
        <v>27.596</v>
      </c>
      <c r="H16" s="17">
        <v>51</v>
      </c>
      <c r="I16" s="17">
        <f>SQRT(TAN(H16)*G16*9.81)</f>
        <v>15.635874019695628</v>
      </c>
      <c r="J16" s="17">
        <f t="shared" si="0"/>
        <v>2.4806131428005092</v>
      </c>
      <c r="Q16" s="18" t="s">
        <v>51</v>
      </c>
      <c r="R16" s="10">
        <v>11</v>
      </c>
      <c r="S16" s="18">
        <f t="shared" si="2"/>
        <v>2.2680277298208863E-2</v>
      </c>
      <c r="T16" s="18">
        <f t="shared" si="4"/>
        <v>44.091171675355724</v>
      </c>
      <c r="U16" s="18">
        <f xml:space="preserve"> LOOKUP(T16,'bike sim'!J63:J309,'bike sim'!K63:K309)</f>
        <v>9.2995838767069223</v>
      </c>
    </row>
    <row r="17" spans="2:21" x14ac:dyDescent="0.25">
      <c r="B17" s="7" t="s">
        <v>74</v>
      </c>
      <c r="C17" s="7">
        <v>87.137</v>
      </c>
      <c r="Q17" s="18" t="s">
        <v>51</v>
      </c>
      <c r="R17" s="10">
        <v>12</v>
      </c>
      <c r="S17" s="18">
        <f t="shared" si="2"/>
        <v>2.2572299110848477E-2</v>
      </c>
      <c r="T17" s="18">
        <f t="shared" si="4"/>
        <v>44.30208881643739</v>
      </c>
      <c r="U17" s="18">
        <f xml:space="preserve"> LOOKUP(T17,'bike sim'!J64:J310,'bike sim'!K64:K310)</f>
        <v>9.5141857735399409</v>
      </c>
    </row>
    <row r="18" spans="2:21" x14ac:dyDescent="0.25">
      <c r="Q18" s="18" t="s">
        <v>51</v>
      </c>
      <c r="R18" s="10">
        <v>13</v>
      </c>
      <c r="S18" s="18">
        <f t="shared" si="2"/>
        <v>2.2463406393749063E-2</v>
      </c>
      <c r="T18" s="18">
        <f t="shared" si="4"/>
        <v>44.516845863513915</v>
      </c>
      <c r="U18" s="18">
        <f xml:space="preserve"> LOOKUP(T18,'bike sim'!J65:J311,'bike sim'!K65:K311)</f>
        <v>8.9357665984821892</v>
      </c>
    </row>
    <row r="19" spans="2:21" x14ac:dyDescent="0.25">
      <c r="Q19" s="18" t="s">
        <v>51</v>
      </c>
      <c r="R19" s="10">
        <v>14</v>
      </c>
      <c r="S19" s="18">
        <f t="shared" si="2"/>
        <v>2.2362572900232486E-2</v>
      </c>
      <c r="T19" s="18">
        <f t="shared" si="4"/>
        <v>44.717573620055312</v>
      </c>
      <c r="U19" s="18">
        <f xml:space="preserve"> LOOKUP(T19,'bike sim'!J66:J312,'bike sim'!K66:K312)</f>
        <v>8.9357665984821892</v>
      </c>
    </row>
    <row r="20" spans="2:21" x14ac:dyDescent="0.25">
      <c r="Q20" s="18" t="s">
        <v>51</v>
      </c>
      <c r="R20" s="10">
        <v>15</v>
      </c>
      <c r="S20" s="18">
        <f t="shared" si="2"/>
        <v>2.2263087181418586E-2</v>
      </c>
      <c r="T20" s="18">
        <f t="shared" si="4"/>
        <v>44.917400352033333</v>
      </c>
      <c r="U20" s="18">
        <f xml:space="preserve"> LOOKUP(T20,'bike sim'!J67:J313,'bike sim'!K67:K313)</f>
        <v>8.9357665984821892</v>
      </c>
    </row>
    <row r="21" spans="2:21" x14ac:dyDescent="0.25">
      <c r="Q21" s="18" t="s">
        <v>51</v>
      </c>
      <c r="R21" s="10">
        <v>16</v>
      </c>
      <c r="S21" s="18">
        <f t="shared" si="2"/>
        <v>2.2164919451582686E-2</v>
      </c>
      <c r="T21" s="18">
        <f t="shared" si="4"/>
        <v>45.116338102848147</v>
      </c>
      <c r="U21" s="18">
        <f xml:space="preserve"> LOOKUP(T21,'bike sim'!J68:J314,'bike sim'!K68:K314)</f>
        <v>8.9357665984821892</v>
      </c>
    </row>
    <row r="22" spans="2:21" x14ac:dyDescent="0.25">
      <c r="Q22" s="18" t="s">
        <v>51</v>
      </c>
      <c r="R22" s="10">
        <v>17</v>
      </c>
      <c r="S22" s="18">
        <f t="shared" si="2"/>
        <v>2.2068040839061234E-2</v>
      </c>
      <c r="T22" s="18">
        <f t="shared" si="4"/>
        <v>45.314398649741648</v>
      </c>
      <c r="U22" s="18">
        <f xml:space="preserve"> LOOKUP(T22,'bike sim'!J69:J315,'bike sim'!K69:K315)</f>
        <v>8.9357665984821892</v>
      </c>
    </row>
    <row r="23" spans="2:21" x14ac:dyDescent="0.25">
      <c r="Q23" s="18" t="s">
        <v>51</v>
      </c>
      <c r="R23" s="10">
        <v>18</v>
      </c>
      <c r="S23" s="18">
        <f t="shared" si="2"/>
        <v>2.1972423350483081E-2</v>
      </c>
      <c r="T23" s="18">
        <f t="shared" si="4"/>
        <v>45.511593511965273</v>
      </c>
      <c r="U23" s="18">
        <f xml:space="preserve"> LOOKUP(T23,'bike sim'!J70:J316,'bike sim'!K70:K316)</f>
        <v>8.9357665984821892</v>
      </c>
    </row>
    <row r="24" spans="2:21" x14ac:dyDescent="0.25">
      <c r="Q24" s="18" t="s">
        <v>51</v>
      </c>
      <c r="R24" s="10">
        <v>19</v>
      </c>
      <c r="S24" s="18">
        <f t="shared" si="2"/>
        <v>2.1878039836697349E-2</v>
      </c>
      <c r="T24" s="18">
        <f t="shared" si="4"/>
        <v>45.707933958628232</v>
      </c>
      <c r="U24" s="18">
        <f xml:space="preserve"> LOOKUP(T24,'bike sim'!J71:J317,'bike sim'!K71:K317)</f>
        <v>8.7162034014194596</v>
      </c>
    </row>
    <row r="25" spans="2:21" x14ac:dyDescent="0.25">
      <c r="Q25" s="18" t="s">
        <v>51</v>
      </c>
      <c r="R25" s="10">
        <v>20</v>
      </c>
      <c r="S25" s="18">
        <f t="shared" si="2"/>
        <v>2.178714389868008E-2</v>
      </c>
      <c r="T25" s="18">
        <f t="shared" si="4"/>
        <v>45.898627403869241</v>
      </c>
      <c r="U25" s="18">
        <f xml:space="preserve"> LOOKUP(T25,'bike sim'!J72:J318,'bike sim'!K72:K318)</f>
        <v>8.3619747768249084</v>
      </c>
    </row>
    <row r="26" spans="2:21" x14ac:dyDescent="0.25">
      <c r="Q26" s="18" t="s">
        <v>51</v>
      </c>
      <c r="R26" s="10">
        <v>21</v>
      </c>
      <c r="S26" s="18">
        <f t="shared" si="2"/>
        <v>2.1701006977722943E-2</v>
      </c>
      <c r="T26" s="18">
        <f t="shared" si="4"/>
        <v>46.08081095160906</v>
      </c>
      <c r="U26" s="18">
        <f xml:space="preserve"> LOOKUP(T26,'bike sim'!J73:J319,'bike sim'!K73:K319)</f>
        <v>8.3619747768249084</v>
      </c>
    </row>
    <row r="27" spans="2:21" x14ac:dyDescent="0.25">
      <c r="Q27" s="18" t="s">
        <v>51</v>
      </c>
      <c r="R27" s="10">
        <v>22</v>
      </c>
      <c r="S27" s="18">
        <f t="shared" si="2"/>
        <v>2.1615885011301461E-2</v>
      </c>
      <c r="T27" s="18">
        <f t="shared" si="4"/>
        <v>46.262274224588481</v>
      </c>
      <c r="U27" s="18">
        <f xml:space="preserve"> LOOKUP(T27,'bike sim'!J74:J320,'bike sim'!K74:K320)</f>
        <v>8.3619747768249084</v>
      </c>
    </row>
    <row r="28" spans="2:21" x14ac:dyDescent="0.25">
      <c r="Q28" s="18" t="s">
        <v>51</v>
      </c>
      <c r="R28" s="10">
        <v>23</v>
      </c>
      <c r="S28" s="18">
        <f t="shared" si="2"/>
        <v>2.1531758207310459E-2</v>
      </c>
      <c r="T28" s="18">
        <f t="shared" si="4"/>
        <v>46.44302570983173</v>
      </c>
      <c r="U28" s="18">
        <f xml:space="preserve"> LOOKUP(T28,'bike sim'!J75:J321,'bike sim'!K75:K321)</f>
        <v>8.2460620509474829</v>
      </c>
    </row>
    <row r="29" spans="2:21" x14ac:dyDescent="0.25">
      <c r="Q29" s="18" t="s">
        <v>51</v>
      </c>
      <c r="R29" s="10">
        <v>24</v>
      </c>
      <c r="S29" s="18">
        <f t="shared" si="2"/>
        <v>2.1449755548474073E-2</v>
      </c>
      <c r="T29" s="18">
        <f t="shared" si="4"/>
        <v>46.620577924075207</v>
      </c>
      <c r="U29" s="18">
        <f xml:space="preserve"> LOOKUP(T29,'bike sim'!J76:J322,'bike sim'!K76:K322)</f>
        <v>8.2460620509474829</v>
      </c>
    </row>
    <row r="30" spans="2:21" x14ac:dyDescent="0.25">
      <c r="Q30" s="18" t="s">
        <v>51</v>
      </c>
      <c r="R30" s="10">
        <v>25</v>
      </c>
      <c r="S30" s="18">
        <f t="shared" si="2"/>
        <v>2.1368683888165367E-2</v>
      </c>
      <c r="T30" s="18">
        <f t="shared" si="4"/>
        <v>46.797453939305576</v>
      </c>
      <c r="U30" s="18">
        <f xml:space="preserve"> LOOKUP(T30,'bike sim'!J77:J323,'bike sim'!K77:K323)</f>
        <v>8.2460620509474829</v>
      </c>
    </row>
    <row r="31" spans="2:21" x14ac:dyDescent="0.25">
      <c r="Q31" s="18" t="s">
        <v>51</v>
      </c>
      <c r="R31" s="10">
        <v>26</v>
      </c>
      <c r="S31" s="18">
        <f t="shared" si="2"/>
        <v>2.1288525729146416E-2</v>
      </c>
      <c r="T31" s="18">
        <f t="shared" si="4"/>
        <v>46.973661432594469</v>
      </c>
      <c r="U31" s="18">
        <f xml:space="preserve"> LOOKUP(T31,'bike sim'!J78:J324,'bike sim'!K78:K324)</f>
        <v>8.2460620509474829</v>
      </c>
    </row>
    <row r="32" spans="2:21" x14ac:dyDescent="0.25">
      <c r="Q32" s="18" t="s">
        <v>51</v>
      </c>
      <c r="R32" s="10">
        <v>27</v>
      </c>
      <c r="S32" s="18">
        <f t="shared" si="2"/>
        <v>2.1209264031368372E-2</v>
      </c>
      <c r="T32" s="18">
        <f t="shared" si="4"/>
        <v>47.1492079367302</v>
      </c>
      <c r="U32" s="18">
        <f xml:space="preserve"> LOOKUP(T32,'bike sim'!J79:J325,'bike sim'!K79:K325)</f>
        <v>8.2460620509474829</v>
      </c>
    </row>
    <row r="33" spans="17:21" x14ac:dyDescent="0.25">
      <c r="Q33" s="18" t="s">
        <v>51</v>
      </c>
      <c r="R33" s="10">
        <v>28</v>
      </c>
      <c r="S33" s="18">
        <f t="shared" si="2"/>
        <v>2.1130882196719925E-2</v>
      </c>
      <c r="T33" s="18">
        <f t="shared" si="4"/>
        <v>47.324100843987793</v>
      </c>
      <c r="U33" s="18">
        <f xml:space="preserve"> LOOKUP(T33,'bike sim'!J80:J326,'bike sim'!K80:K326)</f>
        <v>7.8542145536916728</v>
      </c>
    </row>
    <row r="34" spans="17:21" x14ac:dyDescent="0.25">
      <c r="Q34" s="18" t="s">
        <v>51</v>
      </c>
      <c r="R34" s="10">
        <v>29</v>
      </c>
      <c r="S34" s="18">
        <f t="shared" si="2"/>
        <v>2.1057034792676076E-2</v>
      </c>
      <c r="T34" s="18">
        <f t="shared" si="4"/>
        <v>47.490067326469614</v>
      </c>
      <c r="U34" s="18">
        <f xml:space="preserve"> LOOKUP(T34,'bike sim'!J81:J327,'bike sim'!K81:K327)</f>
        <v>7.8542145536916728</v>
      </c>
    </row>
    <row r="35" spans="17:21" x14ac:dyDescent="0.25">
      <c r="Q35" s="18" t="s">
        <v>51</v>
      </c>
      <c r="R35" s="10">
        <v>30</v>
      </c>
      <c r="S35" s="18">
        <f t="shared" si="2"/>
        <v>2.0983957141384239E-2</v>
      </c>
      <c r="T35" s="18">
        <f t="shared" si="4"/>
        <v>47.655453795595839</v>
      </c>
      <c r="U35" s="18">
        <f xml:space="preserve"> LOOKUP(T35,'bike sim'!J82:J328,'bike sim'!K82:K328)</f>
        <v>7.8542145536916728</v>
      </c>
    </row>
    <row r="36" spans="17:21" x14ac:dyDescent="0.25">
      <c r="Q36" s="18" t="s">
        <v>51</v>
      </c>
      <c r="R36" s="10">
        <v>31</v>
      </c>
      <c r="S36" s="18">
        <f t="shared" si="2"/>
        <v>2.0911635953377895E-2</v>
      </c>
      <c r="T36" s="18">
        <f t="shared" si="4"/>
        <v>47.820266297169745</v>
      </c>
      <c r="U36" s="18">
        <f>LOOKUP(T36,'bike sim'!J4:J249,'bike sim'!K4:K249)</f>
        <v>7.881002220435712</v>
      </c>
    </row>
    <row r="37" spans="17:21" x14ac:dyDescent="0.25">
      <c r="Q37" s="18" t="s">
        <v>51</v>
      </c>
      <c r="R37" s="10">
        <v>32</v>
      </c>
      <c r="S37" s="18">
        <f t="shared" si="2"/>
        <v>2.0839814973158254E-2</v>
      </c>
      <c r="T37" s="18">
        <f t="shared" si="4"/>
        <v>47.985070946551261</v>
      </c>
      <c r="U37" s="18">
        <f>LOOKUP(T37,'bike sim'!J5:J250,'bike sim'!K5:K250)</f>
        <v>7.881002220435712</v>
      </c>
    </row>
    <row r="38" spans="17:21" x14ac:dyDescent="0.25">
      <c r="Q38" s="18" t="s">
        <v>51</v>
      </c>
      <c r="R38" s="10">
        <v>33</v>
      </c>
      <c r="S38" s="18">
        <f t="shared" si="2"/>
        <v>2.0768729787289417E-2</v>
      </c>
      <c r="T38" s="18">
        <f t="shared" si="4"/>
        <v>48.149309574628191</v>
      </c>
      <c r="U38" s="18">
        <f>LOOKUP(T38,'bike sim'!J6:J251,'bike sim'!K6:K251)</f>
        <v>7.6943900612428751</v>
      </c>
    </row>
    <row r="39" spans="17:21" x14ac:dyDescent="0.25">
      <c r="Q39" s="18" t="s">
        <v>51</v>
      </c>
      <c r="R39" s="10">
        <v>34</v>
      </c>
      <c r="S39" s="18">
        <f t="shared" si="2"/>
        <v>2.0700028478030135E-2</v>
      </c>
      <c r="T39" s="18">
        <f t="shared" si="4"/>
        <v>48.309112282688147</v>
      </c>
      <c r="U39" s="18">
        <f>LOOKUP(T39,'bike sim'!J7:J252,'bike sim'!K7:K252)</f>
        <v>7.6943900612428751</v>
      </c>
    </row>
    <row r="40" spans="17:21" x14ac:dyDescent="0.25">
      <c r="Q40" s="18" t="s">
        <v>51</v>
      </c>
      <c r="R40" s="10">
        <v>35</v>
      </c>
      <c r="S40" s="18">
        <f t="shared" si="2"/>
        <v>2.063200520522343E-2</v>
      </c>
      <c r="T40" s="18">
        <f t="shared" si="4"/>
        <v>48.46838637607695</v>
      </c>
      <c r="U40" s="18">
        <f>LOOKUP(T40,'bike sim'!J8:J253,'bike sim'!K8:K253)</f>
        <v>7.6943900612428751</v>
      </c>
    </row>
    <row r="41" spans="17:21" x14ac:dyDescent="0.25">
      <c r="Q41" s="18" t="s">
        <v>51</v>
      </c>
      <c r="R41" s="10">
        <v>36</v>
      </c>
      <c r="S41" s="18">
        <f t="shared" si="2"/>
        <v>2.0564648881590278E-2</v>
      </c>
      <c r="T41" s="18">
        <f t="shared" si="4"/>
        <v>48.62713707187153</v>
      </c>
      <c r="U41" s="18">
        <f>LOOKUP(T41,'bike sim'!J9:J254,'bike sim'!K9:K254)</f>
        <v>7.3794916104966299</v>
      </c>
    </row>
    <row r="42" spans="17:21" x14ac:dyDescent="0.25">
      <c r="Q42" s="18" t="s">
        <v>51</v>
      </c>
      <c r="R42" s="10">
        <v>37</v>
      </c>
      <c r="S42" s="18">
        <f t="shared" si="2"/>
        <v>2.0500669933639332E-2</v>
      </c>
      <c r="T42" s="18">
        <f>T41+(U41*S41)</f>
        <v>48.778893725766032</v>
      </c>
      <c r="U42" s="18">
        <f>LOOKUP(T42,'bike sim'!J10:J255,'bike sim'!K10:K255)</f>
        <v>7.3794916104966299</v>
      </c>
    </row>
    <row r="43" spans="17:21" x14ac:dyDescent="0.25">
      <c r="Q43" s="18" t="s">
        <v>51</v>
      </c>
      <c r="R43" s="10">
        <v>38</v>
      </c>
      <c r="S43" s="18">
        <f t="shared" si="2"/>
        <v>2.0437285041978226E-2</v>
      </c>
      <c r="T43" s="18">
        <f t="shared" ref="T43:T106" si="5">T42+(U42*S42)</f>
        <v>48.930178247550884</v>
      </c>
      <c r="U43" s="18">
        <f>LOOKUP(T43,'bike sim'!J11:J256,'bike sim'!K11:K256)</f>
        <v>7.3794916104966299</v>
      </c>
    </row>
    <row r="44" spans="17:21" x14ac:dyDescent="0.25">
      <c r="Q44" s="18" t="s">
        <v>51</v>
      </c>
      <c r="R44" s="10">
        <v>39</v>
      </c>
      <c r="S44" s="18">
        <f t="shared" si="2"/>
        <v>2.0374485064349728E-2</v>
      </c>
      <c r="T44" s="18">
        <f t="shared" si="5"/>
        <v>49.080995021059493</v>
      </c>
      <c r="U44" s="18">
        <f>LOOKUP(T44,'bike sim'!J12:J257,'bike sim'!K12:K257)</f>
        <v>7.3794916104966299</v>
      </c>
    </row>
    <row r="45" spans="17:21" x14ac:dyDescent="0.25">
      <c r="Q45" s="18" t="s">
        <v>51</v>
      </c>
      <c r="R45" s="10">
        <v>40</v>
      </c>
      <c r="S45" s="18">
        <f t="shared" si="2"/>
        <v>2.0312261054350054E-2</v>
      </c>
      <c r="T45" s="18">
        <f t="shared" si="5"/>
        <v>49.23134836266005</v>
      </c>
      <c r="U45" s="18">
        <f>LOOKUP(T45,'bike sim'!J13:J258,'bike sim'!K13:K258)</f>
        <v>7.3794916104966299</v>
      </c>
    </row>
    <row r="46" spans="17:21" x14ac:dyDescent="0.25">
      <c r="Q46" s="18" t="s">
        <v>51</v>
      </c>
      <c r="R46" s="10">
        <v>41</v>
      </c>
      <c r="S46" s="18">
        <f t="shared" si="2"/>
        <v>2.0250604256065331E-2</v>
      </c>
      <c r="T46" s="18">
        <f t="shared" si="5"/>
        <v>49.381242522700845</v>
      </c>
      <c r="U46" s="18">
        <f>LOOKUP(T46,'bike sim'!J14:J259,'bike sim'!K14:K259)</f>
        <v>7.1216301023003847</v>
      </c>
    </row>
    <row r="47" spans="17:21" x14ac:dyDescent="0.25">
      <c r="Q47" s="18" t="s">
        <v>51</v>
      </c>
      <c r="R47" s="10">
        <v>42</v>
      </c>
      <c r="S47" s="18">
        <f t="shared" si="2"/>
        <v>2.0191634834291292E-2</v>
      </c>
      <c r="T47" s="18">
        <f t="shared" si="5"/>
        <v>49.525459835560611</v>
      </c>
      <c r="U47" s="18">
        <f>LOOKUP(T47,'bike sim'!J15:J260,'bike sim'!K15:K260)</f>
        <v>7.1216301023003847</v>
      </c>
    </row>
    <row r="48" spans="17:21" x14ac:dyDescent="0.25">
      <c r="Q48" s="18" t="s">
        <v>51</v>
      </c>
      <c r="R48" s="10">
        <v>43</v>
      </c>
      <c r="S48" s="18">
        <f t="shared" si="2"/>
        <v>2.0133178077829342E-2</v>
      </c>
      <c r="T48" s="18">
        <f t="shared" si="5"/>
        <v>49.669257190011159</v>
      </c>
      <c r="U48" s="18">
        <f>LOOKUP(T48,'bike sim'!J16:J261,'bike sim'!K16:K261)</f>
        <v>7.1216301023003847</v>
      </c>
    </row>
    <row r="49" spans="17:21" x14ac:dyDescent="0.25">
      <c r="Q49" s="18" t="s">
        <v>51</v>
      </c>
      <c r="R49" s="10">
        <v>44</v>
      </c>
      <c r="S49" s="18">
        <f t="shared" si="2"/>
        <v>2.007522659693033E-2</v>
      </c>
      <c r="T49" s="18">
        <f t="shared" si="5"/>
        <v>49.812638237065201</v>
      </c>
      <c r="U49" s="18">
        <f>LOOKUP(T49,'bike sim'!J17:J262,'bike sim'!K17:K262)</f>
        <v>7.1216301023003847</v>
      </c>
    </row>
    <row r="50" spans="17:21" x14ac:dyDescent="0.25">
      <c r="Q50" s="18" t="s">
        <v>51</v>
      </c>
      <c r="R50" s="10">
        <v>45</v>
      </c>
      <c r="S50" s="18">
        <f t="shared" si="2"/>
        <v>2.0017773150176787E-2</v>
      </c>
      <c r="T50" s="18">
        <f t="shared" si="5"/>
        <v>49.955606575108405</v>
      </c>
      <c r="U50" s="18">
        <f>LOOKUP(T50,'bike sim'!J18:J263,'bike sim'!K18:K263)</f>
        <v>7.1216301023003847</v>
      </c>
    </row>
    <row r="51" spans="17:21" x14ac:dyDescent="0.25">
      <c r="Q51" s="18" t="s">
        <v>51</v>
      </c>
      <c r="R51" s="10">
        <v>46</v>
      </c>
      <c r="S51" s="18">
        <f t="shared" si="2"/>
        <v>1.9960810640675463E-2</v>
      </c>
      <c r="T51" s="18">
        <f t="shared" si="5"/>
        <v>50.098165750955722</v>
      </c>
      <c r="U51" s="18">
        <f>LOOKUP(T51,'bike sim'!J19:J264,'bike sim'!K19:K264)</f>
        <v>7.1216301023003847</v>
      </c>
    </row>
    <row r="52" spans="17:21" x14ac:dyDescent="0.25">
      <c r="Q52" s="18" t="s">
        <v>51</v>
      </c>
      <c r="R52" s="10">
        <v>47</v>
      </c>
      <c r="S52" s="18">
        <f t="shared" si="2"/>
        <v>1.9904332112368642E-2</v>
      </c>
      <c r="T52" s="18">
        <f t="shared" si="5"/>
        <v>50.240319260880675</v>
      </c>
      <c r="U52" s="18">
        <f>LOOKUP(T52,'bike sim'!J20:J265,'bike sim'!K20:K265)</f>
        <v>7.1216301023003847</v>
      </c>
    </row>
    <row r="53" spans="17:21" x14ac:dyDescent="0.25">
      <c r="Q53" s="18" t="s">
        <v>51</v>
      </c>
      <c r="R53" s="10">
        <v>48</v>
      </c>
      <c r="S53" s="18">
        <f t="shared" si="2"/>
        <v>1.984833074645995E-2</v>
      </c>
      <c r="T53" s="18">
        <f t="shared" si="5"/>
        <v>50.382070551618305</v>
      </c>
      <c r="U53" s="18">
        <f>LOOKUP(T53,'bike sim'!J21:J266,'bike sim'!K21:K266)</f>
        <v>7.1216301023003847</v>
      </c>
    </row>
    <row r="54" spans="17:21" x14ac:dyDescent="0.25">
      <c r="Q54" s="18" t="s">
        <v>51</v>
      </c>
      <c r="R54" s="10">
        <v>49</v>
      </c>
      <c r="S54" s="18">
        <f t="shared" si="2"/>
        <v>1.9792799857950402E-2</v>
      </c>
      <c r="T54" s="18">
        <f t="shared" si="5"/>
        <v>50.523423021342708</v>
      </c>
      <c r="U54" s="18">
        <f>LOOKUP(T54,'bike sim'!J22:J267,'bike sim'!K22:K267)</f>
        <v>6.7787182314363754</v>
      </c>
    </row>
    <row r="55" spans="17:21" x14ac:dyDescent="0.25">
      <c r="Q55" s="18" t="s">
        <v>51</v>
      </c>
      <c r="R55" s="10">
        <v>50</v>
      </c>
      <c r="S55" s="18">
        <f t="shared" si="2"/>
        <v>1.9740377385582389E-2</v>
      </c>
      <c r="T55" s="18">
        <f t="shared" si="5"/>
        <v>50.657592834590965</v>
      </c>
      <c r="U55" s="18">
        <f>LOOKUP(T55,'bike sim'!J23:J268,'bike sim'!K23:K268)</f>
        <v>6.7787182314363754</v>
      </c>
    </row>
    <row r="56" spans="17:21" x14ac:dyDescent="0.25">
      <c r="Q56" s="18" t="s">
        <v>51</v>
      </c>
      <c r="R56" s="10">
        <v>51</v>
      </c>
      <c r="S56" s="18">
        <f t="shared" si="2"/>
        <v>1.9688369614907119E-2</v>
      </c>
      <c r="T56" s="18">
        <f t="shared" si="5"/>
        <v>50.791407290670044</v>
      </c>
      <c r="U56" s="18">
        <f>LOOKUP(T56,'bike sim'!J24:J269,'bike sim'!K24:K269)</f>
        <v>7.0127324135800588</v>
      </c>
    </row>
    <row r="57" spans="17:21" x14ac:dyDescent="0.25">
      <c r="Q57" s="18" t="s">
        <v>51</v>
      </c>
      <c r="R57" s="10">
        <v>52</v>
      </c>
      <c r="S57" s="18">
        <f t="shared" si="2"/>
        <v>1.9634994654864547E-2</v>
      </c>
      <c r="T57" s="18">
        <f t="shared" si="5"/>
        <v>50.929476558439049</v>
      </c>
      <c r="U57" s="18">
        <f>LOOKUP(T57,'bike sim'!J25:J270,'bike sim'!K25:K270)</f>
        <v>7.0127324135800588</v>
      </c>
    </row>
    <row r="58" spans="17:21" x14ac:dyDescent="0.25">
      <c r="Q58" s="18" t="s">
        <v>51</v>
      </c>
      <c r="R58" s="10">
        <v>53</v>
      </c>
      <c r="S58" s="18">
        <f t="shared" si="2"/>
        <v>1.958205183874806E-2</v>
      </c>
      <c r="T58" s="18">
        <f t="shared" si="5"/>
        <v>51.067171521895688</v>
      </c>
      <c r="U58" s="18">
        <f>LOOKUP(T58,'bike sim'!J26:J271,'bike sim'!K26:K271)</f>
        <v>6.622294358899862</v>
      </c>
    </row>
    <row r="59" spans="17:21" x14ac:dyDescent="0.25">
      <c r="Q59" s="18" t="s">
        <v>51</v>
      </c>
      <c r="R59" s="10">
        <v>54</v>
      </c>
      <c r="S59" s="18">
        <f t="shared" si="2"/>
        <v>1.9532451843464953E-2</v>
      </c>
      <c r="T59" s="18">
        <f t="shared" si="5"/>
        <v>51.196849633323112</v>
      </c>
      <c r="U59" s="18">
        <f>LOOKUP(T59,'bike sim'!J27:J272,'bike sim'!K27:K272)</f>
        <v>6.622294358899862</v>
      </c>
    </row>
    <row r="60" spans="17:21" x14ac:dyDescent="0.25">
      <c r="Q60" s="18" t="s">
        <v>51</v>
      </c>
      <c r="R60" s="10">
        <v>55</v>
      </c>
      <c r="S60" s="18">
        <f t="shared" si="2"/>
        <v>1.9483227163666236E-2</v>
      </c>
      <c r="T60" s="18">
        <f t="shared" si="5"/>
        <v>51.326199278981569</v>
      </c>
      <c r="U60" s="18">
        <f>LOOKUP(T60,'bike sim'!J28:J273,'bike sim'!K28:K273)</f>
        <v>6.622294358899862</v>
      </c>
    </row>
    <row r="61" spans="17:21" x14ac:dyDescent="0.25">
      <c r="Q61" s="18" t="s">
        <v>51</v>
      </c>
      <c r="R61" s="10">
        <v>56</v>
      </c>
      <c r="S61" s="18">
        <f t="shared" si="2"/>
        <v>1.9434373087491869E-2</v>
      </c>
      <c r="T61" s="18">
        <f t="shared" si="5"/>
        <v>51.455222944320681</v>
      </c>
      <c r="U61" s="18">
        <f>LOOKUP(T61,'bike sim'!J29:J274,'bike sim'!K29:K274)</f>
        <v>6.622294358899862</v>
      </c>
    </row>
    <row r="62" spans="17:21" x14ac:dyDescent="0.25">
      <c r="Q62" s="18" t="s">
        <v>51</v>
      </c>
      <c r="R62" s="10">
        <v>57</v>
      </c>
      <c r="S62" s="18">
        <f t="shared" si="2"/>
        <v>1.9385884985513746E-2</v>
      </c>
      <c r="T62" s="18">
        <f t="shared" si="5"/>
        <v>51.583923083586733</v>
      </c>
      <c r="U62" s="18">
        <f>LOOKUP(T62,'bike sim'!J30:J275,'bike sim'!K30:K275)</f>
        <v>6.622294358899862</v>
      </c>
    </row>
    <row r="63" spans="17:21" x14ac:dyDescent="0.25">
      <c r="Q63" s="18" t="s">
        <v>51</v>
      </c>
      <c r="R63" s="10">
        <v>58</v>
      </c>
      <c r="S63" s="18">
        <f t="shared" si="2"/>
        <v>1.933775830889024E-2</v>
      </c>
      <c r="T63" s="18">
        <f t="shared" si="5"/>
        <v>51.712302120368584</v>
      </c>
      <c r="U63" s="18">
        <f>LOOKUP(T63,'bike sim'!J31:J276,'bike sim'!K31:K276)</f>
        <v>6.622294358899862</v>
      </c>
    </row>
    <row r="64" spans="17:21" x14ac:dyDescent="0.25">
      <c r="Q64" s="18" t="s">
        <v>51</v>
      </c>
      <c r="R64" s="10">
        <v>59</v>
      </c>
      <c r="S64" s="18">
        <f t="shared" si="2"/>
        <v>1.9289988587571052E-2</v>
      </c>
      <c r="T64" s="18">
        <f t="shared" si="5"/>
        <v>51.840362448131316</v>
      </c>
      <c r="U64" s="18">
        <f>LOOKUP(T64,'bike sim'!J32:J277,'bike sim'!K32:K277)</f>
        <v>6.622294358899862</v>
      </c>
    </row>
    <row r="65" spans="17:21" x14ac:dyDescent="0.25">
      <c r="Q65" s="18" t="s">
        <v>51</v>
      </c>
      <c r="R65" s="10">
        <v>60</v>
      </c>
      <c r="S65" s="18">
        <f t="shared" si="2"/>
        <v>1.9242571428550671E-2</v>
      </c>
      <c r="T65" s="18">
        <f t="shared" si="5"/>
        <v>51.968106430738032</v>
      </c>
      <c r="U65" s="18">
        <f>LOOKUP(T65,'bike sim'!J33:J278,'bike sim'!K33:K278)</f>
        <v>6.622294358899862</v>
      </c>
    </row>
    <row r="66" spans="17:21" x14ac:dyDescent="0.25">
      <c r="Q66" s="18" t="s">
        <v>51</v>
      </c>
      <c r="R66" s="10">
        <v>61</v>
      </c>
      <c r="S66" s="18">
        <f t="shared" si="2"/>
        <v>1.9195502514168957E-2</v>
      </c>
      <c r="T66" s="18">
        <f t="shared" si="5"/>
        <v>52.09553640296005</v>
      </c>
      <c r="U66" s="18">
        <f>LOOKUP(T66,'bike sim'!J34:J279,'bike sim'!K34:K279)</f>
        <v>6.5126592435105453</v>
      </c>
    </row>
    <row r="67" spans="17:21" x14ac:dyDescent="0.25">
      <c r="Q67" s="18" t="s">
        <v>51</v>
      </c>
      <c r="R67" s="10">
        <v>62</v>
      </c>
      <c r="S67" s="18">
        <f t="shared" si="2"/>
        <v>1.9149549300947373E-2</v>
      </c>
      <c r="T67" s="18">
        <f t="shared" si="5"/>
        <v>52.220550169842781</v>
      </c>
      <c r="U67" s="18">
        <f>LOOKUP(T67,'bike sim'!J35:J280,'bike sim'!K35:K280)</f>
        <v>6.5126592435105453</v>
      </c>
    </row>
    <row r="68" spans="17:21" x14ac:dyDescent="0.25">
      <c r="Q68" s="18" t="s">
        <v>51</v>
      </c>
      <c r="R68" s="10">
        <v>63</v>
      </c>
      <c r="S68" s="18">
        <f t="shared" si="2"/>
        <v>1.9103924806043122E-2</v>
      </c>
      <c r="T68" s="18">
        <f t="shared" si="5"/>
        <v>52.345264659106654</v>
      </c>
      <c r="U68" s="18">
        <f>LOOKUP(T68,'bike sim'!J36:J281,'bike sim'!K36:K281)</f>
        <v>6.5126592435105453</v>
      </c>
    </row>
    <row r="69" spans="17:21" x14ac:dyDescent="0.25">
      <c r="Q69" s="18" t="s">
        <v>51</v>
      </c>
      <c r="R69" s="10">
        <v>64</v>
      </c>
      <c r="S69" s="18">
        <f t="shared" si="2"/>
        <v>1.9058625127159372E-2</v>
      </c>
      <c r="T69" s="18">
        <f t="shared" si="5"/>
        <v>52.469682011582059</v>
      </c>
      <c r="U69" s="18">
        <f>LOOKUP(T69,'bike sim'!J37:J282,'bike sim'!K37:K282)</f>
        <v>6.5126592435105453</v>
      </c>
    </row>
    <row r="70" spans="17:21" x14ac:dyDescent="0.25">
      <c r="Q70" s="18" t="s">
        <v>51</v>
      </c>
      <c r="R70" s="10">
        <v>65</v>
      </c>
      <c r="S70" s="18">
        <f t="shared" si="2"/>
        <v>1.9013646426569705E-2</v>
      </c>
      <c r="T70" s="18">
        <f t="shared" si="5"/>
        <v>52.593804342685054</v>
      </c>
      <c r="U70" s="18">
        <f>LOOKUP(T70,'bike sim'!J38:J283,'bike sim'!K38:K283)</f>
        <v>6.5126592435105453</v>
      </c>
    </row>
    <row r="71" spans="17:21" x14ac:dyDescent="0.25">
      <c r="Q71" s="18" t="s">
        <v>51</v>
      </c>
      <c r="R71" s="10">
        <v>66</v>
      </c>
      <c r="S71" s="18">
        <f t="shared" ref="S71:S134" si="6">1/T71</f>
        <v>1.8968984929750528E-2</v>
      </c>
      <c r="T71" s="18">
        <f t="shared" si="5"/>
        <v>52.717633742837897</v>
      </c>
      <c r="U71" s="18">
        <f>LOOKUP(T71,'bike sim'!J39:J284,'bike sim'!K39:K284)</f>
        <v>6.104556952146897</v>
      </c>
    </row>
    <row r="72" spans="17:21" x14ac:dyDescent="0.25">
      <c r="Q72" s="18" t="s">
        <v>51</v>
      </c>
      <c r="R72" s="10">
        <v>67</v>
      </c>
      <c r="S72" s="18">
        <f t="shared" si="6"/>
        <v>1.8927409809098739E-2</v>
      </c>
      <c r="T72" s="18">
        <f t="shared" si="5"/>
        <v>52.833430991665978</v>
      </c>
      <c r="U72" s="18">
        <f>LOOKUP(T72,'bike sim'!J40:J285,'bike sim'!K40:K285)</f>
        <v>6.104556952146897</v>
      </c>
    </row>
    <row r="73" spans="17:21" x14ac:dyDescent="0.25">
      <c r="Q73" s="18" t="s">
        <v>51</v>
      </c>
      <c r="R73" s="10">
        <v>68</v>
      </c>
      <c r="S73" s="18">
        <f t="shared" si="6"/>
        <v>1.8886107059169634E-2</v>
      </c>
      <c r="T73" s="18">
        <f t="shared" si="5"/>
        <v>52.948974442802246</v>
      </c>
      <c r="U73" s="18">
        <f>LOOKUP(T73,'bike sim'!J41:J286,'bike sim'!K41:K286)</f>
        <v>6.104556952146897</v>
      </c>
    </row>
    <row r="74" spans="17:21" x14ac:dyDescent="0.25">
      <c r="Q74" s="18" t="s">
        <v>51</v>
      </c>
      <c r="R74" s="10">
        <v>69</v>
      </c>
      <c r="S74" s="18">
        <f t="shared" si="6"/>
        <v>1.8845073717643025E-2</v>
      </c>
      <c r="T74" s="18">
        <f t="shared" si="5"/>
        <v>53.06426575894929</v>
      </c>
      <c r="U74" s="18">
        <f>LOOKUP(T74,'bike sim'!J42:J287,'bike sim'!K42:K287)</f>
        <v>6.104556952146897</v>
      </c>
    </row>
    <row r="75" spans="17:21" x14ac:dyDescent="0.25">
      <c r="Q75" s="18" t="s">
        <v>51</v>
      </c>
      <c r="R75" s="10">
        <v>70</v>
      </c>
      <c r="S75" s="18">
        <f t="shared" si="6"/>
        <v>1.8804306867122936E-2</v>
      </c>
      <c r="T75" s="18">
        <f t="shared" si="5"/>
        <v>53.179306584726049</v>
      </c>
      <c r="U75" s="18">
        <f>LOOKUP(T75,'bike sim'!J43:J288,'bike sim'!K43:K288)</f>
        <v>6.104556952146897</v>
      </c>
    </row>
    <row r="76" spans="17:21" x14ac:dyDescent="0.25">
      <c r="Q76" s="18" t="s">
        <v>51</v>
      </c>
      <c r="R76" s="10">
        <v>71</v>
      </c>
      <c r="S76" s="18">
        <f t="shared" si="6"/>
        <v>1.8763803634265223E-2</v>
      </c>
      <c r="T76" s="18">
        <f t="shared" si="5"/>
        <v>53.294098546942045</v>
      </c>
      <c r="U76" s="18">
        <f>LOOKUP(T76,'bike sim'!J44:J289,'bike sim'!K44:K289)</f>
        <v>5.9678778657720954</v>
      </c>
    </row>
    <row r="77" spans="17:21" x14ac:dyDescent="0.25">
      <c r="Q77" s="18" t="s">
        <v>51</v>
      </c>
      <c r="R77" s="10">
        <v>72</v>
      </c>
      <c r="S77" s="18">
        <f t="shared" si="6"/>
        <v>1.8724460315243774E-2</v>
      </c>
      <c r="T77" s="18">
        <f t="shared" si="5"/>
        <v>53.406078635328669</v>
      </c>
      <c r="U77" s="18">
        <f>LOOKUP(T77,'bike sim'!J45:J290,'bike sim'!K45:K290)</f>
        <v>6.1348836983855861</v>
      </c>
    </row>
    <row r="78" spans="17:21" x14ac:dyDescent="0.25">
      <c r="Q78" s="18" t="s">
        <v>51</v>
      </c>
      <c r="R78" s="10">
        <v>73</v>
      </c>
      <c r="S78" s="18">
        <f t="shared" si="6"/>
        <v>1.8684271876913537E-2</v>
      </c>
      <c r="T78" s="18">
        <f t="shared" si="5"/>
        <v>53.520951021677725</v>
      </c>
      <c r="U78" s="18">
        <f>LOOKUP(T78,'bike sim'!J46:J291,'bike sim'!K46:K291)</f>
        <v>6.1348836983855861</v>
      </c>
    </row>
    <row r="79" spans="17:21" x14ac:dyDescent="0.25">
      <c r="Q79" s="18" t="s">
        <v>51</v>
      </c>
      <c r="R79" s="10">
        <v>74</v>
      </c>
      <c r="S79" s="18">
        <f t="shared" si="6"/>
        <v>1.8644341286251274E-2</v>
      </c>
      <c r="T79" s="18">
        <f t="shared" si="5"/>
        <v>53.635576856631609</v>
      </c>
      <c r="U79" s="18">
        <f>LOOKUP(T79,'bike sim'!J47:J292,'bike sim'!K47:K292)</f>
        <v>6.1348836983855861</v>
      </c>
    </row>
    <row r="80" spans="17:21" x14ac:dyDescent="0.25">
      <c r="Q80" s="18" t="s">
        <v>51</v>
      </c>
      <c r="R80" s="10">
        <v>75</v>
      </c>
      <c r="S80" s="18">
        <f t="shared" si="6"/>
        <v>1.8604665796595778E-2</v>
      </c>
      <c r="T80" s="18">
        <f t="shared" si="5"/>
        <v>53.749957722055768</v>
      </c>
      <c r="U80" s="18">
        <f>LOOKUP(T80,'bike sim'!J48:J293,'bike sim'!K48:K293)</f>
        <v>5.8322814678517121</v>
      </c>
    </row>
    <row r="81" spans="17:21" x14ac:dyDescent="0.25">
      <c r="Q81" s="18" t="s">
        <v>51</v>
      </c>
      <c r="R81" s="10">
        <v>76</v>
      </c>
      <c r="S81" s="18">
        <f t="shared" si="6"/>
        <v>1.8567183322763244E-2</v>
      </c>
      <c r="T81" s="18">
        <f t="shared" si="5"/>
        <v>53.858465369596829</v>
      </c>
      <c r="U81" s="18">
        <f>LOOKUP(T81,'bike sim'!J49:J294,'bike sim'!K49:K294)</f>
        <v>5.8322814678517121</v>
      </c>
    </row>
    <row r="82" spans="17:21" x14ac:dyDescent="0.25">
      <c r="Q82" s="18" t="s">
        <v>51</v>
      </c>
      <c r="R82" s="10">
        <v>77</v>
      </c>
      <c r="S82" s="18">
        <f t="shared" si="6"/>
        <v>1.8529926636405795E-2</v>
      </c>
      <c r="T82" s="18">
        <f t="shared" si="5"/>
        <v>53.966754408800384</v>
      </c>
      <c r="U82" s="18">
        <f>LOOKUP(T82,'bike sim'!J50:J295,'bike sim'!K50:K295)</f>
        <v>5.8322814678517121</v>
      </c>
    </row>
    <row r="83" spans="17:21" x14ac:dyDescent="0.25">
      <c r="Q83" s="18" t="s">
        <v>51</v>
      </c>
      <c r="R83" s="10">
        <v>78</v>
      </c>
      <c r="S83" s="18">
        <f t="shared" si="6"/>
        <v>1.8492893478851788E-2</v>
      </c>
      <c r="T83" s="18">
        <f t="shared" si="5"/>
        <v>54.074826156522548</v>
      </c>
      <c r="U83" s="18">
        <f>LOOKUP(T83,'bike sim'!J51:J296,'bike sim'!K51:K296)</f>
        <v>5.8322814678517121</v>
      </c>
    </row>
    <row r="84" spans="17:21" x14ac:dyDescent="0.25">
      <c r="Q84" s="18" t="s">
        <v>51</v>
      </c>
      <c r="R84" s="10">
        <v>79</v>
      </c>
      <c r="S84" s="18">
        <f t="shared" si="6"/>
        <v>1.8456081622945049E-2</v>
      </c>
      <c r="T84" s="18">
        <f t="shared" si="5"/>
        <v>54.182681916446214</v>
      </c>
      <c r="U84" s="18">
        <f>LOOKUP(T84,'bike sim'!J52:J297,'bike sim'!K52:K297)</f>
        <v>5.8322814678517121</v>
      </c>
    </row>
    <row r="85" spans="17:21" x14ac:dyDescent="0.25">
      <c r="Q85" s="18" t="s">
        <v>51</v>
      </c>
      <c r="R85" s="10">
        <v>80</v>
      </c>
      <c r="S85" s="18">
        <f t="shared" si="6"/>
        <v>1.8419488872481574E-2</v>
      </c>
      <c r="T85" s="18">
        <f t="shared" si="5"/>
        <v>54.290322979264872</v>
      </c>
      <c r="U85" s="18">
        <f>LOOKUP(T85,'bike sim'!J53:J298,'bike sim'!K53:K298)</f>
        <v>5.8322814678517121</v>
      </c>
    </row>
    <row r="86" spans="17:21" x14ac:dyDescent="0.25">
      <c r="Q86" s="18" t="s">
        <v>51</v>
      </c>
      <c r="R86" s="10">
        <v>81</v>
      </c>
      <c r="S86" s="18">
        <f t="shared" si="6"/>
        <v>1.8383113061658549E-2</v>
      </c>
      <c r="T86" s="18">
        <f t="shared" si="5"/>
        <v>54.39775062286315</v>
      </c>
      <c r="U86" s="18">
        <f>LOOKUP(T86,'bike sim'!J54:J299,'bike sim'!K54:K299)</f>
        <v>5.8322814678517121</v>
      </c>
    </row>
    <row r="87" spans="17:21" x14ac:dyDescent="0.25">
      <c r="Q87" s="18" t="s">
        <v>51</v>
      </c>
      <c r="R87" s="10">
        <v>82</v>
      </c>
      <c r="S87" s="18">
        <f t="shared" si="6"/>
        <v>1.8346952054535296E-2</v>
      </c>
      <c r="T87" s="18">
        <f t="shared" si="5"/>
        <v>54.504966112494081</v>
      </c>
      <c r="U87" s="18">
        <f>LOOKUP(T87,'bike sim'!J1:J246,'bike sim'!K1:K246)</f>
        <v>5.8958979780994971</v>
      </c>
    </row>
    <row r="88" spans="17:21" x14ac:dyDescent="0.25">
      <c r="Q88" s="18" t="s">
        <v>51</v>
      </c>
      <c r="R88" s="10">
        <v>83</v>
      </c>
      <c r="S88" s="18">
        <f t="shared" si="6"/>
        <v>1.8310612409418291E-2</v>
      </c>
      <c r="T88" s="18">
        <f t="shared" si="5"/>
        <v>54.613137870016708</v>
      </c>
      <c r="U88" s="18">
        <f>LOOKUP(T88,'bike sim'!J2:J247,'bike sim'!K2:K247)</f>
        <v>5.8958979780994971</v>
      </c>
    </row>
    <row r="89" spans="17:21" x14ac:dyDescent="0.25">
      <c r="Q89" s="18" t="s">
        <v>51</v>
      </c>
      <c r="R89" s="10">
        <v>84</v>
      </c>
      <c r="S89" s="18">
        <f t="shared" si="6"/>
        <v>1.827448798656375E-2</v>
      </c>
      <c r="T89" s="18">
        <f t="shared" si="5"/>
        <v>54.72109537269916</v>
      </c>
      <c r="U89" s="18">
        <f>LOOKUP(T89,'bike sim'!J3:J248,'bike sim'!K3:K248)</f>
        <v>5.7173829834172851</v>
      </c>
    </row>
    <row r="90" spans="17:21" x14ac:dyDescent="0.25">
      <c r="Q90" s="18" t="s">
        <v>51</v>
      </c>
      <c r="R90" s="10">
        <v>85</v>
      </c>
      <c r="S90" s="18">
        <f t="shared" si="6"/>
        <v>1.8239661913697164E-2</v>
      </c>
      <c r="T90" s="18">
        <f t="shared" si="5"/>
        <v>54.825577619344202</v>
      </c>
      <c r="U90" s="18">
        <f>LOOKUP(T90,'bike sim'!J4:J249,'bike sim'!K4:K249)</f>
        <v>5.7173829834172851</v>
      </c>
    </row>
    <row r="91" spans="17:21" x14ac:dyDescent="0.25">
      <c r="Q91" s="18" t="s">
        <v>51</v>
      </c>
      <c r="R91" s="10">
        <v>86</v>
      </c>
      <c r="S91" s="18">
        <f t="shared" si="6"/>
        <v>1.8205034316671191E-2</v>
      </c>
      <c r="T91" s="18">
        <f t="shared" si="5"/>
        <v>54.929860751992855</v>
      </c>
      <c r="U91" s="18">
        <f>LOOKUP(T91,'bike sim'!J5:J250,'bike sim'!K5:K250)</f>
        <v>5.7173829834172851</v>
      </c>
    </row>
    <row r="92" spans="17:21" x14ac:dyDescent="0.25">
      <c r="Q92" s="18" t="s">
        <v>51</v>
      </c>
      <c r="R92" s="10">
        <v>87</v>
      </c>
      <c r="S92" s="18">
        <f t="shared" si="6"/>
        <v>1.8170603316702068E-2</v>
      </c>
      <c r="T92" s="18">
        <f t="shared" si="5"/>
        <v>55.033945905407521</v>
      </c>
      <c r="U92" s="18">
        <f>LOOKUP(T92,'bike sim'!J6:J251,'bike sim'!K6:K251)</f>
        <v>5.7173829834172851</v>
      </c>
    </row>
    <row r="93" spans="17:21" x14ac:dyDescent="0.25">
      <c r="Q93" s="18" t="s">
        <v>51</v>
      </c>
      <c r="R93" s="10">
        <v>88</v>
      </c>
      <c r="S93" s="18">
        <f t="shared" si="6"/>
        <v>1.8136367059817311E-2</v>
      </c>
      <c r="T93" s="18">
        <f t="shared" si="5"/>
        <v>55.137834203608861</v>
      </c>
      <c r="U93" s="18">
        <f>LOOKUP(T93,'bike sim'!J7:J252,'bike sim'!K7:K252)</f>
        <v>5.7173829834172851</v>
      </c>
    </row>
    <row r="94" spans="17:21" x14ac:dyDescent="0.25">
      <c r="Q94" s="18" t="s">
        <v>51</v>
      </c>
      <c r="R94" s="10">
        <v>89</v>
      </c>
      <c r="S94" s="18">
        <f t="shared" si="6"/>
        <v>1.8102323716435966E-2</v>
      </c>
      <c r="T94" s="18">
        <f t="shared" si="5"/>
        <v>55.24152676001767</v>
      </c>
      <c r="U94" s="18">
        <f>LOOKUP(T94,'bike sim'!J8:J253,'bike sim'!K8:K253)</f>
        <v>5.7173829834172851</v>
      </c>
    </row>
    <row r="95" spans="17:21" x14ac:dyDescent="0.25">
      <c r="Q95" s="18" t="s">
        <v>51</v>
      </c>
      <c r="R95" s="10">
        <v>90</v>
      </c>
      <c r="S95" s="18">
        <f t="shared" si="6"/>
        <v>1.8068471480957461E-2</v>
      </c>
      <c r="T95" s="18">
        <f t="shared" si="5"/>
        <v>55.345024677594331</v>
      </c>
      <c r="U95" s="18">
        <f>LOOKUP(T95,'bike sim'!J9:J254,'bike sim'!K9:K254)</f>
        <v>5.7173829834172851</v>
      </c>
    </row>
    <row r="96" spans="17:21" x14ac:dyDescent="0.25">
      <c r="Q96" s="18" t="s">
        <v>51</v>
      </c>
      <c r="R96" s="10">
        <v>91</v>
      </c>
      <c r="S96" s="18">
        <f t="shared" si="6"/>
        <v>1.8034808571358907E-2</v>
      </c>
      <c r="T96" s="18">
        <f t="shared" si="5"/>
        <v>55.448329048975921</v>
      </c>
      <c r="U96" s="18">
        <f>LOOKUP(T96,'bike sim'!J10:J255,'bike sim'!K10:K255)</f>
        <v>5.7173829834172851</v>
      </c>
    </row>
    <row r="97" spans="17:21" x14ac:dyDescent="0.25">
      <c r="Q97" s="18" t="s">
        <v>51</v>
      </c>
      <c r="R97" s="10">
        <v>92</v>
      </c>
      <c r="S97" s="18">
        <f t="shared" si="6"/>
        <v>1.8001333228800671E-2</v>
      </c>
      <c r="T97" s="18">
        <f t="shared" si="5"/>
        <v>55.551440956610996</v>
      </c>
      <c r="U97" s="18">
        <f>LOOKUP(T97,'bike sim'!J11:J256,'bike sim'!K11:K256)</f>
        <v>5.3495677131241539</v>
      </c>
    </row>
    <row r="98" spans="17:21" x14ac:dyDescent="0.25">
      <c r="Q98" s="18" t="s">
        <v>51</v>
      </c>
      <c r="R98" s="10">
        <v>93</v>
      </c>
      <c r="S98" s="18">
        <f t="shared" si="6"/>
        <v>1.7970181618724566E-2</v>
      </c>
      <c r="T98" s="18">
        <f t="shared" si="5"/>
        <v>55.64774030764498</v>
      </c>
      <c r="U98" s="18">
        <f>LOOKUP(T98,'bike sim'!J12:J257,'bike sim'!K12:K257)</f>
        <v>5.3495677131241539</v>
      </c>
    </row>
    <row r="99" spans="17:21" x14ac:dyDescent="0.25">
      <c r="Q99" s="18" t="s">
        <v>51</v>
      </c>
      <c r="R99" s="10">
        <v>94</v>
      </c>
      <c r="S99" s="18">
        <f t="shared" si="6"/>
        <v>1.7939191268645866E-2</v>
      </c>
      <c r="T99" s="18">
        <f t="shared" si="5"/>
        <v>55.743873011031489</v>
      </c>
      <c r="U99" s="18">
        <f>LOOKUP(T99,'bike sim'!J13:J258,'bike sim'!K13:K258)</f>
        <v>5.3495677131241539</v>
      </c>
    </row>
    <row r="100" spans="17:21" x14ac:dyDescent="0.25">
      <c r="Q100" s="18" t="s">
        <v>51</v>
      </c>
      <c r="R100" s="10">
        <v>95</v>
      </c>
      <c r="S100" s="18">
        <f t="shared" si="6"/>
        <v>1.790836079157071E-2</v>
      </c>
      <c r="T100" s="18">
        <f t="shared" si="5"/>
        <v>55.839839929441794</v>
      </c>
      <c r="U100" s="18">
        <f>LOOKUP(T100,'bike sim'!J14:J259,'bike sim'!K14:K259)</f>
        <v>5.3495677131241539</v>
      </c>
    </row>
    <row r="101" spans="17:21" x14ac:dyDescent="0.25">
      <c r="Q101" s="18" t="s">
        <v>51</v>
      </c>
      <c r="R101" s="10">
        <v>96</v>
      </c>
      <c r="S101" s="18">
        <f t="shared" si="6"/>
        <v>1.7877688817153355E-2</v>
      </c>
      <c r="T101" s="18">
        <f t="shared" si="5"/>
        <v>55.935641918127359</v>
      </c>
      <c r="U101" s="18">
        <f>LOOKUP(T101,'bike sim'!J15:J260,'bike sim'!K15:K260)</f>
        <v>5.3495677131241539</v>
      </c>
    </row>
    <row r="102" spans="17:21" x14ac:dyDescent="0.25">
      <c r="Q102" s="18" t="s">
        <v>51</v>
      </c>
      <c r="R102" s="10">
        <v>97</v>
      </c>
      <c r="S102" s="18">
        <f t="shared" si="6"/>
        <v>1.7847173991440084E-2</v>
      </c>
      <c r="T102" s="18">
        <f t="shared" si="5"/>
        <v>56.03127982500888</v>
      </c>
      <c r="U102" s="18">
        <f>LOOKUP(T102,'bike sim'!J16:J261,'bike sim'!K16:K261)</f>
        <v>5.3495677131241539</v>
      </c>
    </row>
    <row r="103" spans="17:21" x14ac:dyDescent="0.25">
      <c r="Q103" s="18" t="s">
        <v>51</v>
      </c>
      <c r="R103" s="10">
        <v>98</v>
      </c>
      <c r="S103" s="18">
        <f t="shared" si="6"/>
        <v>1.7816814976617901E-2</v>
      </c>
      <c r="T103" s="18">
        <f t="shared" si="5"/>
        <v>56.126754490764</v>
      </c>
      <c r="U103" s="18">
        <f>LOOKUP(T103,'bike sim'!J17:J262,'bike sim'!K17:K262)</f>
        <v>5.3495677131241539</v>
      </c>
    </row>
    <row r="104" spans="17:21" x14ac:dyDescent="0.25">
      <c r="Q104" s="18" t="s">
        <v>51</v>
      </c>
      <c r="R104" s="10">
        <v>99</v>
      </c>
      <c r="S104" s="18">
        <f t="shared" si="6"/>
        <v>1.7786610450767945E-2</v>
      </c>
      <c r="T104" s="18">
        <f t="shared" si="5"/>
        <v>56.222066748913619</v>
      </c>
      <c r="U104" s="18">
        <f>LOOKUP(T104,'bike sim'!J18:J263,'bike sim'!K18:K263)</f>
        <v>5.3495677131241539</v>
      </c>
    </row>
    <row r="105" spans="17:21" x14ac:dyDescent="0.25">
      <c r="Q105" s="18" t="s">
        <v>51</v>
      </c>
      <c r="R105" s="10">
        <v>100</v>
      </c>
      <c r="S105" s="18">
        <f t="shared" si="6"/>
        <v>1.7756559107623481E-2</v>
      </c>
      <c r="T105" s="18">
        <f t="shared" si="5"/>
        <v>56.317217425906961</v>
      </c>
      <c r="U105" s="18">
        <f>LOOKUP(T105,'bike sim'!J19:J264,'bike sim'!K19:K264)</f>
        <v>5.2619926487686488</v>
      </c>
    </row>
    <row r="106" spans="17:21" x14ac:dyDescent="0.25">
      <c r="Q106" s="18" t="s">
        <v>51</v>
      </c>
      <c r="R106" s="10">
        <v>101</v>
      </c>
      <c r="S106" s="18">
        <f t="shared" si="6"/>
        <v>1.7727148314386498E-2</v>
      </c>
      <c r="T106" s="18">
        <f t="shared" si="5"/>
        <v>56.410652309398699</v>
      </c>
      <c r="U106" s="18">
        <f>LOOKUP(T106,'bike sim'!J20:J265,'bike sim'!K20:K265)</f>
        <v>5.2619926487686488</v>
      </c>
    </row>
    <row r="107" spans="17:21" x14ac:dyDescent="0.25">
      <c r="Q107" s="18" t="s">
        <v>51</v>
      </c>
      <c r="R107" s="10">
        <v>102</v>
      </c>
      <c r="S107" s="18">
        <f t="shared" si="6"/>
        <v>1.7697883261075426E-2</v>
      </c>
      <c r="T107" s="18">
        <f t="shared" ref="T107:T170" si="7">T106+(U106*S106)</f>
        <v>56.503932433512631</v>
      </c>
      <c r="U107" s="18">
        <f>LOOKUP(T107,'bike sim'!J21:J266,'bike sim'!K21:K266)</f>
        <v>5.2619926487686488</v>
      </c>
    </row>
    <row r="108" spans="17:21" x14ac:dyDescent="0.25">
      <c r="Q108" s="18" t="s">
        <v>51</v>
      </c>
      <c r="R108" s="10">
        <v>103</v>
      </c>
      <c r="S108" s="18">
        <f t="shared" si="6"/>
        <v>1.7668762747611921E-2</v>
      </c>
      <c r="T108" s="18">
        <f t="shared" si="7"/>
        <v>56.597058565131178</v>
      </c>
      <c r="U108" s="18">
        <f>LOOKUP(T108,'bike sim'!J22:J267,'bike sim'!K22:K267)</f>
        <v>5.2619926487686488</v>
      </c>
    </row>
    <row r="109" spans="17:21" x14ac:dyDescent="0.25">
      <c r="Q109" s="18" t="s">
        <v>51</v>
      </c>
      <c r="R109" s="10">
        <v>104</v>
      </c>
      <c r="S109" s="18">
        <f t="shared" si="6"/>
        <v>1.7639785587710129E-2</v>
      </c>
      <c r="T109" s="18">
        <f t="shared" si="7"/>
        <v>56.690031464821949</v>
      </c>
      <c r="U109" s="18">
        <f>LOOKUP(T109,'bike sim'!J23:J268,'bike sim'!K23:K268)</f>
        <v>5.2619926487686488</v>
      </c>
    </row>
    <row r="110" spans="17:21" x14ac:dyDescent="0.25">
      <c r="Q110" s="18" t="s">
        <v>51</v>
      </c>
      <c r="R110" s="10">
        <v>105</v>
      </c>
      <c r="S110" s="18">
        <f t="shared" si="6"/>
        <v>1.7610950608673487E-2</v>
      </c>
      <c r="T110" s="18">
        <f t="shared" si="7"/>
        <v>56.782851886910336</v>
      </c>
      <c r="U110" s="18">
        <f>LOOKUP(T110,'bike sim'!J24:J269,'bike sim'!K24:K269)</f>
        <v>5.2340701644813858</v>
      </c>
    </row>
    <row r="111" spans="17:21" x14ac:dyDescent="0.25">
      <c r="Q111" s="18" t="s">
        <v>51</v>
      </c>
      <c r="R111" s="10">
        <v>106</v>
      </c>
      <c r="S111" s="18">
        <f t="shared" si="6"/>
        <v>1.758240866738383E-2</v>
      </c>
      <c r="T111" s="18">
        <f t="shared" si="7"/>
        <v>56.87502883805935</v>
      </c>
      <c r="U111" s="18">
        <f>LOOKUP(T111,'bike sim'!J25:J270,'bike sim'!K25:K270)</f>
        <v>5.2340701644813858</v>
      </c>
    </row>
    <row r="112" spans="17:21" x14ac:dyDescent="0.25">
      <c r="Q112" s="18" t="s">
        <v>51</v>
      </c>
      <c r="R112" s="10">
        <v>107</v>
      </c>
      <c r="S112" s="18">
        <f t="shared" si="6"/>
        <v>1.7554005125374236E-2</v>
      </c>
      <c r="T112" s="18">
        <f t="shared" si="7"/>
        <v>56.967056398685024</v>
      </c>
      <c r="U112" s="18">
        <f>LOOKUP(T112,'bike sim'!J26:J271,'bike sim'!K26:K271)</f>
        <v>5.2340701644813858</v>
      </c>
    </row>
    <row r="113" spans="17:21" x14ac:dyDescent="0.25">
      <c r="Q113" s="18" t="s">
        <v>51</v>
      </c>
      <c r="R113" s="10">
        <v>108</v>
      </c>
      <c r="S113" s="18">
        <f t="shared" si="6"/>
        <v>1.7525738867397774E-2</v>
      </c>
      <c r="T113" s="18">
        <f t="shared" si="7"/>
        <v>57.058935293178898</v>
      </c>
      <c r="U113" s="18">
        <f>LOOKUP(T113,'bike sim'!J27:J272,'bike sim'!K27:K272)</f>
        <v>5.2340701644813858</v>
      </c>
    </row>
    <row r="114" spans="17:21" x14ac:dyDescent="0.25">
      <c r="Q114" s="18" t="s">
        <v>51</v>
      </c>
      <c r="R114" s="10">
        <v>109</v>
      </c>
      <c r="S114" s="18">
        <f t="shared" si="6"/>
        <v>1.749760879075158E-2</v>
      </c>
      <c r="T114" s="18">
        <f t="shared" si="7"/>
        <v>57.150666240095234</v>
      </c>
      <c r="U114" s="18">
        <f>LOOKUP(T114,'bike sim'!J28:J273,'bike sim'!K28:K273)</f>
        <v>4.9247375994207481</v>
      </c>
    </row>
    <row r="115" spans="17:21" x14ac:dyDescent="0.25">
      <c r="Q115" s="18" t="s">
        <v>51</v>
      </c>
      <c r="R115" s="10">
        <v>110</v>
      </c>
      <c r="S115" s="18">
        <f t="shared" si="6"/>
        <v>1.747126581261936E-2</v>
      </c>
      <c r="T115" s="18">
        <f t="shared" si="7"/>
        <v>57.236837372007003</v>
      </c>
      <c r="U115" s="18">
        <f>LOOKUP(T115,'bike sim'!J29:J274,'bike sim'!K29:K274)</f>
        <v>4.9247375994207481</v>
      </c>
    </row>
    <row r="116" spans="17:21" x14ac:dyDescent="0.25">
      <c r="Q116" s="18" t="s">
        <v>51</v>
      </c>
      <c r="R116" s="10">
        <v>111</v>
      </c>
      <c r="S116" s="18">
        <f t="shared" si="6"/>
        <v>1.7445041516203907E-2</v>
      </c>
      <c r="T116" s="18">
        <f t="shared" si="7"/>
        <v>57.322878771663881</v>
      </c>
      <c r="U116" s="18">
        <f>LOOKUP(T116,'bike sim'!J30:J275,'bike sim'!K30:K275)</f>
        <v>4.9247375994207481</v>
      </c>
    </row>
    <row r="117" spans="17:21" x14ac:dyDescent="0.25">
      <c r="Q117" s="18" t="s">
        <v>51</v>
      </c>
      <c r="R117" s="10">
        <v>112</v>
      </c>
      <c r="S117" s="18">
        <f t="shared" si="6"/>
        <v>1.7418935012756501E-2</v>
      </c>
      <c r="T117" s="18">
        <f t="shared" si="7"/>
        <v>57.408791023542186</v>
      </c>
      <c r="U117" s="18">
        <f>LOOKUP(T117,'bike sim'!J31:J276,'bike sim'!K31:K276)</f>
        <v>4.9247375994207481</v>
      </c>
    </row>
    <row r="118" spans="17:21" x14ac:dyDescent="0.25">
      <c r="Q118" s="18" t="s">
        <v>51</v>
      </c>
      <c r="R118" s="10">
        <v>113</v>
      </c>
      <c r="S118" s="18">
        <f t="shared" si="6"/>
        <v>1.7392945422820126E-2</v>
      </c>
      <c r="T118" s="18">
        <f t="shared" si="7"/>
        <v>57.494574707741371</v>
      </c>
      <c r="U118" s="18">
        <f>LOOKUP(T118,'bike sim'!J32:J277,'bike sim'!K32:K277)</f>
        <v>4.9247375994207481</v>
      </c>
    </row>
    <row r="119" spans="17:21" x14ac:dyDescent="0.25">
      <c r="Q119" s="18" t="s">
        <v>51</v>
      </c>
      <c r="R119" s="10">
        <v>114</v>
      </c>
      <c r="S119" s="18">
        <f t="shared" si="6"/>
        <v>1.7367071876104933E-2</v>
      </c>
      <c r="T119" s="18">
        <f t="shared" si="7"/>
        <v>57.580230400029805</v>
      </c>
      <c r="U119" s="18">
        <f>LOOKUP(T119,'bike sim'!J33:J278,'bike sim'!K33:K278)</f>
        <v>4.9247375994207481</v>
      </c>
    </row>
    <row r="120" spans="17:21" x14ac:dyDescent="0.25">
      <c r="Q120" s="18" t="s">
        <v>51</v>
      </c>
      <c r="R120" s="10">
        <v>115</v>
      </c>
      <c r="S120" s="18">
        <f t="shared" si="6"/>
        <v>1.7341313511365732E-2</v>
      </c>
      <c r="T120" s="18">
        <f t="shared" si="7"/>
        <v>57.665758671889904</v>
      </c>
      <c r="U120" s="18">
        <f>LOOKUP(T120,'bike sim'!J34:J279,'bike sim'!K34:K279)</f>
        <v>4.9996946511380038</v>
      </c>
    </row>
    <row r="121" spans="17:21" x14ac:dyDescent="0.25">
      <c r="Q121" s="18" t="s">
        <v>51</v>
      </c>
      <c r="R121" s="10">
        <v>116</v>
      </c>
      <c r="S121" s="18">
        <f t="shared" si="6"/>
        <v>1.7315279746776564E-2</v>
      </c>
      <c r="T121" s="18">
        <f t="shared" si="7"/>
        <v>57.752459944296383</v>
      </c>
      <c r="U121" s="18">
        <f>LOOKUP(T121,'bike sim'!J35:J280,'bike sim'!K35:K280)</f>
        <v>4.9996946511380038</v>
      </c>
    </row>
    <row r="122" spans="17:21" x14ac:dyDescent="0.25">
      <c r="Q122" s="18" t="s">
        <v>51</v>
      </c>
      <c r="R122" s="10">
        <v>117</v>
      </c>
      <c r="S122" s="18">
        <f t="shared" si="6"/>
        <v>1.7289362939616793E-2</v>
      </c>
      <c r="T122" s="18">
        <f t="shared" si="7"/>
        <v>57.839031055829302</v>
      </c>
      <c r="U122" s="18">
        <f>LOOKUP(T122,'bike sim'!J36:J281,'bike sim'!K36:K281)</f>
        <v>4.9996946511380038</v>
      </c>
    </row>
    <row r="123" spans="17:21" x14ac:dyDescent="0.25">
      <c r="Q123" s="18" t="s">
        <v>51</v>
      </c>
      <c r="R123" s="10">
        <v>118</v>
      </c>
      <c r="S123" s="18">
        <f t="shared" si="6"/>
        <v>1.7263562216516596E-2</v>
      </c>
      <c r="T123" s="18">
        <f t="shared" si="7"/>
        <v>57.925472591240087</v>
      </c>
      <c r="U123" s="18">
        <f>LOOKUP(T123,'bike sim'!J37:J282,'bike sim'!K37:K282)</f>
        <v>4.9996946511380038</v>
      </c>
    </row>
    <row r="124" spans="17:21" x14ac:dyDescent="0.25">
      <c r="Q124" s="18" t="s">
        <v>51</v>
      </c>
      <c r="R124" s="10">
        <v>119</v>
      </c>
      <c r="S124" s="18">
        <f t="shared" si="6"/>
        <v>1.723787671321142E-2</v>
      </c>
      <c r="T124" s="18">
        <f t="shared" si="7"/>
        <v>58.011785130913594</v>
      </c>
      <c r="U124" s="18">
        <f>LOOKUP(T124,'bike sim'!J38:J283,'bike sim'!K38:K283)</f>
        <v>4.9996946511380038</v>
      </c>
    </row>
    <row r="125" spans="17:21" x14ac:dyDescent="0.25">
      <c r="Q125" s="18" t="s">
        <v>51</v>
      </c>
      <c r="R125" s="10">
        <v>120</v>
      </c>
      <c r="S125" s="18">
        <f t="shared" si="6"/>
        <v>1.7212305574420307E-2</v>
      </c>
      <c r="T125" s="18">
        <f t="shared" si="7"/>
        <v>58.097969250913614</v>
      </c>
      <c r="U125" s="18">
        <f>LOOKUP(T125,'bike sim'!J39:J284,'bike sim'!K39:K284)</f>
        <v>4.9996946511380038</v>
      </c>
    </row>
    <row r="126" spans="17:21" x14ac:dyDescent="0.25">
      <c r="Q126" s="18" t="s">
        <v>51</v>
      </c>
      <c r="R126" s="10">
        <v>121</v>
      </c>
      <c r="S126" s="18">
        <f t="shared" si="6"/>
        <v>1.7186847953726141E-2</v>
      </c>
      <c r="T126" s="18">
        <f t="shared" si="7"/>
        <v>58.184025523027799</v>
      </c>
      <c r="U126" s="18">
        <f>LOOKUP(T126,'bike sim'!J40:J285,'bike sim'!K40:K285)</f>
        <v>4.9996946511380038</v>
      </c>
    </row>
    <row r="127" spans="17:21" x14ac:dyDescent="0.25">
      <c r="Q127" s="18" t="s">
        <v>51</v>
      </c>
      <c r="R127" s="10">
        <v>122</v>
      </c>
      <c r="S127" s="18">
        <f t="shared" si="6"/>
        <v>1.7161503013457896E-2</v>
      </c>
      <c r="T127" s="18">
        <f t="shared" si="7"/>
        <v>58.269954514811964</v>
      </c>
      <c r="U127" s="18">
        <f>LOOKUP(T127,'bike sim'!J41:J286,'bike sim'!K41:K286)</f>
        <v>4.6664822111511945</v>
      </c>
    </row>
    <row r="128" spans="17:21" x14ac:dyDescent="0.25">
      <c r="Q128" s="18" t="s">
        <v>51</v>
      </c>
      <c r="R128" s="10">
        <v>123</v>
      </c>
      <c r="S128" s="18">
        <f t="shared" si="6"/>
        <v>1.7137949315012998E-2</v>
      </c>
      <c r="T128" s="18">
        <f t="shared" si="7"/>
        <v>58.350038363340886</v>
      </c>
      <c r="U128" s="18">
        <f>LOOKUP(T128,'bike sim'!J42:J287,'bike sim'!K42:K287)</f>
        <v>4.6664822111511945</v>
      </c>
    </row>
    <row r="129" spans="17:21" x14ac:dyDescent="0.25">
      <c r="Q129" s="18" t="s">
        <v>51</v>
      </c>
      <c r="R129" s="10">
        <v>124</v>
      </c>
      <c r="S129" s="18">
        <f t="shared" si="6"/>
        <v>1.7114492375656827E-2</v>
      </c>
      <c r="T129" s="18">
        <f t="shared" si="7"/>
        <v>58.430012298955006</v>
      </c>
      <c r="U129" s="18">
        <f>LOOKUP(T129,'bike sim'!J43:J288,'bike sim'!K43:K288)</f>
        <v>4.6664822111511945</v>
      </c>
    </row>
    <row r="130" spans="17:21" x14ac:dyDescent="0.25">
      <c r="Q130" s="18" t="s">
        <v>51</v>
      </c>
      <c r="R130" s="10">
        <v>125</v>
      </c>
      <c r="S130" s="18">
        <f t="shared" si="6"/>
        <v>1.7091131534537826E-2</v>
      </c>
      <c r="T130" s="18">
        <f t="shared" si="7"/>
        <v>58.509876773178888</v>
      </c>
      <c r="U130" s="18">
        <f>LOOKUP(T130,'bike sim'!J44:J289,'bike sim'!K44:K289)</f>
        <v>4.6988176195286133</v>
      </c>
    </row>
    <row r="131" spans="17:21" x14ac:dyDescent="0.25">
      <c r="Q131" s="18" t="s">
        <v>51</v>
      </c>
      <c r="R131" s="10">
        <v>126</v>
      </c>
      <c r="S131" s="18">
        <f t="shared" si="6"/>
        <v>1.7067705145392562E-2</v>
      </c>
      <c r="T131" s="18">
        <f t="shared" si="7"/>
        <v>58.590184883171055</v>
      </c>
      <c r="U131" s="18">
        <f>LOOKUP(T131,'bike sim'!J45:J290,'bike sim'!K45:K290)</f>
        <v>4.6988176195286133</v>
      </c>
    </row>
    <row r="132" spans="17:21" x14ac:dyDescent="0.25">
      <c r="Q132" s="18" t="s">
        <v>51</v>
      </c>
      <c r="R132" s="10">
        <v>127</v>
      </c>
      <c r="S132" s="18">
        <f t="shared" si="6"/>
        <v>1.7044374866574962E-2</v>
      </c>
      <c r="T132" s="18">
        <f t="shared" si="7"/>
        <v>58.670382916833148</v>
      </c>
      <c r="U132" s="18">
        <f>LOOKUP(T132,'bike sim'!J46:J291,'bike sim'!K46:K291)</f>
        <v>4.6988176195286133</v>
      </c>
    </row>
    <row r="133" spans="17:21" x14ac:dyDescent="0.25">
      <c r="Q133" s="18" t="s">
        <v>51</v>
      </c>
      <c r="R133" s="10">
        <v>128</v>
      </c>
      <c r="S133" s="18">
        <f t="shared" si="6"/>
        <v>1.7021140042520207E-2</v>
      </c>
      <c r="T133" s="18">
        <f t="shared" si="7"/>
        <v>58.750471325770064</v>
      </c>
      <c r="U133" s="18">
        <f>LOOKUP(T133,'bike sim'!J47:J292,'bike sim'!K47:K292)</f>
        <v>4.6988176195286133</v>
      </c>
    </row>
    <row r="134" spans="17:21" x14ac:dyDescent="0.25">
      <c r="Q134" s="18" t="s">
        <v>51</v>
      </c>
      <c r="R134" s="10">
        <v>129</v>
      </c>
      <c r="S134" s="18">
        <f t="shared" si="6"/>
        <v>1.6998000023907851E-2</v>
      </c>
      <c r="T134" s="18">
        <f t="shared" si="7"/>
        <v>58.830450558506321</v>
      </c>
      <c r="U134" s="18">
        <f>LOOKUP(T134,'bike sim'!J48:J293,'bike sim'!K48:K293)</f>
        <v>4.6988176195286133</v>
      </c>
    </row>
    <row r="135" spans="17:21" x14ac:dyDescent="0.25">
      <c r="Q135" s="18" t="s">
        <v>51</v>
      </c>
      <c r="R135" s="10">
        <v>130</v>
      </c>
      <c r="S135" s="18">
        <f t="shared" ref="S135:S198" si="8">1/T135</f>
        <v>1.6974954167585571E-2</v>
      </c>
      <c r="T135" s="18">
        <f t="shared" si="7"/>
        <v>58.910321060515408</v>
      </c>
      <c r="U135" s="18">
        <f>LOOKUP(T135,'bike sim'!J49:J294,'bike sim'!K49:K294)</f>
        <v>4.733947445913957</v>
      </c>
    </row>
    <row r="136" spans="17:21" x14ac:dyDescent="0.25">
      <c r="Q136" s="18" t="s">
        <v>51</v>
      </c>
      <c r="R136" s="10">
        <v>131</v>
      </c>
      <c r="S136" s="18">
        <f t="shared" si="8"/>
        <v>1.695183047146253E-2</v>
      </c>
      <c r="T136" s="18">
        <f t="shared" si="7"/>
        <v>58.990679601441556</v>
      </c>
      <c r="U136" s="18">
        <f>LOOKUP(T136,'bike sim'!J50:J295,'bike sim'!K50:K295)</f>
        <v>4.733947445913957</v>
      </c>
    </row>
    <row r="137" spans="17:21" x14ac:dyDescent="0.25">
      <c r="Q137" s="18" t="s">
        <v>51</v>
      </c>
      <c r="R137" s="10">
        <v>132</v>
      </c>
      <c r="S137" s="18">
        <f t="shared" si="8"/>
        <v>1.6928801060244685E-2</v>
      </c>
      <c r="T137" s="18">
        <f t="shared" si="7"/>
        <v>59.070928676005501</v>
      </c>
      <c r="U137" s="18">
        <f>LOOKUP(T137,'bike sim'!J51:J296,'bike sim'!K51:K296)</f>
        <v>4.4843260772917413</v>
      </c>
    </row>
    <row r="138" spans="17:21" x14ac:dyDescent="0.25">
      <c r="Q138" s="18" t="s">
        <v>51</v>
      </c>
      <c r="R138" s="10">
        <v>133</v>
      </c>
      <c r="S138" s="18">
        <f t="shared" si="8"/>
        <v>1.6907073146971794E-2</v>
      </c>
      <c r="T138" s="18">
        <f t="shared" si="7"/>
        <v>59.14684294005724</v>
      </c>
      <c r="U138" s="18">
        <f>LOOKUP(T138,'bike sim'!J52:J297,'bike sim'!K52:K297)</f>
        <v>4.4843260772917413</v>
      </c>
    </row>
    <row r="139" spans="17:21" x14ac:dyDescent="0.25">
      <c r="Q139" s="18" t="s">
        <v>51</v>
      </c>
      <c r="R139" s="10">
        <v>134</v>
      </c>
      <c r="S139" s="18">
        <f t="shared" si="8"/>
        <v>1.6885428717648043E-2</v>
      </c>
      <c r="T139" s="18">
        <f t="shared" si="7"/>
        <v>59.222659769060883</v>
      </c>
      <c r="U139" s="18">
        <f>LOOKUP(T139,'bike sim'!J53:J298,'bike sim'!K53:K298)</f>
        <v>4.4843260772917413</v>
      </c>
    </row>
    <row r="140" spans="17:21" x14ac:dyDescent="0.25">
      <c r="Q140" s="18" t="s">
        <v>51</v>
      </c>
      <c r="R140" s="10">
        <v>135</v>
      </c>
      <c r="S140" s="18">
        <f t="shared" si="8"/>
        <v>1.6863867238893649E-2</v>
      </c>
      <c r="T140" s="18">
        <f t="shared" si="7"/>
        <v>59.298379537385685</v>
      </c>
      <c r="U140" s="18">
        <f>LOOKUP(T140,'bike sim'!J54:J299,'bike sim'!K54:K299)</f>
        <v>4.4843260772917413</v>
      </c>
    </row>
    <row r="141" spans="17:21" x14ac:dyDescent="0.25">
      <c r="Q141" s="18" t="s">
        <v>51</v>
      </c>
      <c r="R141" s="10">
        <v>136</v>
      </c>
      <c r="S141" s="18">
        <f t="shared" si="8"/>
        <v>1.6842388182088421E-2</v>
      </c>
      <c r="T141" s="18">
        <f t="shared" si="7"/>
        <v>59.37400261700904</v>
      </c>
      <c r="U141" s="18">
        <f>LOOKUP(T141,'bike sim'!J1:J246,'bike sim'!K1:K246)</f>
        <v>4.6285681222350288</v>
      </c>
    </row>
    <row r="142" spans="17:21" x14ac:dyDescent="0.25">
      <c r="Q142" s="18" t="s">
        <v>51</v>
      </c>
      <c r="R142" s="10">
        <v>137</v>
      </c>
      <c r="S142" s="18">
        <f t="shared" si="8"/>
        <v>1.682030366854112E-2</v>
      </c>
      <c r="T142" s="18">
        <f t="shared" si="7"/>
        <v>59.451958758050964</v>
      </c>
      <c r="U142" s="18">
        <f>LOOKUP(T142,'bike sim'!J2:J247,'bike sim'!K2:K247)</f>
        <v>4.6285681222350288</v>
      </c>
    </row>
    <row r="143" spans="17:21" x14ac:dyDescent="0.25">
      <c r="Q143" s="18" t="s">
        <v>51</v>
      </c>
      <c r="R143" s="10">
        <v>138</v>
      </c>
      <c r="S143" s="18">
        <f t="shared" si="8"/>
        <v>1.6798305840222329E-2</v>
      </c>
      <c r="T143" s="18">
        <f t="shared" si="7"/>
        <v>59.529812679417489</v>
      </c>
      <c r="U143" s="18">
        <f>LOOKUP(T143,'bike sim'!J3:J248,'bike sim'!K3:K248)</f>
        <v>4.6664822111511945</v>
      </c>
    </row>
    <row r="144" spans="17:21" x14ac:dyDescent="0.25">
      <c r="Q144" s="18" t="s">
        <v>51</v>
      </c>
      <c r="R144" s="10">
        <v>139</v>
      </c>
      <c r="S144" s="18">
        <f t="shared" si="8"/>
        <v>1.6776214881563657E-2</v>
      </c>
      <c r="T144" s="18">
        <f t="shared" si="7"/>
        <v>59.608201674798366</v>
      </c>
      <c r="U144" s="18">
        <f>LOOKUP(T144,'bike sim'!J4:J249,'bike sim'!K4:K249)</f>
        <v>4.6664822111511945</v>
      </c>
    </row>
    <row r="145" spans="17:21" x14ac:dyDescent="0.25">
      <c r="Q145" s="18" t="s">
        <v>51</v>
      </c>
      <c r="R145" s="10">
        <v>140</v>
      </c>
      <c r="S145" s="18">
        <f t="shared" si="8"/>
        <v>1.675421088579717E-2</v>
      </c>
      <c r="T145" s="18">
        <f t="shared" si="7"/>
        <v>59.686487583113632</v>
      </c>
      <c r="U145" s="18">
        <f>LOOKUP(T145,'bike sim'!J5:J250,'bike sim'!K5:K250)</f>
        <v>4.348768024187029</v>
      </c>
    </row>
    <row r="146" spans="17:21" x14ac:dyDescent="0.25">
      <c r="Q146" s="18" t="s">
        <v>51</v>
      </c>
      <c r="R146" s="10">
        <v>141</v>
      </c>
      <c r="S146" s="18">
        <f t="shared" si="8"/>
        <v>1.6733783708975394E-2</v>
      </c>
      <c r="T146" s="18">
        <f t="shared" si="7"/>
        <v>59.759347759684275</v>
      </c>
      <c r="U146" s="18">
        <f>LOOKUP(T146,'bike sim'!J6:J251,'bike sim'!K6:K251)</f>
        <v>4.348768024187029</v>
      </c>
    </row>
    <row r="147" spans="17:21" x14ac:dyDescent="0.25">
      <c r="Q147" s="18" t="s">
        <v>51</v>
      </c>
      <c r="R147" s="10">
        <v>142</v>
      </c>
      <c r="S147" s="18">
        <f t="shared" si="8"/>
        <v>1.6713431096684848E-2</v>
      </c>
      <c r="T147" s="18">
        <f t="shared" si="7"/>
        <v>59.832119103201528</v>
      </c>
      <c r="U147" s="18">
        <f>LOOKUP(T147,'bike sim'!J7:J252,'bike sim'!K7:K252)</f>
        <v>4.348768024187029</v>
      </c>
    </row>
    <row r="148" spans="17:21" x14ac:dyDescent="0.25">
      <c r="Q148" s="18" t="s">
        <v>51</v>
      </c>
      <c r="R148" s="10">
        <v>143</v>
      </c>
      <c r="S148" s="18">
        <f t="shared" si="8"/>
        <v>1.6693152596283626E-2</v>
      </c>
      <c r="T148" s="18">
        <f t="shared" si="7"/>
        <v>59.904801937929243</v>
      </c>
      <c r="U148" s="18">
        <f>LOOKUP(T148,'bike sim'!J8:J253,'bike sim'!K8:K253)</f>
        <v>4.348768024187029</v>
      </c>
    </row>
    <row r="149" spans="17:21" x14ac:dyDescent="0.25">
      <c r="Q149" s="18" t="s">
        <v>51</v>
      </c>
      <c r="R149" s="10">
        <v>144</v>
      </c>
      <c r="S149" s="18">
        <f t="shared" si="8"/>
        <v>1.6672947758968024E-2</v>
      </c>
      <c r="T149" s="18">
        <f t="shared" si="7"/>
        <v>59.977396586162833</v>
      </c>
      <c r="U149" s="18">
        <f>LOOKUP(T149,'bike sim'!J9:J254,'bike sim'!K9:K254)</f>
        <v>4.348768024187029</v>
      </c>
    </row>
    <row r="150" spans="17:21" x14ac:dyDescent="0.25">
      <c r="Q150" s="18" t="s">
        <v>51</v>
      </c>
      <c r="R150" s="10">
        <v>145</v>
      </c>
      <c r="S150" s="18">
        <f t="shared" si="8"/>
        <v>1.6652816139730776E-2</v>
      </c>
      <c r="T150" s="18">
        <f t="shared" si="7"/>
        <v>60.049903368245971</v>
      </c>
      <c r="U150" s="18">
        <f>LOOKUP(T150,'bike sim'!J10:J255,'bike sim'!K10:K255)</f>
        <v>4.348768024187029</v>
      </c>
    </row>
    <row r="151" spans="17:21" x14ac:dyDescent="0.25">
      <c r="Q151" s="18" t="s">
        <v>51</v>
      </c>
      <c r="R151" s="10">
        <v>146</v>
      </c>
      <c r="S151" s="18">
        <f t="shared" si="8"/>
        <v>1.6632757297319872E-2</v>
      </c>
      <c r="T151" s="18">
        <f t="shared" si="7"/>
        <v>60.122322602587097</v>
      </c>
      <c r="U151" s="18">
        <f>LOOKUP(T151,'bike sim'!J11:J256,'bike sim'!K11:K256)</f>
        <v>4.348768024187029</v>
      </c>
    </row>
    <row r="152" spans="17:21" x14ac:dyDescent="0.25">
      <c r="Q152" s="18" t="s">
        <v>51</v>
      </c>
      <c r="R152" s="10">
        <v>147</v>
      </c>
      <c r="S152" s="18">
        <f t="shared" si="8"/>
        <v>1.6612770794197897E-2</v>
      </c>
      <c r="T152" s="18">
        <f t="shared" si="7"/>
        <v>60.194654605675744</v>
      </c>
      <c r="U152" s="18">
        <f>LOOKUP(T152,'bike sim'!J12:J257,'bike sim'!K12:K257)</f>
        <v>4.348768024187029</v>
      </c>
    </row>
    <row r="153" spans="17:21" x14ac:dyDescent="0.25">
      <c r="Q153" s="18" t="s">
        <v>51</v>
      </c>
      <c r="R153" s="10">
        <v>148</v>
      </c>
      <c r="S153" s="18">
        <f t="shared" si="8"/>
        <v>1.6592856196501929E-2</v>
      </c>
      <c r="T153" s="18">
        <f t="shared" si="7"/>
        <v>60.266899692098697</v>
      </c>
      <c r="U153" s="18">
        <f>LOOKUP(T153,'bike sim'!J13:J258,'bike sim'!K13:K258)</f>
        <v>4.348768024187029</v>
      </c>
    </row>
    <row r="154" spans="17:21" x14ac:dyDescent="0.25">
      <c r="Q154" s="18" t="s">
        <v>51</v>
      </c>
      <c r="R154" s="10">
        <v>149</v>
      </c>
      <c r="S154" s="18">
        <f t="shared" si="8"/>
        <v>1.6573013074003929E-2</v>
      </c>
      <c r="T154" s="18">
        <f t="shared" si="7"/>
        <v>60.33905817455598</v>
      </c>
      <c r="U154" s="18">
        <f>LOOKUP(T154,'bike sim'!J14:J259,'bike sim'!K14:K259)</f>
        <v>4.348768024187029</v>
      </c>
    </row>
    <row r="155" spans="17:21" x14ac:dyDescent="0.25">
      <c r="Q155" s="18" t="s">
        <v>51</v>
      </c>
      <c r="R155" s="10">
        <v>150</v>
      </c>
      <c r="S155" s="18">
        <f t="shared" si="8"/>
        <v>1.6553241000071713E-2</v>
      </c>
      <c r="T155" s="18">
        <f t="shared" si="7"/>
        <v>60.411130363876644</v>
      </c>
      <c r="U155" s="18">
        <f>LOOKUP(T155,'bike sim'!J15:J260,'bike sim'!K15:K260)</f>
        <v>4.348768024187029</v>
      </c>
    </row>
    <row r="156" spans="17:21" x14ac:dyDescent="0.25">
      <c r="Q156" s="18" t="s">
        <v>51</v>
      </c>
      <c r="R156" s="10">
        <v>151</v>
      </c>
      <c r="S156" s="18">
        <f t="shared" si="8"/>
        <v>1.6533539551630359E-2</v>
      </c>
      <c r="T156" s="18">
        <f t="shared" si="7"/>
        <v>60.483116569034415</v>
      </c>
      <c r="U156" s="18">
        <f>LOOKUP(T156,'bike sim'!J16:J261,'bike sim'!K16:K261)</f>
        <v>4.348768024187029</v>
      </c>
    </row>
    <row r="157" spans="17:21" x14ac:dyDescent="0.25">
      <c r="Q157" s="18" t="s">
        <v>51</v>
      </c>
      <c r="R157" s="10">
        <v>152</v>
      </c>
      <c r="S157" s="18">
        <f t="shared" si="8"/>
        <v>1.6513908309124182E-2</v>
      </c>
      <c r="T157" s="18">
        <f t="shared" si="7"/>
        <v>60.55501709716318</v>
      </c>
      <c r="U157" s="18">
        <f>LOOKUP(T157,'bike sim'!J17:J262,'bike sim'!K17:K262)</f>
        <v>4.348768024187029</v>
      </c>
    </row>
    <row r="158" spans="17:21" x14ac:dyDescent="0.25">
      <c r="Q158" s="18" t="s">
        <v>51</v>
      </c>
      <c r="R158" s="10">
        <v>153</v>
      </c>
      <c r="S158" s="18">
        <f t="shared" si="8"/>
        <v>1.6494346856479179E-2</v>
      </c>
      <c r="T158" s="18">
        <f t="shared" si="7"/>
        <v>60.626832253572253</v>
      </c>
      <c r="U158" s="18">
        <f>LOOKUP(T158,'bike sim'!J18:J263,'bike sim'!K18:K263)</f>
        <v>4.348768024187029</v>
      </c>
    </row>
    <row r="159" spans="17:21" x14ac:dyDescent="0.25">
      <c r="Q159" s="18" t="s">
        <v>51</v>
      </c>
      <c r="R159" s="10">
        <v>154</v>
      </c>
      <c r="S159" s="18">
        <f t="shared" si="8"/>
        <v>1.6474854781065949E-2</v>
      </c>
      <c r="T159" s="18">
        <f t="shared" si="7"/>
        <v>60.698562341761559</v>
      </c>
      <c r="U159" s="18">
        <f>LOOKUP(T159,'bike sim'!J19:J264,'bike sim'!K19:K264)</f>
        <v>4.348768024187029</v>
      </c>
    </row>
    <row r="160" spans="17:21" x14ac:dyDescent="0.25">
      <c r="Q160" s="18" t="s">
        <v>51</v>
      </c>
      <c r="R160" s="10">
        <v>155</v>
      </c>
      <c r="S160" s="18">
        <f t="shared" si="8"/>
        <v>1.6455431673663128E-2</v>
      </c>
      <c r="T160" s="18">
        <f t="shared" si="7"/>
        <v>60.77020766343658</v>
      </c>
      <c r="U160" s="18">
        <f>LOOKUP(T160,'bike sim'!J20:J265,'bike sim'!K20:K265)</f>
        <v>4.348768024187029</v>
      </c>
    </row>
    <row r="161" spans="17:21" x14ac:dyDescent="0.25">
      <c r="Q161" s="18" t="s">
        <v>51</v>
      </c>
      <c r="R161" s="10">
        <v>156</v>
      </c>
      <c r="S161" s="18">
        <f t="shared" si="8"/>
        <v>1.6436077128421264E-2</v>
      </c>
      <c r="T161" s="18">
        <f t="shared" si="7"/>
        <v>60.841768518523203</v>
      </c>
      <c r="U161" s="18">
        <f>LOOKUP(T161,'bike sim'!J21:J266,'bike sim'!K21:K266)</f>
        <v>4.348768024187029</v>
      </c>
    </row>
    <row r="162" spans="17:21" x14ac:dyDescent="0.25">
      <c r="Q162" s="18" t="s">
        <v>51</v>
      </c>
      <c r="R162" s="10">
        <v>157</v>
      </c>
      <c r="S162" s="18">
        <f t="shared" si="8"/>
        <v>1.6416790742827182E-2</v>
      </c>
      <c r="T162" s="18">
        <f t="shared" si="7"/>
        <v>60.913245205182356</v>
      </c>
      <c r="U162" s="18">
        <f>LOOKUP(T162,'bike sim'!J22:J267,'bike sim'!K22:K267)</f>
        <v>4.348768024187029</v>
      </c>
    </row>
    <row r="163" spans="17:21" x14ac:dyDescent="0.25">
      <c r="Q163" s="18" t="s">
        <v>51</v>
      </c>
      <c r="R163" s="10">
        <v>158</v>
      </c>
      <c r="S163" s="18">
        <f t="shared" si="8"/>
        <v>1.6397572117668811E-2</v>
      </c>
      <c r="T163" s="18">
        <f t="shared" si="7"/>
        <v>60.98463801982453</v>
      </c>
      <c r="U163" s="18">
        <f>LOOKUP(T163,'bike sim'!J23:J268,'bike sim'!K23:K268)</f>
        <v>4.2436197575488857</v>
      </c>
    </row>
    <row r="164" spans="17:21" x14ac:dyDescent="0.25">
      <c r="Q164" s="18" t="s">
        <v>51</v>
      </c>
      <c r="R164" s="10">
        <v>159</v>
      </c>
      <c r="S164" s="18">
        <f t="shared" si="8"/>
        <v>1.6378883384953552E-2</v>
      </c>
      <c r="T164" s="18">
        <f t="shared" si="7"/>
        <v>61.054223080838902</v>
      </c>
      <c r="U164" s="18">
        <f>LOOKUP(T164,'bike sim'!J24:J269,'bike sim'!K24:K269)</f>
        <v>4.0724948181312337</v>
      </c>
    </row>
    <row r="165" spans="17:21" x14ac:dyDescent="0.25">
      <c r="Q165" s="18" t="s">
        <v>51</v>
      </c>
      <c r="R165" s="10">
        <v>160</v>
      </c>
      <c r="S165" s="18">
        <f t="shared" si="8"/>
        <v>1.6361008667043243E-2</v>
      </c>
      <c r="T165" s="18">
        <f t="shared" si="7"/>
        <v>61.120925998550902</v>
      </c>
      <c r="U165" s="18">
        <f>LOOKUP(T165,'bike sim'!J25:J270,'bike sim'!K25:K270)</f>
        <v>4.0724948181312337</v>
      </c>
    </row>
    <row r="166" spans="17:21" x14ac:dyDescent="0.25">
      <c r="Q166" s="18" t="s">
        <v>51</v>
      </c>
      <c r="R166" s="10">
        <v>161</v>
      </c>
      <c r="S166" s="18">
        <f t="shared" si="8"/>
        <v>1.6343192364362612E-2</v>
      </c>
      <c r="T166" s="18">
        <f t="shared" si="7"/>
        <v>61.187556121566836</v>
      </c>
      <c r="U166" s="18">
        <f>LOOKUP(T166,'bike sim'!J26:J271,'bike sim'!K26:K271)</f>
        <v>4.0724948181312337</v>
      </c>
    </row>
    <row r="167" spans="17:21" x14ac:dyDescent="0.25">
      <c r="Q167" s="18" t="s">
        <v>51</v>
      </c>
      <c r="R167" s="10">
        <v>162</v>
      </c>
      <c r="S167" s="18">
        <f t="shared" si="8"/>
        <v>1.6325434159362544E-2</v>
      </c>
      <c r="T167" s="18">
        <f t="shared" si="7"/>
        <v>61.254113687782421</v>
      </c>
      <c r="U167" s="18">
        <f>LOOKUP(T167,'bike sim'!J27:J272,'bike sim'!K27:K272)</f>
        <v>4.0724948181312337</v>
      </c>
    </row>
    <row r="168" spans="17:21" x14ac:dyDescent="0.25">
      <c r="Q168" s="18" t="s">
        <v>51</v>
      </c>
      <c r="R168" s="10">
        <v>163</v>
      </c>
      <c r="S168" s="18">
        <f t="shared" si="8"/>
        <v>1.6307733736905753E-2</v>
      </c>
      <c r="T168" s="18">
        <f t="shared" si="7"/>
        <v>61.32059893380017</v>
      </c>
      <c r="U168" s="18">
        <f>LOOKUP(T168,'bike sim'!J28:J273,'bike sim'!K28:K273)</f>
        <v>4.0724948181312337</v>
      </c>
    </row>
    <row r="169" spans="17:21" x14ac:dyDescent="0.25">
      <c r="Q169" s="18" t="s">
        <v>51</v>
      </c>
      <c r="R169" s="10">
        <v>164</v>
      </c>
      <c r="S169" s="18">
        <f t="shared" si="8"/>
        <v>1.6290090784243288E-2</v>
      </c>
      <c r="T169" s="18">
        <f t="shared" si="7"/>
        <v>61.38701209493918</v>
      </c>
      <c r="U169" s="18">
        <f>LOOKUP(T169,'bike sim'!J29:J274,'bike sim'!K29:K274)</f>
        <v>4.0724948181312337</v>
      </c>
    </row>
    <row r="170" spans="17:21" x14ac:dyDescent="0.25">
      <c r="Q170" s="18" t="s">
        <v>51</v>
      </c>
      <c r="R170" s="10">
        <v>165</v>
      </c>
      <c r="S170" s="18">
        <f t="shared" si="8"/>
        <v>1.6272504990991303E-2</v>
      </c>
      <c r="T170" s="18">
        <f t="shared" si="7"/>
        <v>61.453353405244897</v>
      </c>
      <c r="U170" s="18">
        <f>LOOKUP(T170,'bike sim'!J30:J275,'bike sim'!K30:K275)</f>
        <v>4.0724948181312337</v>
      </c>
    </row>
    <row r="171" spans="17:21" x14ac:dyDescent="0.25">
      <c r="Q171" s="18" t="s">
        <v>51</v>
      </c>
      <c r="R171" s="10">
        <v>166</v>
      </c>
      <c r="S171" s="18">
        <f t="shared" si="8"/>
        <v>1.6254976049108114E-2</v>
      </c>
      <c r="T171" s="18">
        <f t="shared" ref="T171:T234" si="9">T170+(U170*S170)</f>
        <v>61.519623097498723</v>
      </c>
      <c r="U171" s="18">
        <f>LOOKUP(T171,'bike sim'!J31:J276,'bike sim'!K31:K276)</f>
        <v>4.0724948181312337</v>
      </c>
    </row>
    <row r="172" spans="17:21" x14ac:dyDescent="0.25">
      <c r="Q172" s="18" t="s">
        <v>51</v>
      </c>
      <c r="R172" s="10">
        <v>167</v>
      </c>
      <c r="S172" s="18">
        <f t="shared" si="8"/>
        <v>1.6237503652871511E-2</v>
      </c>
      <c r="T172" s="18">
        <f t="shared" si="9"/>
        <v>61.585821403227563</v>
      </c>
      <c r="U172" s="18">
        <f>LOOKUP(T172,'bike sim'!J32:J277,'bike sim'!K32:K277)</f>
        <v>4.0724948181312337</v>
      </c>
    </row>
    <row r="173" spans="17:21" x14ac:dyDescent="0.25">
      <c r="Q173" s="18" t="s">
        <v>51</v>
      </c>
      <c r="R173" s="10">
        <v>168</v>
      </c>
      <c r="S173" s="18">
        <f t="shared" si="8"/>
        <v>1.622008749885636E-2</v>
      </c>
      <c r="T173" s="18">
        <f t="shared" si="9"/>
        <v>61.651948552713272</v>
      </c>
      <c r="U173" s="18">
        <f>LOOKUP(T173,'bike sim'!J33:J278,'bike sim'!K33:K278)</f>
        <v>4.0724948181312337</v>
      </c>
    </row>
    <row r="174" spans="17:21" x14ac:dyDescent="0.25">
      <c r="Q174" s="18" t="s">
        <v>51</v>
      </c>
      <c r="R174" s="10">
        <v>169</v>
      </c>
      <c r="S174" s="18">
        <f t="shared" si="8"/>
        <v>1.6202727285912454E-2</v>
      </c>
      <c r="T174" s="18">
        <f t="shared" si="9"/>
        <v>61.718004775002001</v>
      </c>
      <c r="U174" s="18">
        <f>LOOKUP(T174,'bike sim'!J34:J279,'bike sim'!K34:K279)</f>
        <v>4.0454953911757778</v>
      </c>
    </row>
    <row r="175" spans="17:21" x14ac:dyDescent="0.25">
      <c r="Q175" s="18" t="s">
        <v>51</v>
      </c>
      <c r="R175" s="10">
        <v>170</v>
      </c>
      <c r="S175" s="18">
        <f t="shared" si="8"/>
        <v>1.6185537317575348E-2</v>
      </c>
      <c r="T175" s="18">
        <f t="shared" si="9"/>
        <v>61.783552833561636</v>
      </c>
      <c r="U175" s="18">
        <f>LOOKUP(T175,'bike sim'!J35:J280,'bike sim'!K35:K280)</f>
        <v>4.0454953911757778</v>
      </c>
    </row>
    <row r="176" spans="17:21" x14ac:dyDescent="0.25">
      <c r="Q176" s="18" t="s">
        <v>51</v>
      </c>
      <c r="R176" s="10">
        <v>171</v>
      </c>
      <c r="S176" s="18">
        <f t="shared" si="8"/>
        <v>1.6168401964746885E-2</v>
      </c>
      <c r="T176" s="18">
        <f t="shared" si="9"/>
        <v>61.849031350183587</v>
      </c>
      <c r="U176" s="18">
        <f>LOOKUP(T176,'bike sim'!J36:J281,'bike sim'!K36:K281)</f>
        <v>4.0454953911757778</v>
      </c>
    </row>
    <row r="177" spans="17:21" x14ac:dyDescent="0.25">
      <c r="Q177" s="18" t="s">
        <v>51</v>
      </c>
      <c r="R177" s="10">
        <v>172</v>
      </c>
      <c r="S177" s="18">
        <f t="shared" si="8"/>
        <v>1.615132093877248E-2</v>
      </c>
      <c r="T177" s="18">
        <f t="shared" si="9"/>
        <v>61.914440545814649</v>
      </c>
      <c r="U177" s="18">
        <f>LOOKUP(T177,'bike sim'!J37:J282,'bike sim'!K37:K282)</f>
        <v>4.0454953911757778</v>
      </c>
    </row>
    <row r="178" spans="17:21" x14ac:dyDescent="0.25">
      <c r="Q178" s="18" t="s">
        <v>51</v>
      </c>
      <c r="R178" s="10">
        <v>173</v>
      </c>
      <c r="S178" s="18">
        <f t="shared" si="8"/>
        <v>1.6134293953129212E-2</v>
      </c>
      <c r="T178" s="18">
        <f t="shared" si="9"/>
        <v>61.979780640233855</v>
      </c>
      <c r="U178" s="18">
        <f>LOOKUP(T178,'bike sim'!J38:J283,'bike sim'!K38:K283)</f>
        <v>4.0454953911757778</v>
      </c>
    </row>
    <row r="179" spans="17:21" x14ac:dyDescent="0.25">
      <c r="Q179" s="18" t="s">
        <v>51</v>
      </c>
      <c r="R179" s="10">
        <v>174</v>
      </c>
      <c r="S179" s="18">
        <f t="shared" si="8"/>
        <v>1.6117320723405607E-2</v>
      </c>
      <c r="T179" s="18">
        <f t="shared" si="9"/>
        <v>62.045051852061114</v>
      </c>
      <c r="U179" s="18">
        <f>LOOKUP(T179,'bike sim'!J39:J284,'bike sim'!K39:K284)</f>
        <v>4.0454953911757778</v>
      </c>
    </row>
    <row r="180" spans="17:21" x14ac:dyDescent="0.25">
      <c r="Q180" s="18" t="s">
        <v>51</v>
      </c>
      <c r="R180" s="10">
        <v>175</v>
      </c>
      <c r="S180" s="18">
        <f t="shared" si="8"/>
        <v>1.610040096728169E-2</v>
      </c>
      <c r="T180" s="18">
        <f t="shared" si="9"/>
        <v>62.110254398765754</v>
      </c>
      <c r="U180" s="18">
        <f>LOOKUP(T180,'bike sim'!J40:J285,'bike sim'!K40:K285)</f>
        <v>4.0454953911757778</v>
      </c>
    </row>
    <row r="181" spans="17:21" x14ac:dyDescent="0.25">
      <c r="Q181" s="18" t="s">
        <v>51</v>
      </c>
      <c r="R181" s="10">
        <v>176</v>
      </c>
      <c r="S181" s="18">
        <f t="shared" si="8"/>
        <v>1.6083534404509239E-2</v>
      </c>
      <c r="T181" s="18">
        <f t="shared" si="9"/>
        <v>62.175388496674977</v>
      </c>
      <c r="U181" s="18">
        <f>LOOKUP(T181,'bike sim'!J41:J286,'bike sim'!K41:K286)</f>
        <v>4.0454953911757778</v>
      </c>
    </row>
    <row r="182" spans="17:21" x14ac:dyDescent="0.25">
      <c r="Q182" s="18" t="s">
        <v>51</v>
      </c>
      <c r="R182" s="10">
        <v>177</v>
      </c>
      <c r="S182" s="18">
        <f t="shared" si="8"/>
        <v>1.6066720756892281E-2</v>
      </c>
      <c r="T182" s="18">
        <f t="shared" si="9"/>
        <v>62.240454360982234</v>
      </c>
      <c r="U182" s="18">
        <f>LOOKUP(T182,'bike sim'!J42:J287,'bike sim'!K42:K287)</f>
        <v>4.0454953911757778</v>
      </c>
    </row>
    <row r="183" spans="17:21" x14ac:dyDescent="0.25">
      <c r="Q183" s="18" t="s">
        <v>51</v>
      </c>
      <c r="R183" s="10">
        <v>178</v>
      </c>
      <c r="S183" s="18">
        <f t="shared" si="8"/>
        <v>1.6049959748267804E-2</v>
      </c>
      <c r="T183" s="18">
        <f t="shared" si="9"/>
        <v>62.30545220575555</v>
      </c>
      <c r="U183" s="18">
        <f>LOOKUP(T183,'bike sim'!J43:J288,'bike sim'!K43:K288)</f>
        <v>4.0454953911757778</v>
      </c>
    </row>
    <row r="184" spans="17:21" x14ac:dyDescent="0.25">
      <c r="Q184" s="18" t="s">
        <v>51</v>
      </c>
      <c r="R184" s="10">
        <v>179</v>
      </c>
      <c r="S184" s="18">
        <f t="shared" si="8"/>
        <v>1.6033251104486692E-2</v>
      </c>
      <c r="T184" s="18">
        <f t="shared" si="9"/>
        <v>62.370382243945727</v>
      </c>
      <c r="U184" s="18">
        <f>LOOKUP(T184,'bike sim'!J44:J289,'bike sim'!K44:K289)</f>
        <v>4.0308154025609744</v>
      </c>
    </row>
    <row r="185" spans="17:21" x14ac:dyDescent="0.25">
      <c r="Q185" s="18" t="s">
        <v>51</v>
      </c>
      <c r="R185" s="10">
        <v>180</v>
      </c>
      <c r="S185" s="18">
        <f t="shared" si="8"/>
        <v>1.6016654932867334E-2</v>
      </c>
      <c r="T185" s="18">
        <f t="shared" si="9"/>
        <v>62.43500931945082</v>
      </c>
      <c r="U185" s="18">
        <f>LOOKUP(T185,'bike sim'!J45:J290,'bike sim'!K45:K290)</f>
        <v>4.0308154025609744</v>
      </c>
    </row>
    <row r="186" spans="17:21" x14ac:dyDescent="0.25">
      <c r="Q186" s="18" t="s">
        <v>51</v>
      </c>
      <c r="R186" s="10">
        <v>181</v>
      </c>
      <c r="S186" s="18">
        <f t="shared" si="8"/>
        <v>1.6000110209053078E-2</v>
      </c>
      <c r="T186" s="18">
        <f t="shared" si="9"/>
        <v>62.499569498851727</v>
      </c>
      <c r="U186" s="18">
        <f>LOOKUP(T186,'bike sim'!J46:J291,'bike sim'!K46:K291)</f>
        <v>4.0308154025609744</v>
      </c>
    </row>
    <row r="187" spans="17:21" x14ac:dyDescent="0.25">
      <c r="Q187" s="18" t="s">
        <v>51</v>
      </c>
      <c r="R187" s="10">
        <v>182</v>
      </c>
      <c r="S187" s="18">
        <f t="shared" si="8"/>
        <v>1.5983616667725489E-2</v>
      </c>
      <c r="T187" s="18">
        <f t="shared" si="9"/>
        <v>62.564062989525048</v>
      </c>
      <c r="U187" s="18">
        <f>LOOKUP(T187,'bike sim'!J47:J292,'bike sim'!K47:K292)</f>
        <v>3.7206715161117132</v>
      </c>
    </row>
    <row r="188" spans="17:21" x14ac:dyDescent="0.25">
      <c r="Q188" s="18" t="s">
        <v>51</v>
      </c>
      <c r="R188" s="10">
        <v>183</v>
      </c>
      <c r="S188" s="18">
        <f t="shared" si="8"/>
        <v>1.59684379922224E-2</v>
      </c>
      <c r="T188" s="18">
        <f t="shared" si="9"/>
        <v>62.623532776785105</v>
      </c>
      <c r="U188" s="18">
        <f>LOOKUP(T188,'bike sim'!J48:J293,'bike sim'!K48:K293)</f>
        <v>3.7206715161117132</v>
      </c>
    </row>
    <row r="189" spans="17:21" x14ac:dyDescent="0.25">
      <c r="Q189" s="18" t="s">
        <v>51</v>
      </c>
      <c r="R189" s="10">
        <v>184</v>
      </c>
      <c r="S189" s="18">
        <f t="shared" si="8"/>
        <v>1.5953302491195795E-2</v>
      </c>
      <c r="T189" s="18">
        <f t="shared" si="9"/>
        <v>62.682946089179559</v>
      </c>
      <c r="U189" s="18">
        <f>LOOKUP(T189,'bike sim'!J49:J294,'bike sim'!K49:K294)</f>
        <v>3.7206715161117132</v>
      </c>
    </row>
    <row r="190" spans="17:21" x14ac:dyDescent="0.25">
      <c r="Q190" s="18" t="s">
        <v>51</v>
      </c>
      <c r="R190" s="10">
        <v>185</v>
      </c>
      <c r="S190" s="18">
        <f t="shared" si="8"/>
        <v>1.5938209960317421E-2</v>
      </c>
      <c r="T190" s="18">
        <f t="shared" si="9"/>
        <v>62.742303087346464</v>
      </c>
      <c r="U190" s="18">
        <f>LOOKUP(T190,'bike sim'!J50:J295,'bike sim'!K50:K295)</f>
        <v>3.7206715161117132</v>
      </c>
    </row>
    <row r="191" spans="17:21" x14ac:dyDescent="0.25">
      <c r="Q191" s="18" t="s">
        <v>51</v>
      </c>
      <c r="R191" s="10">
        <v>186</v>
      </c>
      <c r="S191" s="18">
        <f t="shared" si="8"/>
        <v>1.5923160196610466E-2</v>
      </c>
      <c r="T191" s="18">
        <f t="shared" si="9"/>
        <v>62.801603931163626</v>
      </c>
      <c r="U191" s="18">
        <f>LOOKUP(T191,'bike sim'!J51:J296,'bike sim'!K51:K296)</f>
        <v>3.7206715161117132</v>
      </c>
    </row>
    <row r="192" spans="17:21" x14ac:dyDescent="0.25">
      <c r="Q192" s="18" t="s">
        <v>51</v>
      </c>
      <c r="R192" s="10">
        <v>187</v>
      </c>
      <c r="S192" s="18">
        <f t="shared" si="8"/>
        <v>1.590815299843807E-2</v>
      </c>
      <c r="T192" s="18">
        <f t="shared" si="9"/>
        <v>62.860848779753638</v>
      </c>
      <c r="U192" s="18">
        <f>LOOKUP(T192,'bike sim'!J52:J297,'bike sim'!K52:K297)</f>
        <v>3.7206715161117132</v>
      </c>
    </row>
    <row r="193" spans="17:21" x14ac:dyDescent="0.25">
      <c r="Q193" s="18" t="s">
        <v>51</v>
      </c>
      <c r="R193" s="10">
        <v>188</v>
      </c>
      <c r="S193" s="18">
        <f t="shared" si="8"/>
        <v>1.5893188165491994E-2</v>
      </c>
      <c r="T193" s="18">
        <f t="shared" si="9"/>
        <v>62.920037791488873</v>
      </c>
      <c r="U193" s="18">
        <f>LOOKUP(T193,'bike sim'!J53:J298,'bike sim'!K53:K298)</f>
        <v>3.7871077718296853</v>
      </c>
    </row>
    <row r="194" spans="17:21" x14ac:dyDescent="0.25">
      <c r="Q194" s="18" t="s">
        <v>51</v>
      </c>
      <c r="R194" s="10">
        <v>189</v>
      </c>
      <c r="S194" s="18">
        <f t="shared" si="8"/>
        <v>1.5877999294515277E-2</v>
      </c>
      <c r="T194" s="18">
        <f t="shared" si="9"/>
        <v>62.980227007909562</v>
      </c>
      <c r="U194" s="18">
        <f>LOOKUP(T194,'bike sim'!J54:J299,'bike sim'!K54:K299)</f>
        <v>3.7871077718296853</v>
      </c>
    </row>
    <row r="195" spans="17:21" x14ac:dyDescent="0.25">
      <c r="Q195" s="18" t="s">
        <v>51</v>
      </c>
      <c r="R195" s="10">
        <v>190</v>
      </c>
      <c r="S195" s="18">
        <f t="shared" si="8"/>
        <v>1.586285390158022E-2</v>
      </c>
      <c r="T195" s="18">
        <f t="shared" si="9"/>
        <v>63.04035870243893</v>
      </c>
      <c r="U195" s="18">
        <f>LOOKUP(T195,'bike sim'!J1:J246,'bike sim'!K1:K246)</f>
        <v>3.8111403652024478</v>
      </c>
    </row>
    <row r="196" spans="17:21" x14ac:dyDescent="0.25">
      <c r="Q196" s="18" t="s">
        <v>51</v>
      </c>
      <c r="R196" s="10">
        <v>191</v>
      </c>
      <c r="S196" s="18">
        <f t="shared" si="8"/>
        <v>1.5847656034934834E-2</v>
      </c>
      <c r="T196" s="18">
        <f t="shared" si="9"/>
        <v>63.100814265250548</v>
      </c>
      <c r="U196" s="18">
        <f>LOOKUP(T196,'bike sim'!J2:J247,'bike sim'!K2:K247)</f>
        <v>3.8111403652024478</v>
      </c>
    </row>
    <row r="197" spans="17:21" x14ac:dyDescent="0.25">
      <c r="Q197" s="18" t="s">
        <v>51</v>
      </c>
      <c r="R197" s="10">
        <v>192</v>
      </c>
      <c r="S197" s="18">
        <f t="shared" si="8"/>
        <v>1.5832501780913465E-2</v>
      </c>
      <c r="T197" s="18">
        <f t="shared" si="9"/>
        <v>63.16121190685913</v>
      </c>
      <c r="U197" s="18">
        <f>LOOKUP(T197,'bike sim'!J3:J248,'bike sim'!K3:K248)</f>
        <v>3.7557015418539139</v>
      </c>
    </row>
    <row r="198" spans="17:21" x14ac:dyDescent="0.25">
      <c r="Q198" s="18" t="s">
        <v>51</v>
      </c>
      <c r="R198" s="10">
        <v>193</v>
      </c>
      <c r="S198" s="18">
        <f t="shared" si="8"/>
        <v>1.5817610534795485E-2</v>
      </c>
      <c r="T198" s="18">
        <f t="shared" si="9"/>
        <v>63.220674058209113</v>
      </c>
      <c r="U198" s="18">
        <f>LOOKUP(T198,'bike sim'!J4:J249,'bike sim'!K4:K249)</f>
        <v>3.7557015418539139</v>
      </c>
    </row>
    <row r="199" spans="17:21" x14ac:dyDescent="0.25">
      <c r="Q199" s="18" t="s">
        <v>51</v>
      </c>
      <c r="R199" s="10">
        <v>194</v>
      </c>
      <c r="S199" s="18">
        <f t="shared" ref="S199:S262" si="10">1/T199</f>
        <v>1.580276124075676E-2</v>
      </c>
      <c r="T199" s="18">
        <f t="shared" si="9"/>
        <v>63.280080282483091</v>
      </c>
      <c r="U199" s="18">
        <f>LOOKUP(T199,'bike sim'!J5:J250,'bike sim'!K5:K250)</f>
        <v>3.7557015418539139</v>
      </c>
    </row>
    <row r="200" spans="17:21" x14ac:dyDescent="0.25">
      <c r="Q200" s="18" t="s">
        <v>51</v>
      </c>
      <c r="R200" s="10">
        <v>195</v>
      </c>
      <c r="S200" s="18">
        <f t="shared" si="10"/>
        <v>1.5787953702148572E-2</v>
      </c>
      <c r="T200" s="18">
        <f t="shared" si="9"/>
        <v>63.339430737240548</v>
      </c>
      <c r="U200" s="18">
        <f>LOOKUP(T200,'bike sim'!J6:J251,'bike sim'!K6:K251)</f>
        <v>3.7557015418539139</v>
      </c>
    </row>
    <row r="201" spans="17:21" x14ac:dyDescent="0.25">
      <c r="Q201" s="18" t="s">
        <v>51</v>
      </c>
      <c r="R201" s="10">
        <v>196</v>
      </c>
      <c r="S201" s="18">
        <f t="shared" si="10"/>
        <v>1.5773187723610436E-2</v>
      </c>
      <c r="T201" s="18">
        <f t="shared" si="9"/>
        <v>63.398725579302429</v>
      </c>
      <c r="U201" s="18">
        <f>LOOKUP(T201,'bike sim'!J7:J252,'bike sim'!K7:K252)</f>
        <v>3.7557015418539139</v>
      </c>
    </row>
    <row r="202" spans="17:21" x14ac:dyDescent="0.25">
      <c r="Q202" s="18" t="s">
        <v>51</v>
      </c>
      <c r="R202" s="10">
        <v>197</v>
      </c>
      <c r="S202" s="18">
        <f t="shared" si="10"/>
        <v>1.5758463111059301E-2</v>
      </c>
      <c r="T202" s="18">
        <f t="shared" si="9"/>
        <v>63.457964964755945</v>
      </c>
      <c r="U202" s="18">
        <f>LOOKUP(T202,'bike sim'!J8:J253,'bike sim'!K8:K253)</f>
        <v>3.7557015418539139</v>
      </c>
    </row>
    <row r="203" spans="17:21" x14ac:dyDescent="0.25">
      <c r="Q203" s="18" t="s">
        <v>51</v>
      </c>
      <c r="R203" s="10">
        <v>198</v>
      </c>
      <c r="S203" s="18">
        <f t="shared" si="10"/>
        <v>1.5743779671678809E-2</v>
      </c>
      <c r="T203" s="18">
        <f t="shared" si="9"/>
        <v>63.517149048959396</v>
      </c>
      <c r="U203" s="18">
        <f>LOOKUP(T203,'bike sim'!J9:J254,'bike sim'!K9:K254)</f>
        <v>3.7557015418539139</v>
      </c>
    </row>
    <row r="204" spans="17:21" x14ac:dyDescent="0.25">
      <c r="Q204" s="18" t="s">
        <v>51</v>
      </c>
      <c r="R204" s="10">
        <v>199</v>
      </c>
      <c r="S204" s="18">
        <f t="shared" si="10"/>
        <v>1.5729137213908704E-2</v>
      </c>
      <c r="T204" s="18">
        <f t="shared" si="9"/>
        <v>63.576277986546927</v>
      </c>
      <c r="U204" s="18">
        <f>LOOKUP(T204,'bike sim'!J10:J255,'bike sim'!K10:K255)</f>
        <v>3.7557015418539139</v>
      </c>
    </row>
    <row r="205" spans="17:21" x14ac:dyDescent="0.25">
      <c r="Q205" s="18" t="s">
        <v>51</v>
      </c>
      <c r="R205" s="10">
        <v>200</v>
      </c>
      <c r="S205" s="18">
        <f t="shared" si="10"/>
        <v>1.5714535547434308E-2</v>
      </c>
      <c r="T205" s="18">
        <f t="shared" si="9"/>
        <v>63.635351931433235</v>
      </c>
      <c r="U205" s="18">
        <f>LOOKUP(T205,'bike sim'!J11:J256,'bike sim'!K11:K256)</f>
        <v>3.7557015418539139</v>
      </c>
    </row>
    <row r="206" spans="17:21" x14ac:dyDescent="0.25">
      <c r="Q206" s="18" t="s">
        <v>51</v>
      </c>
      <c r="R206" s="10">
        <v>201</v>
      </c>
      <c r="S206" s="18">
        <f t="shared" si="10"/>
        <v>1.569997448317614E-2</v>
      </c>
      <c r="T206" s="18">
        <f t="shared" si="9"/>
        <v>63.694371036818254</v>
      </c>
      <c r="U206" s="18">
        <f>LOOKUP(T206,'bike sim'!J12:J257,'bike sim'!K12:K257)</f>
        <v>3.7557015418539139</v>
      </c>
    </row>
    <row r="207" spans="17:21" x14ac:dyDescent="0.25">
      <c r="Q207" s="18" t="s">
        <v>51</v>
      </c>
      <c r="R207" s="10">
        <v>202</v>
      </c>
      <c r="S207" s="18">
        <f t="shared" si="10"/>
        <v>1.5685453833279628E-2</v>
      </c>
      <c r="T207" s="18">
        <f t="shared" si="9"/>
        <v>63.753335455191788</v>
      </c>
      <c r="U207" s="18">
        <f>LOOKUP(T207,'bike sim'!J13:J258,'bike sim'!K13:K258)</f>
        <v>3.7557015418539139</v>
      </c>
    </row>
    <row r="208" spans="17:21" x14ac:dyDescent="0.25">
      <c r="Q208" s="18" t="s">
        <v>51</v>
      </c>
      <c r="R208" s="10">
        <v>203</v>
      </c>
      <c r="S208" s="18">
        <f t="shared" si="10"/>
        <v>1.5670973411104912E-2</v>
      </c>
      <c r="T208" s="18">
        <f t="shared" si="9"/>
        <v>63.812245338338116</v>
      </c>
      <c r="U208" s="18">
        <f>LOOKUP(T208,'bike sim'!J14:J259,'bike sim'!K14:K259)</f>
        <v>3.4785074251112658</v>
      </c>
    </row>
    <row r="209" spans="17:21" x14ac:dyDescent="0.25">
      <c r="Q209" s="18" t="s">
        <v>51</v>
      </c>
      <c r="R209" s="10">
        <v>204</v>
      </c>
      <c r="S209" s="18">
        <f t="shared" si="10"/>
        <v>1.5657597911330746E-2</v>
      </c>
      <c r="T209" s="18">
        <f t="shared" si="9"/>
        <v>63.866756935707365</v>
      </c>
      <c r="U209" s="18">
        <f>LOOKUP(T209,'bike sim'!J15:J260,'bike sim'!K15:K260)</f>
        <v>3.4785074251112658</v>
      </c>
    </row>
    <row r="210" spans="17:21" x14ac:dyDescent="0.25">
      <c r="Q210" s="18" t="s">
        <v>51</v>
      </c>
      <c r="R210" s="10">
        <v>205</v>
      </c>
      <c r="S210" s="18">
        <f t="shared" si="10"/>
        <v>1.5644256611699638E-2</v>
      </c>
      <c r="T210" s="18">
        <f t="shared" si="9"/>
        <v>63.921222006301335</v>
      </c>
      <c r="U210" s="18">
        <f>LOOKUP(T210,'bike sim'!J16:J261,'bike sim'!K16:K261)</f>
        <v>3.4785074251112658</v>
      </c>
    </row>
    <row r="211" spans="17:21" x14ac:dyDescent="0.25">
      <c r="Q211" s="18" t="s">
        <v>51</v>
      </c>
      <c r="R211" s="10">
        <v>206</v>
      </c>
      <c r="S211" s="18">
        <f t="shared" si="10"/>
        <v>1.5630949366689552E-2</v>
      </c>
      <c r="T211" s="18">
        <f t="shared" si="9"/>
        <v>63.975640669085479</v>
      </c>
      <c r="U211" s="18">
        <f>LOOKUP(T211,'bike sim'!J17:J262,'bike sim'!K17:K262)</f>
        <v>3.4785074251112658</v>
      </c>
    </row>
    <row r="212" spans="17:21" x14ac:dyDescent="0.25">
      <c r="Q212" s="18" t="s">
        <v>51</v>
      </c>
      <c r="R212" s="10">
        <v>207</v>
      </c>
      <c r="S212" s="18">
        <f t="shared" si="10"/>
        <v>1.5617676031643962E-2</v>
      </c>
      <c r="T212" s="18">
        <f t="shared" si="9"/>
        <v>64.030013042519045</v>
      </c>
      <c r="U212" s="18">
        <f>LOOKUP(T212,'bike sim'!J18:J263,'bike sim'!K18:K263)</f>
        <v>3.4785074251112658</v>
      </c>
    </row>
    <row r="213" spans="17:21" x14ac:dyDescent="0.25">
      <c r="Q213" s="18" t="s">
        <v>51</v>
      </c>
      <c r="R213" s="10">
        <v>208</v>
      </c>
      <c r="S213" s="18">
        <f t="shared" si="10"/>
        <v>1.5604436462765244E-2</v>
      </c>
      <c r="T213" s="18">
        <f t="shared" si="9"/>
        <v>64.084339244558095</v>
      </c>
      <c r="U213" s="18">
        <f>LOOKUP(T213,'bike sim'!J19:J264,'bike sim'!K19:K264)</f>
        <v>3.4785074251112658</v>
      </c>
    </row>
    <row r="214" spans="17:21" x14ac:dyDescent="0.25">
      <c r="Q214" s="18" t="s">
        <v>51</v>
      </c>
      <c r="R214" s="10">
        <v>209</v>
      </c>
      <c r="S214" s="18">
        <f t="shared" si="10"/>
        <v>1.5591230517108123E-2</v>
      </c>
      <c r="T214" s="18">
        <f t="shared" si="9"/>
        <v>64.138619392658498</v>
      </c>
      <c r="U214" s="18">
        <f>LOOKUP(T214,'bike sim'!J20:J265,'bike sim'!K20:K265)</f>
        <v>3.4785074251112658</v>
      </c>
    </row>
    <row r="215" spans="17:21" x14ac:dyDescent="0.25">
      <c r="Q215" s="18" t="s">
        <v>51</v>
      </c>
      <c r="R215" s="10">
        <v>210</v>
      </c>
      <c r="S215" s="18">
        <f t="shared" si="10"/>
        <v>1.5578058052573196E-2</v>
      </c>
      <c r="T215" s="18">
        <f t="shared" si="9"/>
        <v>64.192853603778886</v>
      </c>
      <c r="U215" s="18">
        <f>LOOKUP(T215,'bike sim'!J21:J266,'bike sim'!K21:K266)</f>
        <v>3.4785074251112658</v>
      </c>
    </row>
    <row r="216" spans="17:21" x14ac:dyDescent="0.25">
      <c r="Q216" s="18" t="s">
        <v>51</v>
      </c>
      <c r="R216" s="10">
        <v>211</v>
      </c>
      <c r="S216" s="18">
        <f t="shared" si="10"/>
        <v>1.5564918927900512E-2</v>
      </c>
      <c r="T216" s="18">
        <f t="shared" si="9"/>
        <v>64.247041994383579</v>
      </c>
      <c r="U216" s="18">
        <f>LOOKUP(T216,'bike sim'!J22:J267,'bike sim'!K22:K267)</f>
        <v>3.4785074251112658</v>
      </c>
    </row>
    <row r="217" spans="17:21" x14ac:dyDescent="0.25">
      <c r="Q217" s="18" t="s">
        <v>51</v>
      </c>
      <c r="R217" s="10">
        <v>212</v>
      </c>
      <c r="S217" s="18">
        <f t="shared" si="10"/>
        <v>1.5551813002663192E-2</v>
      </c>
      <c r="T217" s="18">
        <f t="shared" si="9"/>
        <v>64.30118468044553</v>
      </c>
      <c r="U217" s="18">
        <f>LOOKUP(T217,'bike sim'!J23:J268,'bike sim'!K23:K268)</f>
        <v>3.4785074251112658</v>
      </c>
    </row>
    <row r="218" spans="17:21" x14ac:dyDescent="0.25">
      <c r="Q218" s="18" t="s">
        <v>51</v>
      </c>
      <c r="R218" s="10">
        <v>213</v>
      </c>
      <c r="S218" s="18">
        <f t="shared" si="10"/>
        <v>1.5538740137261127E-2</v>
      </c>
      <c r="T218" s="18">
        <f t="shared" si="9"/>
        <v>64.355281777449235</v>
      </c>
      <c r="U218" s="18">
        <f>LOOKUP(T218,'bike sim'!J24:J269,'bike sim'!K24:K269)</f>
        <v>3.4785074251112658</v>
      </c>
    </row>
    <row r="219" spans="17:21" x14ac:dyDescent="0.25">
      <c r="Q219" s="18" t="s">
        <v>51</v>
      </c>
      <c r="R219" s="10">
        <v>214</v>
      </c>
      <c r="S219" s="18">
        <f t="shared" si="10"/>
        <v>1.5525700192914734E-2</v>
      </c>
      <c r="T219" s="18">
        <f t="shared" si="9"/>
        <v>64.409333400393578</v>
      </c>
      <c r="U219" s="18">
        <f>LOOKUP(T219,'bike sim'!J25:J270,'bike sim'!K25:K270)</f>
        <v>3.5600351065061657</v>
      </c>
    </row>
    <row r="220" spans="17:21" x14ac:dyDescent="0.25">
      <c r="Q220" s="18" t="s">
        <v>51</v>
      </c>
      <c r="R220" s="10">
        <v>215</v>
      </c>
      <c r="S220" s="18">
        <f t="shared" si="10"/>
        <v>1.5512388437088907E-2</v>
      </c>
      <c r="T220" s="18">
        <f t="shared" si="9"/>
        <v>64.464605438133447</v>
      </c>
      <c r="U220" s="18">
        <f>LOOKUP(T220,'bike sim'!J26:J271,'bike sim'!K26:K271)</f>
        <v>3.5600351065061657</v>
      </c>
    </row>
    <row r="221" spans="17:21" x14ac:dyDescent="0.25">
      <c r="Q221" s="18" t="s">
        <v>51</v>
      </c>
      <c r="R221" s="10">
        <v>216</v>
      </c>
      <c r="S221" s="18">
        <f t="shared" si="10"/>
        <v>1.5499110872951305E-2</v>
      </c>
      <c r="T221" s="18">
        <f t="shared" si="9"/>
        <v>64.519830085555242</v>
      </c>
      <c r="U221" s="18">
        <f>LOOKUP(T221,'bike sim'!J27:J272,'bike sim'!K27:K272)</f>
        <v>3.5600351065061657</v>
      </c>
    </row>
    <row r="222" spans="17:21" x14ac:dyDescent="0.25">
      <c r="Q222" s="18" t="s">
        <v>51</v>
      </c>
      <c r="R222" s="10">
        <v>217</v>
      </c>
      <c r="S222" s="18">
        <f t="shared" si="10"/>
        <v>1.5485867354356354E-2</v>
      </c>
      <c r="T222" s="18">
        <f t="shared" si="9"/>
        <v>64.57500746438258</v>
      </c>
      <c r="U222" s="18">
        <f>LOOKUP(T222,'bike sim'!J28:J273,'bike sim'!K28:K273)</f>
        <v>3.5600351065061657</v>
      </c>
    </row>
    <row r="223" spans="17:21" x14ac:dyDescent="0.25">
      <c r="Q223" s="18" t="s">
        <v>51</v>
      </c>
      <c r="R223" s="10">
        <v>218</v>
      </c>
      <c r="S223" s="18">
        <f t="shared" si="10"/>
        <v>1.5472657736031629E-2</v>
      </c>
      <c r="T223" s="18">
        <f t="shared" si="9"/>
        <v>64.630137695818789</v>
      </c>
      <c r="U223" s="18">
        <f>LOOKUP(T223,'bike sim'!J29:J274,'bike sim'!K29:K274)</f>
        <v>3.3185877423751231</v>
      </c>
    </row>
    <row r="224" spans="17:21" x14ac:dyDescent="0.25">
      <c r="Q224" s="18" t="s">
        <v>51</v>
      </c>
      <c r="R224" s="10">
        <v>219</v>
      </c>
      <c r="S224" s="18">
        <f t="shared" si="10"/>
        <v>1.5460374772576486E-2</v>
      </c>
      <c r="T224" s="18">
        <f t="shared" si="9"/>
        <v>64.68148506812355</v>
      </c>
      <c r="U224" s="18">
        <f>LOOKUP(T224,'bike sim'!J30:J275,'bike sim'!K30:K275)</f>
        <v>3.3185877423751231</v>
      </c>
    </row>
    <row r="225" spans="17:21" x14ac:dyDescent="0.25">
      <c r="Q225" s="18" t="s">
        <v>51</v>
      </c>
      <c r="R225" s="10">
        <v>220</v>
      </c>
      <c r="S225" s="18">
        <f t="shared" si="10"/>
        <v>1.5448121022944586E-2</v>
      </c>
      <c r="T225" s="18">
        <f t="shared" si="9"/>
        <v>64.732791678336341</v>
      </c>
      <c r="U225" s="18">
        <f>LOOKUP(T225,'bike sim'!J31:J276,'bike sim'!K31:K276)</f>
        <v>3.3185877423751231</v>
      </c>
    </row>
    <row r="226" spans="17:21" x14ac:dyDescent="0.25">
      <c r="Q226" s="18" t="s">
        <v>51</v>
      </c>
      <c r="R226" s="10">
        <v>221</v>
      </c>
      <c r="S226" s="18">
        <f t="shared" si="10"/>
        <v>1.5435896371497271E-2</v>
      </c>
      <c r="T226" s="18">
        <f t="shared" si="9"/>
        <v>64.784057623405815</v>
      </c>
      <c r="U226" s="18">
        <f>LOOKUP(T226,'bike sim'!J32:J277,'bike sim'!K32:K277)</f>
        <v>3.3185877423751231</v>
      </c>
    </row>
    <row r="227" spans="17:21" x14ac:dyDescent="0.25">
      <c r="Q227" s="18" t="s">
        <v>51</v>
      </c>
      <c r="R227" s="10">
        <v>222</v>
      </c>
      <c r="S227" s="18">
        <f t="shared" si="10"/>
        <v>1.5423700703235786E-2</v>
      </c>
      <c r="T227" s="18">
        <f t="shared" si="9"/>
        <v>64.835282999896833</v>
      </c>
      <c r="U227" s="18">
        <f>LOOKUP(T227,'bike sim'!J33:J278,'bike sim'!K33:K278)</f>
        <v>3.3185877423751231</v>
      </c>
    </row>
    <row r="228" spans="17:21" x14ac:dyDescent="0.25">
      <c r="Q228" s="18" t="s">
        <v>51</v>
      </c>
      <c r="R228" s="10">
        <v>223</v>
      </c>
      <c r="S228" s="18">
        <f t="shared" si="10"/>
        <v>1.5411533903796713E-2</v>
      </c>
      <c r="T228" s="18">
        <f t="shared" si="9"/>
        <v>64.886467903992653</v>
      </c>
      <c r="U228" s="18">
        <f>LOOKUP(T228,'bike sim'!J34:J279,'bike sim'!K34:K279)</f>
        <v>3.4785074251112658</v>
      </c>
    </row>
    <row r="229" spans="17:21" x14ac:dyDescent="0.25">
      <c r="Q229" s="18" t="s">
        <v>51</v>
      </c>
      <c r="R229" s="10">
        <v>224</v>
      </c>
      <c r="S229" s="18">
        <f t="shared" si="10"/>
        <v>1.5398811421146947E-2</v>
      </c>
      <c r="T229" s="18">
        <f t="shared" si="9"/>
        <v>64.940077039109369</v>
      </c>
      <c r="U229" s="18">
        <f>LOOKUP(T229,'bike sim'!J35:J280,'bike sim'!K35:K280)</f>
        <v>3.4785074251112658</v>
      </c>
    </row>
    <row r="230" spans="17:21" x14ac:dyDescent="0.25">
      <c r="Q230" s="18" t="s">
        <v>51</v>
      </c>
      <c r="R230" s="10">
        <v>225</v>
      </c>
      <c r="S230" s="18">
        <f t="shared" si="10"/>
        <v>1.5386120403079573E-2</v>
      </c>
      <c r="T230" s="18">
        <f t="shared" si="9"/>
        <v>64.993641918975712</v>
      </c>
      <c r="U230" s="18">
        <f>LOOKUP(T230,'bike sim'!J36:J281,'bike sim'!K36:K281)</f>
        <v>3.4785074251112658</v>
      </c>
    </row>
    <row r="231" spans="17:21" x14ac:dyDescent="0.25">
      <c r="Q231" s="18" t="s">
        <v>51</v>
      </c>
      <c r="R231" s="10">
        <v>226</v>
      </c>
      <c r="S231" s="18">
        <f t="shared" si="10"/>
        <v>1.5373460720092484E-2</v>
      </c>
      <c r="T231" s="18">
        <f t="shared" si="9"/>
        <v>65.047162653041482</v>
      </c>
      <c r="U231" s="18">
        <f>LOOKUP(T231,'bike sim'!J37:J282,'bike sim'!K37:K282)</f>
        <v>3.4785074251112658</v>
      </c>
    </row>
    <row r="232" spans="17:21" x14ac:dyDescent="0.25">
      <c r="Q232" s="18" t="s">
        <v>51</v>
      </c>
      <c r="R232" s="10">
        <v>227</v>
      </c>
      <c r="S232" s="18">
        <f t="shared" si="10"/>
        <v>1.5360832243428648E-2</v>
      </c>
      <c r="T232" s="18">
        <f t="shared" si="9"/>
        <v>65.100639350305983</v>
      </c>
      <c r="U232" s="18">
        <f>LOOKUP(T232,'bike sim'!J38:J283,'bike sim'!K38:K283)</f>
        <v>3.4785074251112658</v>
      </c>
    </row>
    <row r="233" spans="17:21" x14ac:dyDescent="0.25">
      <c r="Q233" s="18" t="s">
        <v>51</v>
      </c>
      <c r="R233" s="10">
        <v>228</v>
      </c>
      <c r="S233" s="18">
        <f t="shared" si="10"/>
        <v>1.5348234845070603E-2</v>
      </c>
      <c r="T233" s="18">
        <f t="shared" si="9"/>
        <v>65.154072119320631</v>
      </c>
      <c r="U233" s="18">
        <f>LOOKUP(T233,'bike sim'!J39:J284,'bike sim'!K39:K284)</f>
        <v>3.4785074251112658</v>
      </c>
    </row>
    <row r="234" spans="17:21" x14ac:dyDescent="0.25">
      <c r="Q234" s="18" t="s">
        <v>51</v>
      </c>
      <c r="R234" s="10">
        <v>229</v>
      </c>
      <c r="S234" s="18">
        <f t="shared" si="10"/>
        <v>1.5335668397734989E-2</v>
      </c>
      <c r="T234" s="18">
        <f t="shared" si="9"/>
        <v>65.207461068191563</v>
      </c>
      <c r="U234" s="18">
        <f>LOOKUP(T234,'bike sim'!J40:J285,'bike sim'!K40:K285)</f>
        <v>3.213108802698089</v>
      </c>
    </row>
    <row r="235" spans="17:21" x14ac:dyDescent="0.25">
      <c r="Q235" s="18" t="s">
        <v>51</v>
      </c>
      <c r="R235" s="10">
        <v>230</v>
      </c>
      <c r="S235" s="18">
        <f t="shared" si="10"/>
        <v>1.5324088479275254E-2</v>
      </c>
      <c r="T235" s="18">
        <f t="shared" ref="T235:T298" si="11">T234+(U234*S234)</f>
        <v>65.256736239315586</v>
      </c>
      <c r="U235" s="18">
        <f>LOOKUP(T235,'bike sim'!J41:J286,'bike sim'!K41:K286)</f>
        <v>3.213108802698089</v>
      </c>
    </row>
    <row r="236" spans="17:21" x14ac:dyDescent="0.25">
      <c r="Q236" s="18" t="s">
        <v>51</v>
      </c>
      <c r="R236" s="10">
        <v>231</v>
      </c>
      <c r="S236" s="18">
        <f t="shared" si="10"/>
        <v>1.5312534759730574E-2</v>
      </c>
      <c r="T236" s="18">
        <f t="shared" si="11"/>
        <v>65.305974202901666</v>
      </c>
      <c r="U236" s="18">
        <f>LOOKUP(T236,'bike sim'!J42:J287,'bike sim'!K42:K287)</f>
        <v>3.213108802698089</v>
      </c>
    </row>
    <row r="237" spans="17:21" x14ac:dyDescent="0.25">
      <c r="Q237" s="18" t="s">
        <v>51</v>
      </c>
      <c r="R237" s="10">
        <v>232</v>
      </c>
      <c r="S237" s="18">
        <f t="shared" si="10"/>
        <v>1.5301007140445588E-2</v>
      </c>
      <c r="T237" s="18">
        <f t="shared" si="11"/>
        <v>65.355175043129776</v>
      </c>
      <c r="U237" s="18">
        <f>LOOKUP(T237,'bike sim'!J43:J288,'bike sim'!K43:K288)</f>
        <v>3.213108802698089</v>
      </c>
    </row>
    <row r="238" spans="17:21" x14ac:dyDescent="0.25">
      <c r="Q238" s="18" t="s">
        <v>51</v>
      </c>
      <c r="R238" s="10">
        <v>233</v>
      </c>
      <c r="S238" s="18">
        <f t="shared" si="10"/>
        <v>1.5289505523284307E-2</v>
      </c>
      <c r="T238" s="18">
        <f t="shared" si="11"/>
        <v>65.404338843862888</v>
      </c>
      <c r="U238" s="18">
        <f>LOOKUP(T238,'bike sim'!J44:J289,'bike sim'!K44:K289)</f>
        <v>3.4249529267066054</v>
      </c>
    </row>
    <row r="239" spans="17:21" x14ac:dyDescent="0.25">
      <c r="Q239" s="18" t="s">
        <v>51</v>
      </c>
      <c r="R239" s="10">
        <v>234</v>
      </c>
      <c r="S239" s="18">
        <f t="shared" si="10"/>
        <v>1.5277273808394158E-2</v>
      </c>
      <c r="T239" s="18">
        <f t="shared" si="11"/>
        <v>65.456704680552761</v>
      </c>
      <c r="U239" s="18">
        <f>LOOKUP(T239,'bike sim'!J45:J290,'bike sim'!K45:K290)</f>
        <v>3.4249529267066054</v>
      </c>
    </row>
    <row r="240" spans="17:21" x14ac:dyDescent="0.25">
      <c r="Q240" s="18" t="s">
        <v>51</v>
      </c>
      <c r="R240" s="10">
        <v>235</v>
      </c>
      <c r="S240" s="18">
        <f t="shared" si="10"/>
        <v>1.5265071410792721E-2</v>
      </c>
      <c r="T240" s="18">
        <f t="shared" si="11"/>
        <v>65.509028624194926</v>
      </c>
      <c r="U240" s="18">
        <f>LOOKUP(T240,'bike sim'!J46:J291,'bike sim'!K46:K291)</f>
        <v>3.4249529267066054</v>
      </c>
    </row>
    <row r="241" spans="17:21" x14ac:dyDescent="0.25">
      <c r="Q241" s="18" t="s">
        <v>51</v>
      </c>
      <c r="R241" s="10">
        <v>236</v>
      </c>
      <c r="S241" s="18">
        <f t="shared" si="10"/>
        <v>1.5252898213534139E-2</v>
      </c>
      <c r="T241" s="18">
        <f t="shared" si="11"/>
        <v>65.561310775199701</v>
      </c>
      <c r="U241" s="18">
        <f>LOOKUP(T241,'bike sim'!J47:J292,'bike sim'!K47:K292)</f>
        <v>3.1426760913653631</v>
      </c>
    </row>
    <row r="242" spans="17:21" x14ac:dyDescent="0.25">
      <c r="Q242" s="18" t="s">
        <v>51</v>
      </c>
      <c r="R242" s="10">
        <v>237</v>
      </c>
      <c r="S242" s="18">
        <f t="shared" si="10"/>
        <v>1.5241754259269321E-2</v>
      </c>
      <c r="T242" s="18">
        <f t="shared" si="11"/>
        <v>65.60924569373941</v>
      </c>
      <c r="U242" s="18">
        <f>LOOKUP(T242,'bike sim'!J48:J293,'bike sim'!K48:K293)</f>
        <v>3.1426760913653631</v>
      </c>
    </row>
    <row r="243" spans="17:21" x14ac:dyDescent="0.25">
      <c r="Q243" s="18" t="s">
        <v>51</v>
      </c>
      <c r="R243" s="10">
        <v>238</v>
      </c>
      <c r="S243" s="18">
        <f t="shared" si="10"/>
        <v>1.5230634701024797E-2</v>
      </c>
      <c r="T243" s="18">
        <f t="shared" si="11"/>
        <v>65.657145590440479</v>
      </c>
      <c r="U243" s="18">
        <f>LOOKUP(T243,'bike sim'!J49:J294,'bike sim'!K49:K294)</f>
        <v>3.1426760913653631</v>
      </c>
    </row>
    <row r="244" spans="17:21" x14ac:dyDescent="0.25">
      <c r="Q244" s="18" t="s">
        <v>51</v>
      </c>
      <c r="R244" s="10">
        <v>239</v>
      </c>
      <c r="S244" s="18">
        <f t="shared" si="10"/>
        <v>1.5219539449905575E-2</v>
      </c>
      <c r="T244" s="18">
        <f t="shared" si="11"/>
        <v>65.705010541971703</v>
      </c>
      <c r="U244" s="18">
        <f>LOOKUP(T244,'bike sim'!J50:J295,'bike sim'!K50:K295)</f>
        <v>3.1426760913653631</v>
      </c>
    </row>
    <row r="245" spans="17:21" x14ac:dyDescent="0.25">
      <c r="Q245" s="18" t="s">
        <v>51</v>
      </c>
      <c r="R245" s="10">
        <v>240</v>
      </c>
      <c r="S245" s="18">
        <f t="shared" si="10"/>
        <v>1.5208468417469534E-2</v>
      </c>
      <c r="T245" s="18">
        <f t="shared" si="11"/>
        <v>65.752840624722509</v>
      </c>
      <c r="U245" s="18">
        <f>LOOKUP(T245,'bike sim'!J51:J296,'bike sim'!K51:K296)</f>
        <v>3.1426760913653631</v>
      </c>
    </row>
    <row r="246" spans="17:21" x14ac:dyDescent="0.25">
      <c r="Q246" s="18" t="s">
        <v>51</v>
      </c>
      <c r="R246" s="10">
        <v>241</v>
      </c>
      <c r="S246" s="18">
        <f t="shared" si="10"/>
        <v>1.5197421515724466E-2</v>
      </c>
      <c r="T246" s="18">
        <f t="shared" si="11"/>
        <v>65.800635914804374</v>
      </c>
      <c r="U246" s="18">
        <f>LOOKUP(T246,'bike sim'!J52:J297,'bike sim'!K52:K297)</f>
        <v>3.1426760913653631</v>
      </c>
    </row>
    <row r="247" spans="17:21" x14ac:dyDescent="0.25">
      <c r="Q247" s="18" t="s">
        <v>51</v>
      </c>
      <c r="R247" s="10">
        <v>242</v>
      </c>
      <c r="S247" s="18">
        <f t="shared" si="10"/>
        <v>1.5186398657125134E-2</v>
      </c>
      <c r="T247" s="18">
        <f t="shared" si="11"/>
        <v>65.848396488052245</v>
      </c>
      <c r="U247" s="18">
        <f>LOOKUP(T247,'bike sim'!J53:J298,'bike sim'!K53:K298)</f>
        <v>3.1426760913653631</v>
      </c>
    </row>
    <row r="248" spans="17:21" x14ac:dyDescent="0.25">
      <c r="Q248" s="18" t="s">
        <v>51</v>
      </c>
      <c r="R248" s="10">
        <v>243</v>
      </c>
      <c r="S248" s="18">
        <f t="shared" si="10"/>
        <v>1.517539975457036E-2</v>
      </c>
      <c r="T248" s="18">
        <f t="shared" si="11"/>
        <v>65.896122420025932</v>
      </c>
      <c r="U248" s="18">
        <f>LOOKUP(T248,'bike sim'!J54:J299,'bike sim'!K54:K299)</f>
        <v>3.1426760913653631</v>
      </c>
    </row>
    <row r="249" spans="17:21" x14ac:dyDescent="0.25">
      <c r="Q249" s="18" t="s">
        <v>51</v>
      </c>
      <c r="R249" s="10">
        <v>244</v>
      </c>
      <c r="S249" s="18">
        <f t="shared" si="10"/>
        <v>1.516442472140013E-2</v>
      </c>
      <c r="T249" s="18">
        <f t="shared" si="11"/>
        <v>65.943813786011532</v>
      </c>
      <c r="U249" s="18">
        <f>LOOKUP(T249,'bike sim'!J1:J246,'bike sim'!K1:K246)</f>
        <v>3.0862515995320474</v>
      </c>
    </row>
    <row r="250" spans="17:21" x14ac:dyDescent="0.25">
      <c r="Q250" s="18" t="s">
        <v>51</v>
      </c>
      <c r="R250" s="10">
        <v>245</v>
      </c>
      <c r="S250" s="18">
        <f t="shared" si="10"/>
        <v>1.5153669953774068E-2</v>
      </c>
      <c r="T250" s="18">
        <f t="shared" si="11"/>
        <v>65.990615016063941</v>
      </c>
      <c r="U250" s="18">
        <f>LOOKUP(T250,'bike sim'!J2:J247,'bike sim'!K2:K247)</f>
        <v>3.0862515995320474</v>
      </c>
    </row>
    <row r="251" spans="17:21" x14ac:dyDescent="0.25">
      <c r="Q251" s="18" t="s">
        <v>51</v>
      </c>
      <c r="R251" s="10">
        <v>246</v>
      </c>
      <c r="S251" s="18">
        <f t="shared" si="10"/>
        <v>1.5142938041310476E-2</v>
      </c>
      <c r="T251" s="18">
        <f t="shared" si="11"/>
        <v>66.037383054197562</v>
      </c>
      <c r="U251" s="18">
        <f>LOOKUP(T251,'bike sim'!J3:J248,'bike sim'!K3:K248)</f>
        <v>3.213108802698089</v>
      </c>
    </row>
    <row r="252" spans="17:21" x14ac:dyDescent="0.25">
      <c r="Q252" s="18" t="s">
        <v>51</v>
      </c>
      <c r="R252" s="10">
        <v>247</v>
      </c>
      <c r="S252" s="18">
        <f t="shared" si="10"/>
        <v>1.5131789039123576E-2</v>
      </c>
      <c r="T252" s="18">
        <f t="shared" si="11"/>
        <v>66.08603896171681</v>
      </c>
      <c r="U252" s="18">
        <f>LOOKUP(T252,'bike sim'!J4:J249,'bike sim'!K4:K249)</f>
        <v>3.213108802698089</v>
      </c>
    </row>
    <row r="253" spans="17:21" x14ac:dyDescent="0.25">
      <c r="Q253" s="18" t="s">
        <v>51</v>
      </c>
      <c r="R253" s="10">
        <v>248</v>
      </c>
      <c r="S253" s="18">
        <f t="shared" si="10"/>
        <v>1.512066463214441E-2</v>
      </c>
      <c r="T253" s="18">
        <f t="shared" si="11"/>
        <v>66.134659046278983</v>
      </c>
      <c r="U253" s="18">
        <f>LOOKUP(T253,'bike sim'!J5:J250,'bike sim'!K5:K250)</f>
        <v>3.213108802698089</v>
      </c>
    </row>
    <row r="254" spans="17:21" x14ac:dyDescent="0.25">
      <c r="Q254" s="18" t="s">
        <v>51</v>
      </c>
      <c r="R254" s="10">
        <v>249</v>
      </c>
      <c r="S254" s="18">
        <f t="shared" si="10"/>
        <v>1.510956473006227E-2</v>
      </c>
      <c r="T254" s="18">
        <f t="shared" si="11"/>
        <v>66.183243386911172</v>
      </c>
      <c r="U254" s="18">
        <f>LOOKUP(T254,'bike sim'!J6:J251,'bike sim'!K6:K251)</f>
        <v>3.213108802698089</v>
      </c>
    </row>
    <row r="255" spans="17:21" x14ac:dyDescent="0.25">
      <c r="Q255" s="18" t="s">
        <v>51</v>
      </c>
      <c r="R255" s="10">
        <v>250</v>
      </c>
      <c r="S255" s="18">
        <f t="shared" si="10"/>
        <v>1.5098489243030071E-2</v>
      </c>
      <c r="T255" s="18">
        <f t="shared" si="11"/>
        <v>66.231792062350266</v>
      </c>
      <c r="U255" s="18">
        <f>LOOKUP(T255,'bike sim'!J7:J252,'bike sim'!K7:K252)</f>
        <v>3.213108802698089</v>
      </c>
    </row>
    <row r="256" spans="17:21" x14ac:dyDescent="0.25">
      <c r="Q256" s="18" t="s">
        <v>51</v>
      </c>
      <c r="R256" s="10">
        <v>251</v>
      </c>
      <c r="S256" s="18">
        <f t="shared" si="10"/>
        <v>1.5087438081661297E-2</v>
      </c>
      <c r="T256" s="18">
        <f t="shared" si="11"/>
        <v>66.280305151044487</v>
      </c>
      <c r="U256" s="18">
        <f>LOOKUP(T256,'bike sim'!J8:J253,'bike sim'!K8:K253)</f>
        <v>3.213108802698089</v>
      </c>
    </row>
    <row r="257" spans="17:21" x14ac:dyDescent="0.25">
      <c r="Q257" s="18" t="s">
        <v>51</v>
      </c>
      <c r="R257" s="10">
        <v>252</v>
      </c>
      <c r="S257" s="18">
        <f t="shared" si="10"/>
        <v>1.5076411157026962E-2</v>
      </c>
      <c r="T257" s="18">
        <f t="shared" si="11"/>
        <v>66.328782731154831</v>
      </c>
      <c r="U257" s="18">
        <f>LOOKUP(T257,'bike sim'!J9:J254,'bike sim'!K9:K254)</f>
        <v>3.213108802698089</v>
      </c>
    </row>
    <row r="258" spans="17:21" x14ac:dyDescent="0.25">
      <c r="Q258" s="18" t="s">
        <v>51</v>
      </c>
      <c r="R258" s="10">
        <v>253</v>
      </c>
      <c r="S258" s="18">
        <f t="shared" si="10"/>
        <v>1.5065408380652612E-2</v>
      </c>
      <c r="T258" s="18">
        <f t="shared" si="11"/>
        <v>66.377224880556568</v>
      </c>
      <c r="U258" s="18">
        <f>LOOKUP(T258,'bike sim'!J10:J255,'bike sim'!K10:K255)</f>
        <v>3.213108802698089</v>
      </c>
    </row>
    <row r="259" spans="17:21" x14ac:dyDescent="0.25">
      <c r="Q259" s="18" t="s">
        <v>51</v>
      </c>
      <c r="R259" s="10">
        <v>254</v>
      </c>
      <c r="S259" s="18">
        <f t="shared" si="10"/>
        <v>1.5054429664515338E-2</v>
      </c>
      <c r="T259" s="18">
        <f t="shared" si="11"/>
        <v>66.42563167684068</v>
      </c>
      <c r="U259" s="18">
        <f>LOOKUP(T259,'bike sim'!J11:J256,'bike sim'!K11:K256)</f>
        <v>3.213108802698089</v>
      </c>
    </row>
    <row r="260" spans="17:21" x14ac:dyDescent="0.25">
      <c r="Q260" s="18" t="s">
        <v>51</v>
      </c>
      <c r="R260" s="10">
        <v>255</v>
      </c>
      <c r="S260" s="18">
        <f t="shared" si="10"/>
        <v>1.5043474921040811E-2</v>
      </c>
      <c r="T260" s="18">
        <f t="shared" si="11"/>
        <v>66.474003197315341</v>
      </c>
      <c r="U260" s="18">
        <f>LOOKUP(T260,'bike sim'!J12:J257,'bike sim'!K12:K257)</f>
        <v>3.213108802698089</v>
      </c>
    </row>
    <row r="261" spans="17:21" x14ac:dyDescent="0.25">
      <c r="Q261" s="18" t="s">
        <v>51</v>
      </c>
      <c r="R261" s="10">
        <v>256</v>
      </c>
      <c r="S261" s="18">
        <f t="shared" si="10"/>
        <v>1.5032544063100365E-2</v>
      </c>
      <c r="T261" s="18">
        <f t="shared" si="11"/>
        <v>66.522339519007303</v>
      </c>
      <c r="U261" s="18">
        <f>LOOKUP(T261,'bike sim'!J13:J258,'bike sim'!K13:K258)</f>
        <v>3.213108802698089</v>
      </c>
    </row>
    <row r="262" spans="17:21" x14ac:dyDescent="0.25">
      <c r="Q262" s="18" t="s">
        <v>51</v>
      </c>
      <c r="R262" s="10">
        <v>257</v>
      </c>
      <c r="S262" s="18">
        <f t="shared" si="10"/>
        <v>1.5021637004008062E-2</v>
      </c>
      <c r="T262" s="18">
        <f t="shared" si="11"/>
        <v>66.570640718663398</v>
      </c>
      <c r="U262" s="18">
        <f>LOOKUP(T262,'bike sim'!J14:J259,'bike sim'!K14:K259)</f>
        <v>2.9587684562187953</v>
      </c>
    </row>
    <row r="263" spans="17:21" x14ac:dyDescent="0.25">
      <c r="Q263" s="18" t="s">
        <v>51</v>
      </c>
      <c r="R263" s="10">
        <v>258</v>
      </c>
      <c r="S263" s="18">
        <f t="shared" ref="S263:S326" si="12">1/T263</f>
        <v>1.5011614576780024E-2</v>
      </c>
      <c r="T263" s="18">
        <f t="shared" si="11"/>
        <v>66.615086264391621</v>
      </c>
      <c r="U263" s="18">
        <f>LOOKUP(T263,'bike sim'!J15:J260,'bike sim'!K15:K260)</f>
        <v>2.9587684562187953</v>
      </c>
    </row>
    <row r="264" spans="17:21" x14ac:dyDescent="0.25">
      <c r="Q264" s="18" t="s">
        <v>51</v>
      </c>
      <c r="R264" s="10">
        <v>259</v>
      </c>
      <c r="S264" s="18">
        <f t="shared" si="12"/>
        <v>1.5001612188140464E-2</v>
      </c>
      <c r="T264" s="18">
        <f t="shared" si="11"/>
        <v>66.659502156078318</v>
      </c>
      <c r="U264" s="18">
        <f>LOOKUP(T264,'bike sim'!J16:J261,'bike sim'!K16:K261)</f>
        <v>2.9587684562187953</v>
      </c>
    </row>
    <row r="265" spans="17:21" x14ac:dyDescent="0.25">
      <c r="Q265" s="18" t="s">
        <v>51</v>
      </c>
      <c r="R265" s="10">
        <v>260</v>
      </c>
      <c r="S265" s="18">
        <f t="shared" si="12"/>
        <v>1.4991629771394982E-2</v>
      </c>
      <c r="T265" s="18">
        <f t="shared" si="11"/>
        <v>66.703888453013022</v>
      </c>
      <c r="U265" s="18">
        <f>LOOKUP(T265,'bike sim'!J17:J262,'bike sim'!K17:K262)</f>
        <v>2.9587684562187953</v>
      </c>
    </row>
    <row r="266" spans="17:21" x14ac:dyDescent="0.25">
      <c r="Q266" s="18" t="s">
        <v>51</v>
      </c>
      <c r="R266" s="10">
        <v>261</v>
      </c>
      <c r="S266" s="18">
        <f t="shared" si="12"/>
        <v>1.4981667260159566E-2</v>
      </c>
      <c r="T266" s="18">
        <f t="shared" si="11"/>
        <v>66.748245214287934</v>
      </c>
      <c r="U266" s="18">
        <f>LOOKUP(T266,'bike sim'!J18:J263,'bike sim'!K18:K263)</f>
        <v>2.9587684562187953</v>
      </c>
    </row>
    <row r="267" spans="17:21" x14ac:dyDescent="0.25">
      <c r="Q267" s="18" t="s">
        <v>51</v>
      </c>
      <c r="R267" s="10">
        <v>262</v>
      </c>
      <c r="S267" s="18">
        <f t="shared" si="12"/>
        <v>1.497172458835873E-2</v>
      </c>
      <c r="T267" s="18">
        <f t="shared" si="11"/>
        <v>66.792572498798862</v>
      </c>
      <c r="U267" s="18">
        <f>LOOKUP(T267,'bike sim'!J19:J264,'bike sim'!K19:K264)</f>
        <v>2.9587684562187953</v>
      </c>
    </row>
    <row r="268" spans="17:21" x14ac:dyDescent="0.25">
      <c r="Q268" s="18" t="s">
        <v>51</v>
      </c>
      <c r="R268" s="10">
        <v>263</v>
      </c>
      <c r="S268" s="18">
        <f t="shared" si="12"/>
        <v>1.4961801690223679E-2</v>
      </c>
      <c r="T268" s="18">
        <f t="shared" si="11"/>
        <v>66.836870365246099</v>
      </c>
      <c r="U268" s="18">
        <f>LOOKUP(T268,'bike sim'!J20:J265,'bike sim'!K20:K265)</f>
        <v>2.9587684562187953</v>
      </c>
    </row>
    <row r="269" spans="17:21" x14ac:dyDescent="0.25">
      <c r="Q269" s="18" t="s">
        <v>51</v>
      </c>
      <c r="R269" s="10">
        <v>264</v>
      </c>
      <c r="S269" s="18">
        <f t="shared" si="12"/>
        <v>1.4951898500290484E-2</v>
      </c>
      <c r="T269" s="18">
        <f t="shared" si="11"/>
        <v>66.881138872135338</v>
      </c>
      <c r="U269" s="18">
        <f>LOOKUP(T269,'bike sim'!J21:J266,'bike sim'!K21:K266)</f>
        <v>2.9587684562187953</v>
      </c>
    </row>
    <row r="270" spans="17:21" x14ac:dyDescent="0.25">
      <c r="Q270" s="18" t="s">
        <v>51</v>
      </c>
      <c r="R270" s="10">
        <v>265</v>
      </c>
      <c r="S270" s="18">
        <f t="shared" si="12"/>
        <v>1.4942014953398263E-2</v>
      </c>
      <c r="T270" s="18">
        <f t="shared" si="11"/>
        <v>66.925378077778589</v>
      </c>
      <c r="U270" s="18">
        <f>LOOKUP(T270,'bike sim'!J22:J267,'bike sim'!K22:K267)</f>
        <v>2.9587684562187953</v>
      </c>
    </row>
    <row r="271" spans="17:21" x14ac:dyDescent="0.25">
      <c r="Q271" s="18" t="s">
        <v>51</v>
      </c>
      <c r="R271" s="10">
        <v>266</v>
      </c>
      <c r="S271" s="18">
        <f t="shared" si="12"/>
        <v>1.4932150984687382E-2</v>
      </c>
      <c r="T271" s="18">
        <f t="shared" si="11"/>
        <v>66.969588040295051</v>
      </c>
      <c r="U271" s="18">
        <f>LOOKUP(T271,'bike sim'!J23:J268,'bike sim'!K23:K268)</f>
        <v>2.9587684562187953</v>
      </c>
    </row>
    <row r="272" spans="17:21" x14ac:dyDescent="0.25">
      <c r="Q272" s="18" t="s">
        <v>51</v>
      </c>
      <c r="R272" s="10">
        <v>267</v>
      </c>
      <c r="S272" s="18">
        <f t="shared" si="12"/>
        <v>1.4922306529597655E-2</v>
      </c>
      <c r="T272" s="18">
        <f t="shared" si="11"/>
        <v>67.013768817612046</v>
      </c>
      <c r="U272" s="18">
        <f>LOOKUP(T272,'bike sim'!J24:J269,'bike sim'!K24:K269)</f>
        <v>2.9587684562187953</v>
      </c>
    </row>
    <row r="273" spans="17:21" x14ac:dyDescent="0.25">
      <c r="Q273" s="18" t="s">
        <v>51</v>
      </c>
      <c r="R273" s="10">
        <v>268</v>
      </c>
      <c r="S273" s="18">
        <f t="shared" si="12"/>
        <v>1.4912481523866594E-2</v>
      </c>
      <c r="T273" s="18">
        <f t="shared" si="11"/>
        <v>67.057920467465848</v>
      </c>
      <c r="U273" s="18">
        <f>LOOKUP(T273,'bike sim'!J25:J270,'bike sim'!K25:K270)</f>
        <v>2.9587684562187953</v>
      </c>
    </row>
    <row r="274" spans="17:21" x14ac:dyDescent="0.25">
      <c r="Q274" s="18" t="s">
        <v>51</v>
      </c>
      <c r="R274" s="10">
        <v>269</v>
      </c>
      <c r="S274" s="18">
        <f t="shared" si="12"/>
        <v>1.490267590352762E-2</v>
      </c>
      <c r="T274" s="18">
        <f t="shared" si="11"/>
        <v>67.102043047402617</v>
      </c>
      <c r="U274" s="18">
        <f>LOOKUP(T274,'bike sim'!J26:J271,'bike sim'!K26:K271)</f>
        <v>2.9587684562187953</v>
      </c>
    </row>
    <row r="275" spans="17:21" x14ac:dyDescent="0.25">
      <c r="Q275" s="18" t="s">
        <v>51</v>
      </c>
      <c r="R275" s="10">
        <v>270</v>
      </c>
      <c r="S275" s="18">
        <f t="shared" si="12"/>
        <v>1.4892889604908328E-2</v>
      </c>
      <c r="T275" s="18">
        <f t="shared" si="11"/>
        <v>67.146136614779223</v>
      </c>
      <c r="U275" s="18">
        <f>LOOKUP(T275,'bike sim'!J27:J272,'bike sim'!K27:K272)</f>
        <v>2.9587684562187953</v>
      </c>
    </row>
    <row r="276" spans="17:21" x14ac:dyDescent="0.25">
      <c r="Q276" s="18" t="s">
        <v>51</v>
      </c>
      <c r="R276" s="10">
        <v>271</v>
      </c>
      <c r="S276" s="18">
        <f t="shared" si="12"/>
        <v>1.4883122564628747E-2</v>
      </c>
      <c r="T276" s="18">
        <f t="shared" si="11"/>
        <v>67.190201226764174</v>
      </c>
      <c r="U276" s="18">
        <f>LOOKUP(T276,'bike sim'!J28:J273,'bike sim'!K28:K273)</f>
        <v>2.862520499016489</v>
      </c>
    </row>
    <row r="277" spans="17:21" x14ac:dyDescent="0.25">
      <c r="Q277" s="18" t="s">
        <v>51</v>
      </c>
      <c r="R277" s="10">
        <v>272</v>
      </c>
      <c r="S277" s="18">
        <f t="shared" si="12"/>
        <v>1.4873691613493729E-2</v>
      </c>
      <c r="T277" s="18">
        <f t="shared" si="11"/>
        <v>67.232804470194793</v>
      </c>
      <c r="U277" s="18">
        <f>LOOKUP(T277,'bike sim'!J29:J274,'bike sim'!K29:K274)</f>
        <v>2.862520499016489</v>
      </c>
    </row>
    <row r="278" spans="17:21" x14ac:dyDescent="0.25">
      <c r="Q278" s="18" t="s">
        <v>51</v>
      </c>
      <c r="R278" s="10">
        <v>273</v>
      </c>
      <c r="S278" s="18">
        <f t="shared" si="12"/>
        <v>1.4864278571705438E-2</v>
      </c>
      <c r="T278" s="18">
        <f t="shared" si="11"/>
        <v>67.275380717334471</v>
      </c>
      <c r="U278" s="18">
        <f>LOOKUP(T278,'bike sim'!J30:J275,'bike sim'!K30:K275)</f>
        <v>2.862520499016489</v>
      </c>
    </row>
    <row r="279" spans="17:21" x14ac:dyDescent="0.25">
      <c r="Q279" s="18" t="s">
        <v>51</v>
      </c>
      <c r="R279" s="10">
        <v>274</v>
      </c>
      <c r="S279" s="18">
        <f t="shared" si="12"/>
        <v>1.4854883382645402E-2</v>
      </c>
      <c r="T279" s="18">
        <f t="shared" si="11"/>
        <v>67.317930019449065</v>
      </c>
      <c r="U279" s="18">
        <f>LOOKUP(T279,'bike sim'!J31:J276,'bike sim'!K31:K276)</f>
        <v>2.862520499016489</v>
      </c>
    </row>
    <row r="280" spans="17:21" x14ac:dyDescent="0.25">
      <c r="Q280" s="18" t="s">
        <v>51</v>
      </c>
      <c r="R280" s="10">
        <v>275</v>
      </c>
      <c r="S280" s="18">
        <f t="shared" si="12"/>
        <v>1.4845505989945442E-2</v>
      </c>
      <c r="T280" s="18">
        <f t="shared" si="11"/>
        <v>67.360452427642386</v>
      </c>
      <c r="U280" s="18">
        <f>LOOKUP(T280,'bike sim'!J32:J277,'bike sim'!K32:K277)</f>
        <v>2.862520499016489</v>
      </c>
    </row>
    <row r="281" spans="17:21" x14ac:dyDescent="0.25">
      <c r="Q281" s="18" t="s">
        <v>51</v>
      </c>
      <c r="R281" s="10">
        <v>276</v>
      </c>
      <c r="S281" s="18">
        <f t="shared" si="12"/>
        <v>1.4836146337486254E-2</v>
      </c>
      <c r="T281" s="18">
        <f t="shared" si="11"/>
        <v>67.40294799285688</v>
      </c>
      <c r="U281" s="18">
        <f>LOOKUP(T281,'bike sim'!J33:J278,'bike sim'!K33:K278)</f>
        <v>2.862520499016489</v>
      </c>
    </row>
    <row r="282" spans="17:21" x14ac:dyDescent="0.25">
      <c r="Q282" s="18" t="s">
        <v>51</v>
      </c>
      <c r="R282" s="10">
        <v>277</v>
      </c>
      <c r="S282" s="18">
        <f t="shared" si="12"/>
        <v>1.4826804369396001E-2</v>
      </c>
      <c r="T282" s="18">
        <f t="shared" si="11"/>
        <v>67.445416765874342</v>
      </c>
      <c r="U282" s="18">
        <f>LOOKUP(T282,'bike sim'!J34:J279,'bike sim'!K34:K279)</f>
        <v>2.9587684562187953</v>
      </c>
    </row>
    <row r="283" spans="17:21" x14ac:dyDescent="0.25">
      <c r="Q283" s="18" t="s">
        <v>51</v>
      </c>
      <c r="R283" s="10">
        <v>278</v>
      </c>
      <c r="S283" s="18">
        <f t="shared" si="12"/>
        <v>1.4817166716918323E-2</v>
      </c>
      <c r="T283" s="18">
        <f t="shared" si="11"/>
        <v>67.489285846949031</v>
      </c>
      <c r="U283" s="18">
        <f>LOOKUP(T283,'bike sim'!J35:J280,'bike sim'!K35:K280)</f>
        <v>2.9587684562187953</v>
      </c>
    </row>
    <row r="284" spans="17:21" x14ac:dyDescent="0.25">
      <c r="Q284" s="18" t="s">
        <v>51</v>
      </c>
      <c r="R284" s="10">
        <v>279</v>
      </c>
      <c r="S284" s="18">
        <f t="shared" si="12"/>
        <v>1.4807547837971419E-2</v>
      </c>
      <c r="T284" s="18">
        <f t="shared" si="11"/>
        <v>67.53312641244159</v>
      </c>
      <c r="U284" s="18">
        <f>LOOKUP(T284,'bike sim'!J36:J281,'bike sim'!K36:K281)</f>
        <v>2.9587684562187953</v>
      </c>
    </row>
    <row r="285" spans="17:21" x14ac:dyDescent="0.25">
      <c r="Q285" s="18" t="s">
        <v>51</v>
      </c>
      <c r="R285" s="10">
        <v>280</v>
      </c>
      <c r="S285" s="18">
        <f t="shared" si="12"/>
        <v>1.4797947671677055E-2</v>
      </c>
      <c r="T285" s="18">
        <f t="shared" si="11"/>
        <v>67.576938517898526</v>
      </c>
      <c r="U285" s="18">
        <f>LOOKUP(T285,'bike sim'!J37:J282,'bike sim'!K37:K282)</f>
        <v>2.9587684562187953</v>
      </c>
    </row>
    <row r="286" spans="17:21" x14ac:dyDescent="0.25">
      <c r="Q286" s="18" t="s">
        <v>51</v>
      </c>
      <c r="R286" s="10">
        <v>281</v>
      </c>
      <c r="S286" s="18">
        <f t="shared" si="12"/>
        <v>1.4788366157433036E-2</v>
      </c>
      <c r="T286" s="18">
        <f t="shared" si="11"/>
        <v>67.620722218686254</v>
      </c>
      <c r="U286" s="18">
        <f>LOOKUP(T286,'bike sim'!J38:J283,'bike sim'!K38:K283)</f>
        <v>2.9587684562187953</v>
      </c>
    </row>
    <row r="287" spans="17:21" x14ac:dyDescent="0.25">
      <c r="Q287" s="18" t="s">
        <v>51</v>
      </c>
      <c r="R287" s="10">
        <v>282</v>
      </c>
      <c r="S287" s="18">
        <f t="shared" si="12"/>
        <v>1.4778803234911611E-2</v>
      </c>
      <c r="T287" s="18">
        <f t="shared" si="11"/>
        <v>67.664477569991874</v>
      </c>
      <c r="U287" s="18">
        <f>LOOKUP(T287,'bike sim'!J39:J284,'bike sim'!K39:K284)</f>
        <v>2.9587684562187953</v>
      </c>
    </row>
    <row r="288" spans="17:21" x14ac:dyDescent="0.25">
      <c r="Q288" s="18" t="s">
        <v>51</v>
      </c>
      <c r="R288" s="10">
        <v>283</v>
      </c>
      <c r="S288" s="18">
        <f t="shared" si="12"/>
        <v>1.4769258844057866E-2</v>
      </c>
      <c r="T288" s="18">
        <f t="shared" si="11"/>
        <v>67.708204626823999</v>
      </c>
      <c r="U288" s="18">
        <f>LOOKUP(T288,'bike sim'!J40:J285,'bike sim'!K40:K285)</f>
        <v>2.9587684562187953</v>
      </c>
    </row>
    <row r="289" spans="17:21" x14ac:dyDescent="0.25">
      <c r="Q289" s="18" t="s">
        <v>51</v>
      </c>
      <c r="R289" s="10">
        <v>284</v>
      </c>
      <c r="S289" s="18">
        <f t="shared" si="12"/>
        <v>1.4759732925088156E-2</v>
      </c>
      <c r="T289" s="18">
        <f t="shared" si="11"/>
        <v>67.751903444013521</v>
      </c>
      <c r="U289" s="18">
        <f>LOOKUP(T289,'bike sim'!J41:J286,'bike sim'!K41:K286)</f>
        <v>2.9587684562187953</v>
      </c>
    </row>
    <row r="290" spans="17:21" x14ac:dyDescent="0.25">
      <c r="Q290" s="18" t="s">
        <v>51</v>
      </c>
      <c r="R290" s="10">
        <v>285</v>
      </c>
      <c r="S290" s="18">
        <f t="shared" si="12"/>
        <v>1.4750225418488515E-2</v>
      </c>
      <c r="T290" s="18">
        <f t="shared" si="11"/>
        <v>67.795574076214493</v>
      </c>
      <c r="U290" s="18">
        <f>LOOKUP(T290,'bike sim'!J42:J287,'bike sim'!K42:K287)</f>
        <v>2.9587684562187953</v>
      </c>
    </row>
    <row r="291" spans="17:21" x14ac:dyDescent="0.25">
      <c r="Q291" s="18" t="s">
        <v>51</v>
      </c>
      <c r="R291" s="10">
        <v>286</v>
      </c>
      <c r="S291" s="18">
        <f t="shared" si="12"/>
        <v>1.4740736265013104E-2</v>
      </c>
      <c r="T291" s="18">
        <f t="shared" si="11"/>
        <v>67.839216577904836</v>
      </c>
      <c r="U291" s="18">
        <f>LOOKUP(T291,'bike sim'!J43:J288,'bike sim'!K43:K288)</f>
        <v>2.9587684562187953</v>
      </c>
    </row>
    <row r="292" spans="17:21" x14ac:dyDescent="0.25">
      <c r="Q292" s="18" t="s">
        <v>51</v>
      </c>
      <c r="R292" s="10">
        <v>287</v>
      </c>
      <c r="S292" s="18">
        <f t="shared" si="12"/>
        <v>1.4731265405682658E-2</v>
      </c>
      <c r="T292" s="18">
        <f t="shared" si="11"/>
        <v>67.882831003387196</v>
      </c>
      <c r="U292" s="18">
        <f>LOOKUP(T292,'bike sim'!J44:J289,'bike sim'!K44:K289)</f>
        <v>2.8729448931503998</v>
      </c>
    </row>
    <row r="293" spans="17:21" x14ac:dyDescent="0.25">
      <c r="Q293" s="18" t="s">
        <v>51</v>
      </c>
      <c r="R293" s="10">
        <v>288</v>
      </c>
      <c r="S293" s="18">
        <f t="shared" si="12"/>
        <v>1.4722086798626475E-2</v>
      </c>
      <c r="T293" s="18">
        <f t="shared" si="11"/>
        <v>67.925153117104088</v>
      </c>
      <c r="U293" s="18">
        <f>LOOKUP(T293,'bike sim'!J45:J290,'bike sim'!K45:K290)</f>
        <v>2.8729448931503998</v>
      </c>
    </row>
    <row r="294" spans="17:21" x14ac:dyDescent="0.25">
      <c r="Q294" s="18" t="s">
        <v>51</v>
      </c>
      <c r="R294" s="10">
        <v>289</v>
      </c>
      <c r="S294" s="18">
        <f t="shared" si="12"/>
        <v>1.4712925330511082E-2</v>
      </c>
      <c r="T294" s="18">
        <f t="shared" si="11"/>
        <v>67.967448861188714</v>
      </c>
      <c r="U294" s="18">
        <f>LOOKUP(T294,'bike sim'!J46:J291,'bike sim'!K46:K291)</f>
        <v>2.8729448931503998</v>
      </c>
    </row>
    <row r="295" spans="17:21" x14ac:dyDescent="0.25">
      <c r="Q295" s="18" t="s">
        <v>51</v>
      </c>
      <c r="R295" s="10">
        <v>290</v>
      </c>
      <c r="S295" s="18">
        <f t="shared" si="12"/>
        <v>1.4703780948057781E-2</v>
      </c>
      <c r="T295" s="18">
        <f t="shared" si="11"/>
        <v>68.009718284880307</v>
      </c>
      <c r="U295" s="18">
        <f>LOOKUP(T295,'bike sim'!J47:J292,'bike sim'!K47:K292)</f>
        <v>2.8729448931503998</v>
      </c>
    </row>
    <row r="296" spans="17:21" x14ac:dyDescent="0.25">
      <c r="Q296" s="18" t="s">
        <v>51</v>
      </c>
      <c r="R296" s="10">
        <v>291</v>
      </c>
      <c r="S296" s="18">
        <f t="shared" si="12"/>
        <v>1.4694653598219481E-2</v>
      </c>
      <c r="T296" s="18">
        <f t="shared" si="11"/>
        <v>68.051961437265035</v>
      </c>
      <c r="U296" s="18">
        <f>LOOKUP(T296,'bike sim'!J48:J293,'bike sim'!K48:K293)</f>
        <v>2.8729448931503998</v>
      </c>
    </row>
    <row r="297" spans="17:21" x14ac:dyDescent="0.25">
      <c r="Q297" s="18" t="s">
        <v>51</v>
      </c>
      <c r="R297" s="10">
        <v>292</v>
      </c>
      <c r="S297" s="18">
        <f t="shared" si="12"/>
        <v>1.4685543228179401E-2</v>
      </c>
      <c r="T297" s="18">
        <f t="shared" si="11"/>
        <v>68.094178367276655</v>
      </c>
      <c r="U297" s="18">
        <f>LOOKUP(T297,'bike sim'!J49:J294,'bike sim'!K49:K294)</f>
        <v>2.8729448931503998</v>
      </c>
    </row>
    <row r="298" spans="17:21" x14ac:dyDescent="0.25">
      <c r="Q298" s="18" t="s">
        <v>51</v>
      </c>
      <c r="R298" s="10">
        <v>293</v>
      </c>
      <c r="S298" s="18">
        <f t="shared" si="12"/>
        <v>1.4676449785349793E-2</v>
      </c>
      <c r="T298" s="18">
        <f t="shared" si="11"/>
        <v>68.136369123697193</v>
      </c>
      <c r="U298" s="18">
        <f>LOOKUP(T298,'bike sim'!J50:J295,'bike sim'!K50:K295)</f>
        <v>2.8729448931503998</v>
      </c>
    </row>
    <row r="299" spans="17:21" x14ac:dyDescent="0.25">
      <c r="Q299" s="18" t="s">
        <v>51</v>
      </c>
      <c r="R299" s="10">
        <v>294</v>
      </c>
      <c r="S299" s="18">
        <f t="shared" si="12"/>
        <v>1.4667373217370662E-2</v>
      </c>
      <c r="T299" s="18">
        <f t="shared" ref="T299:T307" si="13">T298+(U298*S298)</f>
        <v>68.178533755157588</v>
      </c>
      <c r="U299" s="18">
        <f>LOOKUP(T299,'bike sim'!J51:J296,'bike sim'!K51:K296)</f>
        <v>2.8729448931503998</v>
      </c>
    </row>
    <row r="300" spans="17:21" x14ac:dyDescent="0.25">
      <c r="Q300" s="18" t="s">
        <v>51</v>
      </c>
      <c r="R300" s="10">
        <v>295</v>
      </c>
      <c r="S300" s="18">
        <f t="shared" si="12"/>
        <v>1.4658313472108492E-2</v>
      </c>
      <c r="T300" s="18">
        <f t="shared" si="13"/>
        <v>68.220672310138369</v>
      </c>
      <c r="U300" s="18">
        <f>LOOKUP(T300,'bike sim'!J52:J297,'bike sim'!K52:K297)</f>
        <v>2.8729448931503998</v>
      </c>
    </row>
    <row r="301" spans="17:21" x14ac:dyDescent="0.25">
      <c r="Q301" s="18" t="s">
        <v>51</v>
      </c>
      <c r="R301" s="10">
        <v>296</v>
      </c>
      <c r="S301" s="18">
        <f t="shared" si="12"/>
        <v>1.4649270497655008E-2</v>
      </c>
      <c r="T301" s="18">
        <f t="shared" si="13"/>
        <v>68.262784836970255</v>
      </c>
      <c r="U301" s="18">
        <f>LOOKUP(T301,'bike sim'!J53:J298,'bike sim'!K53:K298)</f>
        <v>2.8729448931503998</v>
      </c>
    </row>
    <row r="302" spans="17:21" x14ac:dyDescent="0.25">
      <c r="Q302" s="18" t="s">
        <v>51</v>
      </c>
      <c r="R302" s="10">
        <v>297</v>
      </c>
      <c r="S302" s="18">
        <f t="shared" si="12"/>
        <v>1.4640244242325908E-2</v>
      </c>
      <c r="T302" s="18">
        <f t="shared" si="13"/>
        <v>68.304871383834865</v>
      </c>
      <c r="U302" s="18">
        <f>LOOKUP(T302,'bike sim'!J54:J299,'bike sim'!K54:K299)</f>
        <v>2.8729448931503998</v>
      </c>
    </row>
    <row r="303" spans="17:21" x14ac:dyDescent="0.25">
      <c r="Q303" s="18" t="s">
        <v>51</v>
      </c>
      <c r="R303" s="10">
        <v>298</v>
      </c>
      <c r="S303" s="18">
        <f t="shared" si="12"/>
        <v>1.4631234654659623E-2</v>
      </c>
      <c r="T303" s="18">
        <f t="shared" si="13"/>
        <v>68.346931998765328</v>
      </c>
      <c r="U303" s="18">
        <f>LOOKUP('lap sim'!T303,'bike sim'!J1:J246,'bike sim'!K1:K246)</f>
        <v>2.6469250748833177</v>
      </c>
    </row>
    <row r="304" spans="17:21" x14ac:dyDescent="0.25">
      <c r="Q304" s="18" t="s">
        <v>51</v>
      </c>
      <c r="R304" s="10">
        <v>299</v>
      </c>
      <c r="S304" s="18">
        <f t="shared" si="12"/>
        <v>1.4622948776213533E-2</v>
      </c>
      <c r="T304" s="18">
        <f t="shared" si="13"/>
        <v>68.385659780649249</v>
      </c>
      <c r="U304" s="18">
        <f>LOOKUP('lap sim'!T304,'bike sim'!J1:J246,'bike sim'!K1:K246)</f>
        <v>2.6469250748833177</v>
      </c>
    </row>
    <row r="305" spans="17:21" x14ac:dyDescent="0.25">
      <c r="Q305" s="18" t="s">
        <v>51</v>
      </c>
      <c r="R305" s="10">
        <v>300</v>
      </c>
      <c r="S305" s="18">
        <f t="shared" si="12"/>
        <v>1.4614676961728685E-2</v>
      </c>
      <c r="T305" s="18">
        <f t="shared" si="13"/>
        <v>68.424365630433741</v>
      </c>
      <c r="U305" s="18">
        <f>LOOKUP('lap sim'!T305,'bike sim'!J1:J246,'bike sim'!K1:K246)</f>
        <v>2.6469250748833177</v>
      </c>
    </row>
    <row r="306" spans="17:21" x14ac:dyDescent="0.25">
      <c r="Q306" s="18" t="s">
        <v>51</v>
      </c>
      <c r="R306" s="10">
        <v>301</v>
      </c>
      <c r="S306" s="18">
        <f t="shared" si="12"/>
        <v>1.4606419171459989E-2</v>
      </c>
      <c r="T306" s="18">
        <f t="shared" si="13"/>
        <v>68.463049585345061</v>
      </c>
      <c r="U306" s="18">
        <f>LOOKUP('lap sim'!T306,'bike sim'!J2:J247,'bike sim'!K2:K247)</f>
        <v>2.6469250748833177</v>
      </c>
    </row>
    <row r="307" spans="17:21" x14ac:dyDescent="0.25">
      <c r="Q307" s="18" t="s">
        <v>51</v>
      </c>
      <c r="R307" s="10">
        <v>302</v>
      </c>
      <c r="S307" s="18">
        <f t="shared" si="12"/>
        <v>1.4598175365819451E-2</v>
      </c>
      <c r="T307" s="18">
        <f t="shared" si="13"/>
        <v>68.501711682504251</v>
      </c>
      <c r="U307" s="18">
        <f>LOOKUP('lap sim'!T307,'bike sim'!J3:J248,'bike sim'!K3:K248)</f>
        <v>2.7148093483713116</v>
      </c>
    </row>
    <row r="308" spans="17:21" x14ac:dyDescent="0.25">
      <c r="Q308" s="18" t="s">
        <v>51</v>
      </c>
      <c r="R308" s="10">
        <v>303</v>
      </c>
      <c r="S308" s="18">
        <f t="shared" si="12"/>
        <v>1.4589734560581555E-2</v>
      </c>
      <c r="T308" s="18">
        <f>T307+(U307*S307)</f>
        <v>68.541342945456535</v>
      </c>
      <c r="U308" s="18">
        <f>LOOKUP('lap sim'!T308,'bike sim'!J4:J249,'bike sim'!K4:K249)</f>
        <v>2.7148093483713116</v>
      </c>
    </row>
    <row r="309" spans="17:21" x14ac:dyDescent="0.25">
      <c r="Q309" s="18" t="s">
        <v>51</v>
      </c>
      <c r="R309" s="10">
        <v>304</v>
      </c>
      <c r="S309" s="18">
        <f t="shared" si="12"/>
        <v>1.4581308382910814E-2</v>
      </c>
      <c r="T309" s="18">
        <f t="shared" ref="T309:T318" si="14">T308+(U308*S308)</f>
        <v>68.580951293231863</v>
      </c>
      <c r="U309" s="18">
        <f>LOOKUP('lap sim'!T309,'bike sim'!J5:J250,'bike sim'!K5:K250)</f>
        <v>2.7148093483713116</v>
      </c>
    </row>
    <row r="310" spans="17:21" x14ac:dyDescent="0.25">
      <c r="Q310" s="18" t="s">
        <v>51</v>
      </c>
      <c r="R310" s="10">
        <v>305</v>
      </c>
      <c r="S310" s="18">
        <f t="shared" si="12"/>
        <v>1.4572896790602832E-2</v>
      </c>
      <c r="T310" s="18">
        <f t="shared" si="14"/>
        <v>68.620536765541274</v>
      </c>
      <c r="U310" s="18">
        <f>LOOKUP('lap sim'!T310,'bike sim'!J6:J251,'bike sim'!K6:K251)</f>
        <v>2.7148093483713116</v>
      </c>
    </row>
    <row r="311" spans="17:21" x14ac:dyDescent="0.25">
      <c r="Q311" s="18" t="s">
        <v>51</v>
      </c>
      <c r="R311" s="10">
        <v>306</v>
      </c>
      <c r="S311" s="18">
        <f t="shared" si="12"/>
        <v>1.4564499741623502E-2</v>
      </c>
      <c r="T311" s="18">
        <f t="shared" si="14"/>
        <v>68.660099401981256</v>
      </c>
      <c r="U311" s="18">
        <f>LOOKUP('lap sim'!T311,'bike sim'!J7:J252,'bike sim'!K7:K252)</f>
        <v>2.7148093483713116</v>
      </c>
    </row>
    <row r="312" spans="17:21" x14ac:dyDescent="0.25">
      <c r="Q312" s="18" t="s">
        <v>51</v>
      </c>
      <c r="R312" s="10">
        <v>307</v>
      </c>
      <c r="S312" s="18">
        <f t="shared" si="12"/>
        <v>1.4556117194108143E-2</v>
      </c>
      <c r="T312" s="18">
        <f t="shared" si="14"/>
        <v>68.699639242034166</v>
      </c>
      <c r="U312" s="18">
        <f>LOOKUP('lap sim'!T312,'bike sim'!J8:J253,'bike sim'!K8:K253)</f>
        <v>2.7148093483713116</v>
      </c>
    </row>
    <row r="313" spans="17:21" x14ac:dyDescent="0.25">
      <c r="Q313" s="18" t="s">
        <v>51</v>
      </c>
      <c r="R313" s="10">
        <v>308</v>
      </c>
      <c r="S313" s="18">
        <f t="shared" si="12"/>
        <v>1.45477491063606E-2</v>
      </c>
      <c r="T313" s="18">
        <f t="shared" si="14"/>
        <v>68.73915632506872</v>
      </c>
      <c r="U313" s="18">
        <f>LOOKUP('lap sim'!T313,'bike sim'!J9:J254,'bike sim'!K9:K254)</f>
        <v>2.7148093483713116</v>
      </c>
    </row>
    <row r="314" spans="17:21" x14ac:dyDescent="0.25">
      <c r="Q314" s="18" t="s">
        <v>51</v>
      </c>
      <c r="R314" s="10">
        <v>309</v>
      </c>
      <c r="S314" s="18">
        <f t="shared" si="12"/>
        <v>1.4539395436852389E-2</v>
      </c>
      <c r="T314" s="18">
        <f t="shared" si="14"/>
        <v>68.778650690340427</v>
      </c>
      <c r="U314" s="18">
        <f>LOOKUP('lap sim'!T314,'bike sim'!J10:J255,'bike sim'!K10:K255)</f>
        <v>2.7148093483713116</v>
      </c>
    </row>
    <row r="315" spans="17:21" x14ac:dyDescent="0.25">
      <c r="Q315" s="18" t="s">
        <v>51</v>
      </c>
      <c r="R315" s="10">
        <v>310</v>
      </c>
      <c r="S315" s="18">
        <f t="shared" si="12"/>
        <v>1.4531056144221824E-2</v>
      </c>
      <c r="T315" s="18">
        <f t="shared" si="14"/>
        <v>68.818122376992065</v>
      </c>
      <c r="U315" s="18">
        <f>LOOKUP('lap sim'!T315,'bike sim'!J11:J256,'bike sim'!K11:K256)</f>
        <v>2.7148093483713116</v>
      </c>
    </row>
    <row r="316" spans="17:21" x14ac:dyDescent="0.25">
      <c r="Q316" s="18" t="s">
        <v>51</v>
      </c>
      <c r="R316" s="10">
        <v>311</v>
      </c>
      <c r="S316" s="18">
        <f t="shared" si="12"/>
        <v>1.4522731187273166E-2</v>
      </c>
      <c r="T316" s="18">
        <f t="shared" si="14"/>
        <v>68.8575714240541</v>
      </c>
      <c r="U316" s="18">
        <f>LOOKUP('lap sim'!T316,'bike sim'!J12:J257,'bike sim'!K12:K257)</f>
        <v>2.7148093483713116</v>
      </c>
    </row>
    <row r="317" spans="17:21" x14ac:dyDescent="0.25">
      <c r="Q317" s="18" t="s">
        <v>51</v>
      </c>
      <c r="R317" s="10">
        <v>312</v>
      </c>
      <c r="S317" s="18">
        <f t="shared" si="12"/>
        <v>1.4514420524975747E-2</v>
      </c>
      <c r="T317" s="18">
        <f t="shared" si="14"/>
        <v>68.89699787044519</v>
      </c>
      <c r="U317" s="18">
        <f>LOOKUP('lap sim'!T317,'bike sim'!J13:J258,'bike sim'!K13:K258)</f>
        <v>2.7148093483713116</v>
      </c>
    </row>
    <row r="318" spans="17:21" x14ac:dyDescent="0.25">
      <c r="Q318" s="18" t="s">
        <v>51</v>
      </c>
      <c r="R318" s="10">
        <v>313</v>
      </c>
      <c r="S318" s="18">
        <f t="shared" si="12"/>
        <v>1.4506124116463142E-2</v>
      </c>
      <c r="T318" s="18">
        <f t="shared" si="14"/>
        <v>68.936401754972593</v>
      </c>
      <c r="U318" s="18">
        <f>LOOKUP('lap sim'!T318,'bike sim'!J14:J259,'bike sim'!K14:K259)</f>
        <v>2.7148093483713116</v>
      </c>
    </row>
    <row r="319" spans="17:21" x14ac:dyDescent="0.25">
      <c r="Q319" s="18" t="s">
        <v>51</v>
      </c>
      <c r="R319" s="10">
        <v>314</v>
      </c>
      <c r="S319" s="18">
        <f t="shared" si="12"/>
        <v>1.4497841921032317E-2</v>
      </c>
      <c r="T319" s="18">
        <f>T318+(U318*S318)</f>
        <v>68.975783116332607</v>
      </c>
      <c r="U319" s="18">
        <f>LOOKUP('lap sim'!T319,'bike sim'!J15:J260,'bike sim'!K15:K260)</f>
        <v>2.7148093483713116</v>
      </c>
    </row>
    <row r="320" spans="17:21" x14ac:dyDescent="0.25">
      <c r="Q320" s="18" t="s">
        <v>51</v>
      </c>
      <c r="R320" s="11">
        <v>315</v>
      </c>
      <c r="S320" s="18">
        <f t="shared" si="12"/>
        <v>1.4871017832960435E-2</v>
      </c>
      <c r="T320" s="18">
        <f>T321+(U321*S321)</f>
        <v>67.244892799709987</v>
      </c>
      <c r="U320" s="18">
        <f>LOOKUP('lap sim'!T320,'bike sim'!J16:J261,'bike sim'!K16:K261)</f>
        <v>2.9587684562187953</v>
      </c>
    </row>
    <row r="321" spans="17:21" x14ac:dyDescent="0.25">
      <c r="Q321" s="18" t="s">
        <v>51</v>
      </c>
      <c r="R321" s="11">
        <v>316</v>
      </c>
      <c r="S321" s="18">
        <f t="shared" si="12"/>
        <v>1.4880761040641809E-2</v>
      </c>
      <c r="T321" s="18">
        <f t="shared" ref="T321:T325" si="15">T322+(U322*S322)</f>
        <v>67.200864073338408</v>
      </c>
      <c r="U321" s="18">
        <f>LOOKUP('lap sim'!T321,'bike sim'!J17:J262,'bike sim'!K17:K262)</f>
        <v>2.9587684562187953</v>
      </c>
    </row>
    <row r="322" spans="17:21" x14ac:dyDescent="0.25">
      <c r="Q322" s="18" t="s">
        <v>51</v>
      </c>
      <c r="R322" s="11">
        <v>317</v>
      </c>
      <c r="S322" s="18">
        <f t="shared" si="12"/>
        <v>1.4890523428344446E-2</v>
      </c>
      <c r="T322" s="18">
        <f t="shared" si="15"/>
        <v>67.156806462322038</v>
      </c>
      <c r="U322" s="18">
        <f>LOOKUP('lap sim'!T322,'bike sim'!J18:J263,'bike sim'!K18:K263)</f>
        <v>2.9587684562187953</v>
      </c>
    </row>
    <row r="323" spans="17:21" x14ac:dyDescent="0.25">
      <c r="Q323" s="18" t="s">
        <v>51</v>
      </c>
      <c r="R323" s="11">
        <v>318</v>
      </c>
      <c r="S323" s="18">
        <f t="shared" si="12"/>
        <v>1.4900305059087494E-2</v>
      </c>
      <c r="T323" s="18">
        <f t="shared" si="15"/>
        <v>67.112719909725172</v>
      </c>
      <c r="U323" s="18">
        <f>LOOKUP('lap sim'!T323,'bike sim'!J19:J264,'bike sim'!K19:K264)</f>
        <v>2.9587684562187953</v>
      </c>
    </row>
    <row r="324" spans="17:21" x14ac:dyDescent="0.25">
      <c r="Q324" s="18" t="s">
        <v>51</v>
      </c>
      <c r="R324" s="11">
        <v>319</v>
      </c>
      <c r="S324" s="18">
        <f t="shared" si="12"/>
        <v>1.4910105996180393E-2</v>
      </c>
      <c r="T324" s="18">
        <f t="shared" si="15"/>
        <v>67.068604358424793</v>
      </c>
      <c r="U324" s="18">
        <f>LOOKUP('lap sim'!T324,'bike sim'!J20:J265,'bike sim'!K20:K265)</f>
        <v>2.9587684562187953</v>
      </c>
    </row>
    <row r="325" spans="17:21" x14ac:dyDescent="0.25">
      <c r="Q325" s="18" t="s">
        <v>51</v>
      </c>
      <c r="R325" s="11">
        <v>320</v>
      </c>
      <c r="S325" s="18">
        <f t="shared" si="12"/>
        <v>1.4919926303224596E-2</v>
      </c>
      <c r="T325" s="18">
        <f t="shared" si="15"/>
        <v>67.024459751109703</v>
      </c>
      <c r="U325" s="18">
        <f>LOOKUP('lap sim'!T325,'bike sim'!J21:J266,'bike sim'!K21:K266)</f>
        <v>2.9587684562187953</v>
      </c>
    </row>
    <row r="326" spans="17:21" x14ac:dyDescent="0.25">
      <c r="Q326" s="18" t="s">
        <v>51</v>
      </c>
      <c r="R326" s="11">
        <v>321</v>
      </c>
      <c r="S326" s="18">
        <f t="shared" si="12"/>
        <v>1.4929766044115309E-2</v>
      </c>
      <c r="T326" s="18">
        <f t="shared" ref="T326:T342" si="16">T327+(U327*S327)</f>
        <v>66.980286030279643</v>
      </c>
      <c r="U326" s="18">
        <f>LOOKUP('lap sim'!T326,'bike sim'!J22:J267,'bike sim'!K22:K267)</f>
        <v>2.9587684562187953</v>
      </c>
    </row>
    <row r="327" spans="17:21" x14ac:dyDescent="0.25">
      <c r="Q327" s="18" t="s">
        <v>51</v>
      </c>
      <c r="R327" s="11">
        <v>322</v>
      </c>
      <c r="S327" s="18">
        <f t="shared" ref="S327:S367" si="17">1/T327</f>
        <v>1.4939625283043226E-2</v>
      </c>
      <c r="T327" s="18">
        <f t="shared" si="16"/>
        <v>66.936083138244442</v>
      </c>
      <c r="U327" s="18">
        <f>LOOKUP('lap sim'!T327,'bike sim'!J23:J268,'bike sim'!K23:K268)</f>
        <v>2.9587684562187953</v>
      </c>
    </row>
    <row r="328" spans="17:21" x14ac:dyDescent="0.25">
      <c r="Q328" s="18" t="s">
        <v>51</v>
      </c>
      <c r="R328" s="11">
        <v>323</v>
      </c>
      <c r="S328" s="18">
        <f t="shared" si="17"/>
        <v>1.4949504084496299E-2</v>
      </c>
      <c r="T328" s="18">
        <f t="shared" si="16"/>
        <v>66.891851017123116</v>
      </c>
      <c r="U328" s="18">
        <f>LOOKUP('lap sim'!T328,'bike sim'!J24:J269,'bike sim'!K24:K269)</f>
        <v>2.9587684562187953</v>
      </c>
    </row>
    <row r="329" spans="17:21" x14ac:dyDescent="0.25">
      <c r="Q329" s="18" t="s">
        <v>51</v>
      </c>
      <c r="R329" s="11">
        <v>324</v>
      </c>
      <c r="S329" s="18">
        <f t="shared" si="17"/>
        <v>1.4959402513261512E-2</v>
      </c>
      <c r="T329" s="18">
        <f t="shared" si="16"/>
        <v>66.847589608842995</v>
      </c>
      <c r="U329" s="18">
        <f>LOOKUP('lap sim'!T329,'bike sim'!J25:J270,'bike sim'!K25:K270)</f>
        <v>2.9587684562187953</v>
      </c>
    </row>
    <row r="330" spans="17:21" x14ac:dyDescent="0.25">
      <c r="Q330" s="18" t="s">
        <v>51</v>
      </c>
      <c r="R330" s="11">
        <v>325</v>
      </c>
      <c r="S330" s="18">
        <f t="shared" si="17"/>
        <v>1.4969320634426651E-2</v>
      </c>
      <c r="T330" s="18">
        <f t="shared" si="16"/>
        <v>66.803298855138834</v>
      </c>
      <c r="U330" s="18">
        <f>LOOKUP('lap sim'!T330,'bike sim'!J26:J271,'bike sim'!K26:K271)</f>
        <v>2.9587684562187953</v>
      </c>
    </row>
    <row r="331" spans="17:21" x14ac:dyDescent="0.25">
      <c r="Q331" s="18" t="s">
        <v>51</v>
      </c>
      <c r="R331" s="11">
        <v>326</v>
      </c>
      <c r="S331" s="18">
        <f t="shared" si="17"/>
        <v>1.4979687295829557E-2</v>
      </c>
      <c r="T331" s="18">
        <f t="shared" si="16"/>
        <v>66.757067771261589</v>
      </c>
      <c r="U331" s="18">
        <f>LOOKUP('lap sim'!T331,'bike sim'!J27:J272,'bike sim'!K27:K272)</f>
        <v>3.0862515995320474</v>
      </c>
    </row>
    <row r="332" spans="17:21" x14ac:dyDescent="0.25">
      <c r="Q332" s="18" t="s">
        <v>51</v>
      </c>
      <c r="R332" s="11">
        <v>327</v>
      </c>
      <c r="S332" s="18">
        <f t="shared" si="17"/>
        <v>1.4990075529684885E-2</v>
      </c>
      <c r="T332" s="18">
        <f t="shared" si="16"/>
        <v>66.710804626680996</v>
      </c>
      <c r="U332" s="18">
        <f>LOOKUP('lap sim'!T332,'bike sim'!J28:J273,'bike sim'!K28:K273)</f>
        <v>3.0862515995320474</v>
      </c>
    </row>
    <row r="333" spans="17:21" x14ac:dyDescent="0.25">
      <c r="Q333" s="18" t="s">
        <v>51</v>
      </c>
      <c r="R333" s="11">
        <v>328</v>
      </c>
      <c r="S333" s="18">
        <f t="shared" si="17"/>
        <v>1.5000485410925496E-2</v>
      </c>
      <c r="T333" s="18">
        <f t="shared" si="16"/>
        <v>66.664509354587764</v>
      </c>
      <c r="U333" s="18">
        <f>LOOKUP('lap sim'!T333,'bike sim'!J29:J274,'bike sim'!K29:K274)</f>
        <v>3.0862515995320474</v>
      </c>
    </row>
    <row r="334" spans="17:21" x14ac:dyDescent="0.25">
      <c r="Q334" s="18" t="s">
        <v>51</v>
      </c>
      <c r="R334" s="11">
        <v>329</v>
      </c>
      <c r="S334" s="18">
        <f t="shared" si="17"/>
        <v>1.5010917014849186E-2</v>
      </c>
      <c r="T334" s="18">
        <f t="shared" si="16"/>
        <v>66.618181887940239</v>
      </c>
      <c r="U334" s="18">
        <f>LOOKUP('lap sim'!T334,'bike sim'!J30:J275,'bike sim'!K30:K275)</f>
        <v>3.0862515995320474</v>
      </c>
    </row>
    <row r="335" spans="17:21" x14ac:dyDescent="0.25">
      <c r="Q335" s="18" t="s">
        <v>51</v>
      </c>
      <c r="R335" s="11">
        <v>330</v>
      </c>
      <c r="S335" s="18">
        <f t="shared" si="17"/>
        <v>1.5021370417120979E-2</v>
      </c>
      <c r="T335" s="18">
        <f t="shared" si="16"/>
        <v>66.571822159463238</v>
      </c>
      <c r="U335" s="18">
        <f>LOOKUP('lap sim'!T335,'bike sim'!J31:J276,'bike sim'!K31:K276)</f>
        <v>3.0862515995320474</v>
      </c>
    </row>
    <row r="336" spans="17:21" x14ac:dyDescent="0.25">
      <c r="Q336" s="18" t="s">
        <v>51</v>
      </c>
      <c r="R336" s="11">
        <v>331</v>
      </c>
      <c r="S336" s="18">
        <f t="shared" si="17"/>
        <v>1.5031845693775438E-2</v>
      </c>
      <c r="T336" s="18">
        <f t="shared" si="16"/>
        <v>66.525430101646904</v>
      </c>
      <c r="U336" s="18">
        <f>LOOKUP('lap sim'!T336,'bike sim'!J32:J277,'bike sim'!K32:K277)</f>
        <v>3.0862515995320474</v>
      </c>
    </row>
    <row r="337" spans="17:21" x14ac:dyDescent="0.25">
      <c r="Q337" s="18" t="s">
        <v>51</v>
      </c>
      <c r="R337" s="11">
        <v>332</v>
      </c>
      <c r="S337" s="18">
        <f t="shared" si="17"/>
        <v>1.5042342921218982E-2</v>
      </c>
      <c r="T337" s="18">
        <f t="shared" si="16"/>
        <v>66.479005646745577</v>
      </c>
      <c r="U337" s="18">
        <f>LOOKUP('lap sim'!T337,'bike sim'!J33:J278,'bike sim'!K33:K278)</f>
        <v>3.0862515995320474</v>
      </c>
    </row>
    <row r="338" spans="17:21" x14ac:dyDescent="0.25">
      <c r="Q338" s="18" t="s">
        <v>51</v>
      </c>
      <c r="R338" s="11">
        <v>333</v>
      </c>
      <c r="S338" s="18">
        <f t="shared" si="17"/>
        <v>1.5053295189491342E-2</v>
      </c>
      <c r="T338" s="18">
        <f t="shared" si="16"/>
        <v>66.430637771462614</v>
      </c>
      <c r="U338" s="18">
        <f>LOOKUP('lap sim'!T338,'bike sim'!J34:J279,'bike sim'!K34:K279)</f>
        <v>3.213108802698089</v>
      </c>
    </row>
    <row r="339" spans="17:21" x14ac:dyDescent="0.25">
      <c r="Q339" s="18" t="s">
        <v>51</v>
      </c>
      <c r="R339" s="11">
        <v>334</v>
      </c>
      <c r="S339" s="18">
        <f t="shared" si="17"/>
        <v>1.5064271421391608E-2</v>
      </c>
      <c r="T339" s="18">
        <f t="shared" si="16"/>
        <v>66.382234628352307</v>
      </c>
      <c r="U339" s="18">
        <f>LOOKUP('lap sim'!T339,'bike sim'!J35:J280,'bike sim'!K35:K280)</f>
        <v>3.213108802698089</v>
      </c>
    </row>
    <row r="340" spans="17:21" x14ac:dyDescent="0.25">
      <c r="Q340" s="18" t="s">
        <v>51</v>
      </c>
      <c r="R340" s="11">
        <v>335</v>
      </c>
      <c r="S340" s="18">
        <f t="shared" si="17"/>
        <v>1.5075271704447861E-2</v>
      </c>
      <c r="T340" s="18">
        <f t="shared" si="16"/>
        <v>66.333796140135675</v>
      </c>
      <c r="U340" s="18">
        <f>LOOKUP('lap sim'!T340,'bike sim'!J36:J281,'bike sim'!K36:K281)</f>
        <v>3.213108802698089</v>
      </c>
    </row>
    <row r="341" spans="17:21" x14ac:dyDescent="0.25">
      <c r="Q341" s="18" t="s">
        <v>51</v>
      </c>
      <c r="R341" s="11">
        <v>336</v>
      </c>
      <c r="S341" s="18">
        <f t="shared" si="17"/>
        <v>1.5086296126636461E-2</v>
      </c>
      <c r="T341" s="18">
        <f t="shared" si="16"/>
        <v>66.285322229251065</v>
      </c>
      <c r="U341" s="18">
        <f>LOOKUP('lap sim'!T341,'bike sim'!J37:J282,'bike sim'!K37:K282)</f>
        <v>3.213108802698089</v>
      </c>
    </row>
    <row r="342" spans="17:21" x14ac:dyDescent="0.25">
      <c r="Q342" s="18" t="s">
        <v>51</v>
      </c>
      <c r="R342" s="11">
        <v>337</v>
      </c>
      <c r="S342" s="18">
        <f t="shared" si="17"/>
        <v>1.5097344776385009E-2</v>
      </c>
      <c r="T342" s="18">
        <f t="shared" si="16"/>
        <v>66.236812817852694</v>
      </c>
      <c r="U342" s="18">
        <f>LOOKUP('lap sim'!T342,'bike sim'!J38:J283,'bike sim'!K38:K283)</f>
        <v>3.213108802698089</v>
      </c>
    </row>
    <row r="343" spans="17:21" x14ac:dyDescent="0.25">
      <c r="Q343" s="18" t="s">
        <v>51</v>
      </c>
      <c r="R343" s="11">
        <v>338</v>
      </c>
      <c r="S343" s="18">
        <f t="shared" si="17"/>
        <v>1.5108417742575327E-2</v>
      </c>
      <c r="T343" s="18">
        <f t="shared" ref="T343:T354" si="18">T344+(U344*S344)</f>
        <v>66.188267827809184</v>
      </c>
      <c r="U343" s="18">
        <f>LOOKUP('lap sim'!T343,'bike sim'!J39:J284,'bike sim'!K39:K284)</f>
        <v>3.213108802698089</v>
      </c>
    </row>
    <row r="344" spans="17:21" x14ac:dyDescent="0.25">
      <c r="Q344" s="18" t="s">
        <v>51</v>
      </c>
      <c r="R344" s="11">
        <v>339</v>
      </c>
      <c r="S344" s="18">
        <f t="shared" si="17"/>
        <v>1.5119515114546456E-2</v>
      </c>
      <c r="T344" s="18">
        <f t="shared" si="18"/>
        <v>66.139687180702111</v>
      </c>
      <c r="U344" s="18">
        <f>LOOKUP('lap sim'!T344,'bike sim'!J40:J285,'bike sim'!K40:K285)</f>
        <v>3.213108802698089</v>
      </c>
    </row>
    <row r="345" spans="17:21" x14ac:dyDescent="0.25">
      <c r="Q345" s="18" t="s">
        <v>51</v>
      </c>
      <c r="R345" s="11">
        <v>340</v>
      </c>
      <c r="S345" s="18">
        <f t="shared" si="17"/>
        <v>1.5130636982097689E-2</v>
      </c>
      <c r="T345" s="18">
        <f t="shared" si="18"/>
        <v>66.0910707978245</v>
      </c>
      <c r="U345" s="18">
        <f>LOOKUP('lap sim'!T345,'bike sim'!J41:J286,'bike sim'!K41:K286)</f>
        <v>3.213108802698089</v>
      </c>
    </row>
    <row r="346" spans="17:21" x14ac:dyDescent="0.25">
      <c r="Q346" s="18" t="s">
        <v>51</v>
      </c>
      <c r="R346" s="11">
        <v>341</v>
      </c>
      <c r="S346" s="18">
        <f t="shared" si="17"/>
        <v>1.5141783435491624E-2</v>
      </c>
      <c r="T346" s="18">
        <f t="shared" si="18"/>
        <v>66.042418600179374</v>
      </c>
      <c r="U346" s="18">
        <f>LOOKUP('lap sim'!T346,'bike sim'!J42:J287,'bike sim'!K42:K287)</f>
        <v>3.213108802698089</v>
      </c>
    </row>
    <row r="347" spans="17:21" x14ac:dyDescent="0.25">
      <c r="Q347" s="18" t="s">
        <v>51</v>
      </c>
      <c r="R347" s="11">
        <v>342</v>
      </c>
      <c r="S347" s="18">
        <f t="shared" si="17"/>
        <v>1.5152954565457243E-2</v>
      </c>
      <c r="T347" s="18">
        <f t="shared" si="18"/>
        <v>65.993730508478222</v>
      </c>
      <c r="U347" s="18">
        <f>LOOKUP('lap sim'!T347,'bike sim'!J43:J288,'bike sim'!K43:K288)</f>
        <v>3.213108802698089</v>
      </c>
    </row>
    <row r="348" spans="17:21" x14ac:dyDescent="0.25">
      <c r="Q348" s="18" t="s">
        <v>51</v>
      </c>
      <c r="R348" s="11">
        <v>343</v>
      </c>
      <c r="S348" s="18">
        <f t="shared" si="17"/>
        <v>1.5163904689395484E-2</v>
      </c>
      <c r="T348" s="18">
        <f t="shared" si="18"/>
        <v>65.946075267759113</v>
      </c>
      <c r="U348" s="18">
        <f>LOOKUP('lap sim'!T348,'bike sim'!J44:J289,'bike sim'!K44:K289)</f>
        <v>3.1426760913653631</v>
      </c>
    </row>
    <row r="349" spans="17:21" x14ac:dyDescent="0.25">
      <c r="Q349" s="18" t="s">
        <v>51</v>
      </c>
      <c r="R349" s="11">
        <v>344</v>
      </c>
      <c r="S349" s="18">
        <f t="shared" si="17"/>
        <v>1.5174878592417283E-2</v>
      </c>
      <c r="T349" s="18">
        <f t="shared" si="18"/>
        <v>65.898385539617351</v>
      </c>
      <c r="U349" s="18">
        <f>LOOKUP('lap sim'!T349,'bike sim'!J45:J290,'bike sim'!K45:K290)</f>
        <v>3.1426760913653631</v>
      </c>
    </row>
    <row r="350" spans="17:21" x14ac:dyDescent="0.25">
      <c r="Q350" s="18" t="s">
        <v>51</v>
      </c>
      <c r="R350" s="11">
        <v>345</v>
      </c>
      <c r="S350" s="18">
        <f t="shared" si="17"/>
        <v>1.5185876360723636E-2</v>
      </c>
      <c r="T350" s="18">
        <f t="shared" si="18"/>
        <v>65.850661249052081</v>
      </c>
      <c r="U350" s="18">
        <f>LOOKUP('lap sim'!T350,'bike sim'!J46:J291,'bike sim'!K46:K291)</f>
        <v>3.1426760913653631</v>
      </c>
    </row>
    <row r="351" spans="17:21" x14ac:dyDescent="0.25">
      <c r="Q351" s="18" t="s">
        <v>51</v>
      </c>
      <c r="R351" s="11">
        <v>346</v>
      </c>
      <c r="S351" s="18">
        <f t="shared" si="17"/>
        <v>1.5196898080953706E-2</v>
      </c>
      <c r="T351" s="18">
        <f t="shared" si="18"/>
        <v>65.802902320790153</v>
      </c>
      <c r="U351" s="18">
        <f>LOOKUP('lap sim'!T351,'bike sim'!J47:J292,'bike sim'!K47:K292)</f>
        <v>3.1426760913653631</v>
      </c>
    </row>
    <row r="352" spans="17:21" x14ac:dyDescent="0.25">
      <c r="Q352" s="18" t="s">
        <v>51</v>
      </c>
      <c r="R352" s="11">
        <v>347</v>
      </c>
      <c r="S352" s="18">
        <f t="shared" si="17"/>
        <v>1.5207943840187674E-2</v>
      </c>
      <c r="T352" s="18">
        <f t="shared" si="18"/>
        <v>65.755108679284774</v>
      </c>
      <c r="U352" s="18">
        <f>LOOKUP('lap sim'!T352,'bike sim'!J48:J293,'bike sim'!K48:K293)</f>
        <v>3.1426760913653631</v>
      </c>
    </row>
    <row r="353" spans="17:21" x14ac:dyDescent="0.25">
      <c r="Q353" s="18" t="s">
        <v>51</v>
      </c>
      <c r="R353" s="11">
        <v>348</v>
      </c>
      <c r="S353" s="18">
        <f t="shared" si="17"/>
        <v>1.5219013725949653E-2</v>
      </c>
      <c r="T353" s="18">
        <f t="shared" si="18"/>
        <v>65.707280248714071</v>
      </c>
      <c r="U353" s="18">
        <f>LOOKUP('lap sim'!T353,'bike sim'!J49:J294,'bike sim'!K49:K294)</f>
        <v>3.1426760913653631</v>
      </c>
    </row>
    <row r="354" spans="17:21" x14ac:dyDescent="0.25">
      <c r="Q354" s="18" t="s">
        <v>51</v>
      </c>
      <c r="R354" s="11">
        <v>349</v>
      </c>
      <c r="S354" s="18">
        <f t="shared" si="17"/>
        <v>1.5230107826210577E-2</v>
      </c>
      <c r="T354" s="18">
        <f t="shared" si="18"/>
        <v>65.659416952979726</v>
      </c>
      <c r="U354" s="18">
        <f>LOOKUP('lap sim'!T354,'bike sim'!J50:J295,'bike sim'!K50:K295)</f>
        <v>3.1426760913653631</v>
      </c>
    </row>
    <row r="355" spans="17:21" x14ac:dyDescent="0.25">
      <c r="Q355" s="18" t="s">
        <v>51</v>
      </c>
      <c r="R355" s="11">
        <v>350</v>
      </c>
      <c r="S355" s="18">
        <f t="shared" si="17"/>
        <v>1.5241226229391159E-2</v>
      </c>
      <c r="T355" s="18">
        <f t="shared" ref="T355:T368" si="19">T356+(U356*S356)</f>
        <v>65.611518715705529</v>
      </c>
      <c r="U355" s="18">
        <f>LOOKUP('lap sim'!T355,'bike sim'!J51:J296,'bike sim'!K51:K296)</f>
        <v>3.1426760913653631</v>
      </c>
    </row>
    <row r="356" spans="17:21" x14ac:dyDescent="0.25">
      <c r="Q356" s="18" t="s">
        <v>51</v>
      </c>
      <c r="R356" s="11">
        <v>351</v>
      </c>
      <c r="S356" s="18">
        <f t="shared" si="17"/>
        <v>1.5252369024364838E-2</v>
      </c>
      <c r="T356" s="18">
        <f t="shared" si="19"/>
        <v>65.56358546023597</v>
      </c>
      <c r="U356" s="18">
        <f>LOOKUP('lap sim'!T356,'bike sim'!J52:J297,'bike sim'!K52:K297)</f>
        <v>3.1426760913653631</v>
      </c>
    </row>
    <row r="357" spans="17:21" x14ac:dyDescent="0.25">
      <c r="Q357" s="18" t="s">
        <v>51</v>
      </c>
      <c r="R357" s="11">
        <v>352</v>
      </c>
      <c r="S357" s="18">
        <f t="shared" si="17"/>
        <v>1.5264540953295229E-2</v>
      </c>
      <c r="T357" s="18">
        <f t="shared" si="19"/>
        <v>65.511305126023146</v>
      </c>
      <c r="U357" s="18">
        <f>LOOKUP('lap sim'!T357,'bike sim'!J53:J298,'bike sim'!K53:K298)</f>
        <v>3.4249529267066054</v>
      </c>
    </row>
    <row r="358" spans="17:21" x14ac:dyDescent="0.25">
      <c r="Q358" s="18" t="s">
        <v>51</v>
      </c>
      <c r="R358" s="11">
        <v>353</v>
      </c>
      <c r="S358" s="18">
        <f t="shared" si="17"/>
        <v>1.5276742077493129E-2</v>
      </c>
      <c r="T358" s="18">
        <f t="shared" si="19"/>
        <v>65.4589830035343</v>
      </c>
      <c r="U358" s="18">
        <f>LOOKUP('lap sim'!T358,'bike sim'!J54:J299,'bike sim'!K54:K299)</f>
        <v>3.4249529267066054</v>
      </c>
    </row>
    <row r="359" spans="17:21" x14ac:dyDescent="0.25">
      <c r="Q359" s="18" t="s">
        <v>51</v>
      </c>
      <c r="R359" s="11">
        <v>354</v>
      </c>
      <c r="S359" s="18">
        <f t="shared" si="17"/>
        <v>1.5288592096270391E-2</v>
      </c>
      <c r="T359" s="18">
        <f t="shared" si="19"/>
        <v>65.408246469205437</v>
      </c>
      <c r="U359" s="18">
        <f>LOOKUP('lap sim'!T359,'bike sim'!J1:J246,'bike sim'!K1:K246)</f>
        <v>3.3185877423751231</v>
      </c>
    </row>
    <row r="360" spans="17:21" x14ac:dyDescent="0.25">
      <c r="Q360" s="18" t="s">
        <v>51</v>
      </c>
      <c r="R360" s="11">
        <v>355</v>
      </c>
      <c r="S360" s="18">
        <f t="shared" si="17"/>
        <v>1.5300469740893193E-2</v>
      </c>
      <c r="T360" s="18">
        <f t="shared" si="19"/>
        <v>65.357470517870723</v>
      </c>
      <c r="U360" s="18">
        <f>LOOKUP('lap sim'!T360,'bike sim'!J2:J247,'bike sim'!K2:K247)</f>
        <v>3.3185877423751231</v>
      </c>
    </row>
    <row r="361" spans="17:21" x14ac:dyDescent="0.25">
      <c r="Q361" s="18" t="s">
        <v>51</v>
      </c>
      <c r="R361" s="11">
        <v>356</v>
      </c>
      <c r="S361" s="18">
        <f t="shared" si="17"/>
        <v>1.5311996144386303E-2</v>
      </c>
      <c r="T361" s="18">
        <f t="shared" si="19"/>
        <v>65.308271408272319</v>
      </c>
      <c r="U361" s="18">
        <f>LOOKUP('lap sim'!T361,'bike sim'!J3:J248,'bike sim'!K3:K248)</f>
        <v>3.213108802698089</v>
      </c>
    </row>
    <row r="362" spans="17:21" x14ac:dyDescent="0.25">
      <c r="Q362" s="18" t="s">
        <v>51</v>
      </c>
      <c r="R362" s="11">
        <v>357</v>
      </c>
      <c r="S362" s="18">
        <f t="shared" si="17"/>
        <v>1.5323548643547222E-2</v>
      </c>
      <c r="T362" s="18">
        <f t="shared" si="19"/>
        <v>65.259035179237159</v>
      </c>
      <c r="U362" s="18">
        <f>LOOKUP('lap sim'!T362,'bike sim'!J4:J249,'bike sim'!K4:K249)</f>
        <v>3.213108802698089</v>
      </c>
    </row>
    <row r="363" spans="17:21" x14ac:dyDescent="0.25">
      <c r="Q363" s="18" t="s">
        <v>51</v>
      </c>
      <c r="R363" s="11">
        <v>358</v>
      </c>
      <c r="S363" s="18">
        <f t="shared" si="17"/>
        <v>1.5335127337006987E-2</v>
      </c>
      <c r="T363" s="18">
        <f t="shared" si="19"/>
        <v>65.209761746600122</v>
      </c>
      <c r="U363" s="18">
        <f>LOOKUP('lap sim'!T363,'bike sim'!J5:J250,'bike sim'!K5:K250)</f>
        <v>3.213108802698089</v>
      </c>
    </row>
    <row r="364" spans="17:21" x14ac:dyDescent="0.25">
      <c r="Q364" s="18" t="s">
        <v>51</v>
      </c>
      <c r="R364" s="11">
        <v>359</v>
      </c>
      <c r="S364" s="18">
        <f t="shared" si="17"/>
        <v>1.5347692452857426E-2</v>
      </c>
      <c r="T364" s="18">
        <f t="shared" si="19"/>
        <v>65.156374684444529</v>
      </c>
      <c r="U364" s="18">
        <f>LOOKUP('lap sim'!T364,'bike sim'!J6:J251,'bike sim'!K6:K251)</f>
        <v>3.4785074251112658</v>
      </c>
    </row>
    <row r="365" spans="17:21" x14ac:dyDescent="0.25">
      <c r="Q365" s="18" t="s">
        <v>51</v>
      </c>
      <c r="R365" s="11">
        <v>360</v>
      </c>
      <c r="S365" s="18">
        <f t="shared" si="17"/>
        <v>1.5360288514259385E-2</v>
      </c>
      <c r="T365" s="18">
        <f t="shared" si="19"/>
        <v>65.102943806795821</v>
      </c>
      <c r="U365" s="18">
        <f>LOOKUP('lap sim'!T365,'bike sim'!J7:J252,'bike sim'!K7:K252)</f>
        <v>3.4785074251112658</v>
      </c>
    </row>
    <row r="366" spans="17:21" x14ac:dyDescent="0.25">
      <c r="Q366" s="18" t="s">
        <v>51</v>
      </c>
      <c r="R366" s="11">
        <v>361</v>
      </c>
      <c r="S366" s="18">
        <f t="shared" si="17"/>
        <v>1.5372915648464686E-2</v>
      </c>
      <c r="T366" s="18">
        <f t="shared" si="19"/>
        <v>65.049469005567033</v>
      </c>
      <c r="U366" s="18">
        <f>LOOKUP('lap sim'!T366,'bike sim'!J8:J253,'bike sim'!K8:K253)</f>
        <v>3.4785074251112658</v>
      </c>
    </row>
    <row r="367" spans="17:21" x14ac:dyDescent="0.25">
      <c r="Q367" s="18" t="s">
        <v>51</v>
      </c>
      <c r="R367" s="11">
        <v>362</v>
      </c>
      <c r="S367" s="18">
        <f t="shared" si="17"/>
        <v>1.538557398345904E-2</v>
      </c>
      <c r="T367" s="18">
        <f t="shared" si="19"/>
        <v>64.995950172225974</v>
      </c>
      <c r="U367" s="18">
        <f>LOOKUP('lap sim'!T367,'bike sim'!J9:J254,'bike sim'!K9:K254)</f>
        <v>3.4785074251112658</v>
      </c>
    </row>
    <row r="368" spans="17:21" x14ac:dyDescent="0.25">
      <c r="Q368" s="18" t="s">
        <v>51</v>
      </c>
      <c r="R368" s="11">
        <v>363</v>
      </c>
      <c r="S368" s="18">
        <f>1/T368</f>
        <v>1.5398263647967481E-2</v>
      </c>
      <c r="T368" s="18">
        <f t="shared" si="19"/>
        <v>64.942387197792698</v>
      </c>
      <c r="U368" s="18">
        <f>LOOKUP('lap sim'!T368,'bike sim'!J10:J255,'bike sim'!K10:K255)</f>
        <v>3.4785074251112658</v>
      </c>
    </row>
    <row r="369" spans="17:21" x14ac:dyDescent="0.25">
      <c r="Q369" s="18" t="s">
        <v>51</v>
      </c>
      <c r="R369" s="11">
        <v>364</v>
      </c>
      <c r="S369" s="18">
        <f t="shared" ref="S369:S432" si="20">1/T369</f>
        <v>1.5410984771459874E-2</v>
      </c>
      <c r="T369" s="18">
        <f t="shared" ref="T369:T412" si="21">T370+(U370*S370)</f>
        <v>64.8887799728369</v>
      </c>
      <c r="U369" s="18">
        <f>LOOKUP('lap sim'!T369,'bike sim'!J11:J256,'bike sim'!K11:K256)</f>
        <v>3.4785074251112658</v>
      </c>
    </row>
    <row r="370" spans="17:21" x14ac:dyDescent="0.25">
      <c r="Q370" s="18" t="s">
        <v>51</v>
      </c>
      <c r="R370" s="11">
        <v>365</v>
      </c>
      <c r="S370" s="18">
        <f t="shared" si="20"/>
        <v>1.5423737484156472E-2</v>
      </c>
      <c r="T370" s="18">
        <f t="shared" si="21"/>
        <v>64.835128387475294</v>
      </c>
      <c r="U370" s="18">
        <f>LOOKUP('lap sim'!T370,'bike sim'!J12:J257,'bike sim'!K12:K257)</f>
        <v>3.4785074251112658</v>
      </c>
    </row>
    <row r="371" spans="17:21" x14ac:dyDescent="0.25">
      <c r="Q371" s="18" t="s">
        <v>51</v>
      </c>
      <c r="R371" s="11">
        <v>366</v>
      </c>
      <c r="S371" s="18">
        <f t="shared" si="20"/>
        <v>1.5436521917033496E-2</v>
      </c>
      <c r="T371" s="18">
        <f t="shared" si="21"/>
        <v>64.781432331369004</v>
      </c>
      <c r="U371" s="18">
        <f>LOOKUP('lap sim'!T371,'bike sim'!J13:J258,'bike sim'!K13:K258)</f>
        <v>3.4785074251112658</v>
      </c>
    </row>
    <row r="372" spans="17:21" x14ac:dyDescent="0.25">
      <c r="Q372" s="18" t="s">
        <v>51</v>
      </c>
      <c r="R372" s="11">
        <v>367</v>
      </c>
      <c r="S372" s="18">
        <f t="shared" si="20"/>
        <v>1.5449338201828819E-2</v>
      </c>
      <c r="T372" s="18">
        <f t="shared" si="21"/>
        <v>64.727691693720885</v>
      </c>
      <c r="U372" s="18">
        <f>LOOKUP('lap sim'!T372,'bike sim'!J14:J259,'bike sim'!K14:K259)</f>
        <v>3.4785074251112658</v>
      </c>
    </row>
    <row r="373" spans="17:21" x14ac:dyDescent="0.25">
      <c r="Q373" s="18" t="s">
        <v>51</v>
      </c>
      <c r="R373" s="11">
        <v>368</v>
      </c>
      <c r="S373" s="18">
        <f t="shared" si="20"/>
        <v>1.5462186471047641E-2</v>
      </c>
      <c r="T373" s="18">
        <f t="shared" si="21"/>
        <v>64.673906363272891</v>
      </c>
      <c r="U373" s="18">
        <f>LOOKUP('lap sim'!T373,'bike sim'!J15:J260,'bike sim'!K15:K260)</f>
        <v>3.4785074251112658</v>
      </c>
    </row>
    <row r="374" spans="17:21" x14ac:dyDescent="0.25">
      <c r="Q374" s="18" t="s">
        <v>51</v>
      </c>
      <c r="R374" s="11">
        <v>369</v>
      </c>
      <c r="S374" s="18">
        <f t="shared" si="20"/>
        <v>1.5475066857968262E-2</v>
      </c>
      <c r="T374" s="18">
        <f t="shared" si="21"/>
        <v>64.620076228303361</v>
      </c>
      <c r="U374" s="18">
        <f>LOOKUP('lap sim'!T374,'bike sim'!J16:J261,'bike sim'!K16:K261)</f>
        <v>3.4785074251112658</v>
      </c>
    </row>
    <row r="375" spans="17:21" x14ac:dyDescent="0.25">
      <c r="Q375" s="18" t="s">
        <v>51</v>
      </c>
      <c r="R375" s="11">
        <v>370</v>
      </c>
      <c r="S375" s="18">
        <f t="shared" si="20"/>
        <v>1.5487979496647888E-2</v>
      </c>
      <c r="T375" s="18">
        <f t="shared" si="21"/>
        <v>64.566201176624304</v>
      </c>
      <c r="U375" s="18">
        <f>LOOKUP('lap sim'!T375,'bike sim'!J17:J262,'bike sim'!K17:K262)</f>
        <v>3.4785074251112658</v>
      </c>
    </row>
    <row r="376" spans="17:21" x14ac:dyDescent="0.25">
      <c r="Q376" s="18" t="s">
        <v>51</v>
      </c>
      <c r="R376" s="11">
        <v>371</v>
      </c>
      <c r="S376" s="18">
        <f t="shared" si="20"/>
        <v>1.55009245219285E-2</v>
      </c>
      <c r="T376" s="18">
        <f t="shared" si="21"/>
        <v>64.512281095578686</v>
      </c>
      <c r="U376" s="18">
        <f>LOOKUP('lap sim'!T376,'bike sim'!J18:J263,'bike sim'!K18:K263)</f>
        <v>3.4785074251112658</v>
      </c>
    </row>
    <row r="377" spans="17:21" x14ac:dyDescent="0.25">
      <c r="Q377" s="18" t="s">
        <v>51</v>
      </c>
      <c r="R377" s="11">
        <v>372</v>
      </c>
      <c r="S377" s="18">
        <f t="shared" si="20"/>
        <v>1.5513902069442751E-2</v>
      </c>
      <c r="T377" s="18">
        <f t="shared" si="21"/>
        <v>64.458315872037687</v>
      </c>
      <c r="U377" s="18">
        <f>LOOKUP('lap sim'!T377,'bike sim'!J19:J264,'bike sim'!K19:K264)</f>
        <v>3.4785074251112658</v>
      </c>
    </row>
    <row r="378" spans="17:21" x14ac:dyDescent="0.25">
      <c r="Q378" s="18" t="s">
        <v>51</v>
      </c>
      <c r="R378" s="11">
        <v>373</v>
      </c>
      <c r="S378" s="18">
        <f t="shared" si="20"/>
        <v>1.5526912275619966E-2</v>
      </c>
      <c r="T378" s="18">
        <f t="shared" si="21"/>
        <v>64.404305392397887</v>
      </c>
      <c r="U378" s="18">
        <f>LOOKUP('lap sim'!T378,'bike sim'!J20:J265,'bike sim'!K20:K265)</f>
        <v>3.4785074251112658</v>
      </c>
    </row>
    <row r="379" spans="17:21" x14ac:dyDescent="0.25">
      <c r="Q379" s="18" t="s">
        <v>51</v>
      </c>
      <c r="R379" s="11">
        <v>374</v>
      </c>
      <c r="S379" s="18">
        <f t="shared" si="20"/>
        <v>1.5539955277692146E-2</v>
      </c>
      <c r="T379" s="18">
        <f t="shared" si="21"/>
        <v>64.350249542578538</v>
      </c>
      <c r="U379" s="18">
        <f>LOOKUP('lap sim'!T379,'bike sim'!J21:J266,'bike sim'!K21:K266)</f>
        <v>3.4785074251112658</v>
      </c>
    </row>
    <row r="380" spans="17:21" x14ac:dyDescent="0.25">
      <c r="Q380" s="18" t="s">
        <v>51</v>
      </c>
      <c r="R380" s="11">
        <v>375</v>
      </c>
      <c r="S380" s="18">
        <f t="shared" si="20"/>
        <v>1.5553031213700061E-2</v>
      </c>
      <c r="T380" s="18">
        <f t="shared" si="21"/>
        <v>64.296148208018693</v>
      </c>
      <c r="U380" s="18">
        <f>LOOKUP('lap sim'!T380,'bike sim'!J22:J267,'bike sim'!K22:K267)</f>
        <v>3.4785074251112658</v>
      </c>
    </row>
    <row r="381" spans="17:21" x14ac:dyDescent="0.25">
      <c r="Q381" s="18" t="s">
        <v>51</v>
      </c>
      <c r="R381" s="11">
        <v>376</v>
      </c>
      <c r="S381" s="18">
        <f t="shared" si="20"/>
        <v>1.5566140222499388E-2</v>
      </c>
      <c r="T381" s="18">
        <f t="shared" si="21"/>
        <v>64.242001273674404</v>
      </c>
      <c r="U381" s="18">
        <f>LOOKUP('lap sim'!T381,'bike sim'!J23:J268,'bike sim'!K23:K268)</f>
        <v>3.4785074251112658</v>
      </c>
    </row>
    <row r="382" spans="17:21" x14ac:dyDescent="0.25">
      <c r="Q382" s="18" t="s">
        <v>51</v>
      </c>
      <c r="R382" s="11">
        <v>377</v>
      </c>
      <c r="S382" s="18">
        <f t="shared" si="20"/>
        <v>1.5579282443766902E-2</v>
      </c>
      <c r="T382" s="18">
        <f t="shared" si="21"/>
        <v>64.187808624015858</v>
      </c>
      <c r="U382" s="18">
        <f>LOOKUP('lap sim'!T382,'bike sim'!J24:J269,'bike sim'!K24:K269)</f>
        <v>3.4785074251112658</v>
      </c>
    </row>
    <row r="383" spans="17:21" x14ac:dyDescent="0.25">
      <c r="Q383" s="18" t="s">
        <v>51</v>
      </c>
      <c r="R383" s="11">
        <v>378</v>
      </c>
      <c r="S383" s="18">
        <f t="shared" si="20"/>
        <v>1.5592767356185132E-2</v>
      </c>
      <c r="T383" s="18">
        <f t="shared" si="21"/>
        <v>64.132297824820256</v>
      </c>
      <c r="U383" s="18">
        <f>LOOKUP('lap sim'!T383,'bike sim'!J25:J270,'bike sim'!K25:K270)</f>
        <v>3.5600351065061657</v>
      </c>
    </row>
    <row r="384" spans="17:21" x14ac:dyDescent="0.25">
      <c r="Q384" s="18" t="s">
        <v>51</v>
      </c>
      <c r="R384" s="11">
        <v>379</v>
      </c>
      <c r="S384" s="18">
        <f t="shared" si="20"/>
        <v>1.5606287355775452E-2</v>
      </c>
      <c r="T384" s="18">
        <f t="shared" si="21"/>
        <v>64.076738893951472</v>
      </c>
      <c r="U384" s="18">
        <f>LOOKUP('lap sim'!T384,'bike sim'!J26:J271,'bike sim'!K26:K271)</f>
        <v>3.5600351065061657</v>
      </c>
    </row>
    <row r="385" spans="17:21" x14ac:dyDescent="0.25">
      <c r="Q385" s="18" t="s">
        <v>51</v>
      </c>
      <c r="R385" s="11">
        <v>380</v>
      </c>
      <c r="S385" s="18">
        <f t="shared" si="20"/>
        <v>1.561984259498775E-2</v>
      </c>
      <c r="T385" s="18">
        <f t="shared" si="21"/>
        <v>64.021131705955213</v>
      </c>
      <c r="U385" s="18">
        <f>LOOKUP('lap sim'!T385,'bike sim'!J27:J272,'bike sim'!K27:K272)</f>
        <v>3.5600351065061657</v>
      </c>
    </row>
    <row r="386" spans="17:21" x14ac:dyDescent="0.25">
      <c r="Q386" s="18" t="s">
        <v>51</v>
      </c>
      <c r="R386" s="11">
        <v>381</v>
      </c>
      <c r="S386" s="18">
        <f t="shared" si="20"/>
        <v>1.5633433227200969E-2</v>
      </c>
      <c r="T386" s="18">
        <f t="shared" si="21"/>
        <v>63.965476134831164</v>
      </c>
      <c r="U386" s="18">
        <f>LOOKUP('lap sim'!T386,'bike sim'!J28:J273,'bike sim'!K28:K273)</f>
        <v>3.5600351065061657</v>
      </c>
    </row>
    <row r="387" spans="17:21" x14ac:dyDescent="0.25">
      <c r="Q387" s="18" t="s">
        <v>51</v>
      </c>
      <c r="R387" s="11">
        <v>382</v>
      </c>
      <c r="S387" s="18">
        <f t="shared" si="20"/>
        <v>1.5647059406730404E-2</v>
      </c>
      <c r="T387" s="18">
        <f t="shared" si="21"/>
        <v>63.909772054029617</v>
      </c>
      <c r="U387" s="18">
        <f>LOOKUP('lap sim'!T387,'bike sim'!J29:J274,'bike sim'!K29:K274)</f>
        <v>3.5600351065061657</v>
      </c>
    </row>
    <row r="388" spans="17:21" x14ac:dyDescent="0.25">
      <c r="Q388" s="18" t="s">
        <v>51</v>
      </c>
      <c r="R388" s="11">
        <v>383</v>
      </c>
      <c r="S388" s="18">
        <f t="shared" si="20"/>
        <v>1.5660721288835073E-2</v>
      </c>
      <c r="T388" s="18">
        <f t="shared" si="21"/>
        <v>63.854019336448154</v>
      </c>
      <c r="U388" s="18">
        <f>LOOKUP('lap sim'!T388,'bike sim'!J30:J275,'bike sim'!K30:K275)</f>
        <v>3.5600351065061657</v>
      </c>
    </row>
    <row r="389" spans="17:21" x14ac:dyDescent="0.25">
      <c r="Q389" s="18" t="s">
        <v>51</v>
      </c>
      <c r="R389" s="11">
        <v>384</v>
      </c>
      <c r="S389" s="18">
        <f t="shared" si="20"/>
        <v>1.5674419029725134E-2</v>
      </c>
      <c r="T389" s="18">
        <f t="shared" si="21"/>
        <v>63.798217854428245</v>
      </c>
      <c r="U389" s="18">
        <f>LOOKUP('lap sim'!T389,'bike sim'!J31:J276,'bike sim'!K31:K276)</f>
        <v>3.5600351065061657</v>
      </c>
    </row>
    <row r="390" spans="17:21" x14ac:dyDescent="0.25">
      <c r="Q390" s="18" t="s">
        <v>51</v>
      </c>
      <c r="R390" s="11">
        <v>385</v>
      </c>
      <c r="S390" s="18">
        <f t="shared" si="20"/>
        <v>1.5688152786569411E-2</v>
      </c>
      <c r="T390" s="18">
        <f t="shared" si="21"/>
        <v>63.742367479751827</v>
      </c>
      <c r="U390" s="18">
        <f>LOOKUP('lap sim'!T390,'bike sim'!J32:J277,'bike sim'!K32:K277)</f>
        <v>3.5600351065061657</v>
      </c>
    </row>
    <row r="391" spans="17:21" x14ac:dyDescent="0.25">
      <c r="Q391" s="18" t="s">
        <v>51</v>
      </c>
      <c r="R391" s="11">
        <v>386</v>
      </c>
      <c r="S391" s="18">
        <f t="shared" si="20"/>
        <v>1.570192271750295E-2</v>
      </c>
      <c r="T391" s="18">
        <f t="shared" si="21"/>
        <v>63.68646808363787</v>
      </c>
      <c r="U391" s="18">
        <f>LOOKUP('lap sim'!T391,'bike sim'!J33:J278,'bike sim'!K33:K278)</f>
        <v>3.5600351065061657</v>
      </c>
    </row>
    <row r="392" spans="17:21" x14ac:dyDescent="0.25">
      <c r="Q392" s="18" t="s">
        <v>51</v>
      </c>
      <c r="R392" s="11">
        <v>387</v>
      </c>
      <c r="S392" s="18">
        <f t="shared" si="20"/>
        <v>1.5716489209861805E-2</v>
      </c>
      <c r="T392" s="18">
        <f t="shared" si="21"/>
        <v>63.627441640879859</v>
      </c>
      <c r="U392" s="18">
        <f>LOOKUP('lap sim'!T392,'bike sim'!J34:J279,'bike sim'!K34:K279)</f>
        <v>3.7557015418539139</v>
      </c>
    </row>
    <row r="393" spans="17:21" x14ac:dyDescent="0.25">
      <c r="Q393" s="18" t="s">
        <v>51</v>
      </c>
      <c r="R393" s="11">
        <v>388</v>
      </c>
      <c r="S393" s="18">
        <f t="shared" si="20"/>
        <v>1.5731096329694473E-2</v>
      </c>
      <c r="T393" s="18">
        <f t="shared" si="21"/>
        <v>63.568360338139371</v>
      </c>
      <c r="U393" s="18">
        <f>LOOKUP('lap sim'!T393,'bike sim'!J35:J280,'bike sim'!K35:K280)</f>
        <v>3.7557015418539139</v>
      </c>
    </row>
    <row r="394" spans="17:21" x14ac:dyDescent="0.25">
      <c r="Q394" s="18" t="s">
        <v>51</v>
      </c>
      <c r="R394" s="11">
        <v>389</v>
      </c>
      <c r="S394" s="18">
        <f t="shared" si="20"/>
        <v>1.5745744266245299E-2</v>
      </c>
      <c r="T394" s="18">
        <f t="shared" si="21"/>
        <v>63.509224022120996</v>
      </c>
      <c r="U394" s="18">
        <f>LOOKUP('lap sim'!T394,'bike sim'!J36:J281,'bike sim'!K36:K281)</f>
        <v>3.7557015418539139</v>
      </c>
    </row>
    <row r="395" spans="17:21" x14ac:dyDescent="0.25">
      <c r="Q395" s="18" t="s">
        <v>51</v>
      </c>
      <c r="R395" s="11">
        <v>390</v>
      </c>
      <c r="S395" s="18">
        <f t="shared" si="20"/>
        <v>1.5760433209995213E-2</v>
      </c>
      <c r="T395" s="18">
        <f t="shared" si="21"/>
        <v>63.450032538813929</v>
      </c>
      <c r="U395" s="18">
        <f>LOOKUP('lap sim'!T395,'bike sim'!J37:J282,'bike sim'!K37:K282)</f>
        <v>3.7557015418539139</v>
      </c>
    </row>
    <row r="396" spans="17:21" x14ac:dyDescent="0.25">
      <c r="Q396" s="18" t="s">
        <v>51</v>
      </c>
      <c r="R396" s="11">
        <v>391</v>
      </c>
      <c r="S396" s="18">
        <f t="shared" si="20"/>
        <v>1.5775163352672129E-2</v>
      </c>
      <c r="T396" s="18">
        <f t="shared" si="21"/>
        <v>63.390785733487299</v>
      </c>
      <c r="U396" s="18">
        <f>LOOKUP('lap sim'!T396,'bike sim'!J38:J283,'bike sim'!K38:K283)</f>
        <v>3.7557015418539139</v>
      </c>
    </row>
    <row r="397" spans="17:21" x14ac:dyDescent="0.25">
      <c r="Q397" s="18" t="s">
        <v>51</v>
      </c>
      <c r="R397" s="11">
        <v>392</v>
      </c>
      <c r="S397" s="18">
        <f t="shared" si="20"/>
        <v>1.5789934887261464E-2</v>
      </c>
      <c r="T397" s="18">
        <f t="shared" si="21"/>
        <v>63.33148345068544</v>
      </c>
      <c r="U397" s="18">
        <f>LOOKUP('lap sim'!T397,'bike sim'!J39:J284,'bike sim'!K39:K284)</f>
        <v>3.7557015418539139</v>
      </c>
    </row>
    <row r="398" spans="17:21" x14ac:dyDescent="0.25">
      <c r="Q398" s="18" t="s">
        <v>51</v>
      </c>
      <c r="R398" s="11">
        <v>393</v>
      </c>
      <c r="S398" s="18">
        <f t="shared" si="20"/>
        <v>1.5804748008016772E-2</v>
      </c>
      <c r="T398" s="18">
        <f t="shared" si="21"/>
        <v>63.272125534223122</v>
      </c>
      <c r="U398" s="18">
        <f>LOOKUP('lap sim'!T398,'bike sim'!J40:J285,'bike sim'!K40:K285)</f>
        <v>3.7557015418539139</v>
      </c>
    </row>
    <row r="399" spans="17:21" x14ac:dyDescent="0.25">
      <c r="Q399" s="18" t="s">
        <v>51</v>
      </c>
      <c r="R399" s="11">
        <v>394</v>
      </c>
      <c r="S399" s="18">
        <f t="shared" si="20"/>
        <v>1.5819602910470475E-2</v>
      </c>
      <c r="T399" s="18">
        <f t="shared" si="21"/>
        <v>63.212711827180748</v>
      </c>
      <c r="U399" s="18">
        <f>LOOKUP('lap sim'!T399,'bike sim'!J41:J286,'bike sim'!K41:K286)</f>
        <v>3.7557015418539139</v>
      </c>
    </row>
    <row r="400" spans="17:21" x14ac:dyDescent="0.25">
      <c r="Q400" s="18" t="s">
        <v>51</v>
      </c>
      <c r="R400" s="11">
        <v>395</v>
      </c>
      <c r="S400" s="18">
        <f t="shared" si="20"/>
        <v>1.5834499791444703E-2</v>
      </c>
      <c r="T400" s="18">
        <f t="shared" si="21"/>
        <v>63.153242171899535</v>
      </c>
      <c r="U400" s="18">
        <f>LOOKUP('lap sim'!T400,'bike sim'!J42:J287,'bike sim'!K42:K287)</f>
        <v>3.7557015418539139</v>
      </c>
    </row>
    <row r="401" spans="17:21" x14ac:dyDescent="0.25">
      <c r="Q401" s="18" t="s">
        <v>51</v>
      </c>
      <c r="R401" s="11">
        <v>396</v>
      </c>
      <c r="S401" s="18">
        <f t="shared" si="20"/>
        <v>1.5849438849062258E-2</v>
      </c>
      <c r="T401" s="18">
        <f t="shared" si="21"/>
        <v>63.093716409976594</v>
      </c>
      <c r="U401" s="18">
        <f>LOOKUP('lap sim'!T401,'bike sim'!J43:J288,'bike sim'!K43:K288)</f>
        <v>3.7557015418539139</v>
      </c>
    </row>
    <row r="402" spans="17:21" x14ac:dyDescent="0.25">
      <c r="Q402" s="18" t="s">
        <v>51</v>
      </c>
      <c r="R402" s="11">
        <v>397</v>
      </c>
      <c r="S402" s="18">
        <f t="shared" si="20"/>
        <v>1.5864280286601268E-2</v>
      </c>
      <c r="T402" s="18">
        <f t="shared" si="21"/>
        <v>63.034690634190625</v>
      </c>
      <c r="U402" s="18">
        <f>LOOKUP('lap sim'!T402,'bike sim'!J44:J289,'bike sim'!K44:K289)</f>
        <v>3.7206715161117132</v>
      </c>
    </row>
    <row r="403" spans="17:21" x14ac:dyDescent="0.25">
      <c r="Q403" s="18" t="s">
        <v>51</v>
      </c>
      <c r="R403" s="11">
        <v>398</v>
      </c>
      <c r="S403" s="18">
        <f t="shared" si="20"/>
        <v>1.5879163508099165E-2</v>
      </c>
      <c r="T403" s="18">
        <f t="shared" si="21"/>
        <v>62.975609482826357</v>
      </c>
      <c r="U403" s="18">
        <f>LOOKUP('lap sim'!T403,'bike sim'!J45:J290,'bike sim'!K45:K290)</f>
        <v>3.7206715161117132</v>
      </c>
    </row>
    <row r="404" spans="17:21" x14ac:dyDescent="0.25">
      <c r="Q404" s="18" t="s">
        <v>51</v>
      </c>
      <c r="R404" s="11">
        <v>399</v>
      </c>
      <c r="S404" s="18">
        <f t="shared" si="20"/>
        <v>1.5894088710023048E-2</v>
      </c>
      <c r="T404" s="18">
        <f t="shared" si="21"/>
        <v>62.916472799688421</v>
      </c>
      <c r="U404" s="18">
        <f>LOOKUP('lap sim'!T404,'bike sim'!J46:J291,'bike sim'!K46:K291)</f>
        <v>3.7206715161117132</v>
      </c>
    </row>
    <row r="405" spans="17:21" x14ac:dyDescent="0.25">
      <c r="Q405" s="18" t="s">
        <v>51</v>
      </c>
      <c r="R405" s="11">
        <v>400</v>
      </c>
      <c r="S405" s="18">
        <f t="shared" si="20"/>
        <v>1.5909056090135938E-2</v>
      </c>
      <c r="T405" s="18">
        <f t="shared" si="21"/>
        <v>62.85728042784563</v>
      </c>
      <c r="U405" s="18">
        <f>LOOKUP('lap sim'!T405,'bike sim'!J47:J292,'bike sim'!K47:K292)</f>
        <v>3.7206715161117132</v>
      </c>
    </row>
    <row r="406" spans="17:21" x14ac:dyDescent="0.25">
      <c r="Q406" s="18" t="s">
        <v>51</v>
      </c>
      <c r="R406" s="11">
        <v>401</v>
      </c>
      <c r="S406" s="18">
        <f t="shared" si="20"/>
        <v>1.5924065847507766E-2</v>
      </c>
      <c r="T406" s="18">
        <f t="shared" si="21"/>
        <v>62.798032209626122</v>
      </c>
      <c r="U406" s="18">
        <f>LOOKUP('lap sim'!T406,'bike sim'!J48:J293,'bike sim'!K48:K293)</f>
        <v>3.7206715161117132</v>
      </c>
    </row>
    <row r="407" spans="17:21" x14ac:dyDescent="0.25">
      <c r="Q407" s="18" t="s">
        <v>51</v>
      </c>
      <c r="R407" s="11">
        <v>402</v>
      </c>
      <c r="S407" s="18">
        <f t="shared" si="20"/>
        <v>1.5939118182526517E-2</v>
      </c>
      <c r="T407" s="18">
        <f t="shared" si="21"/>
        <v>62.73872798661246</v>
      </c>
      <c r="U407" s="18">
        <f>LOOKUP('lap sim'!T407,'bike sim'!J49:J294,'bike sim'!K49:K294)</f>
        <v>3.7206715161117132</v>
      </c>
    </row>
    <row r="408" spans="17:21" x14ac:dyDescent="0.25">
      <c r="Q408" s="18" t="s">
        <v>51</v>
      </c>
      <c r="R408" s="11">
        <v>403</v>
      </c>
      <c r="S408" s="18">
        <f t="shared" si="20"/>
        <v>1.5954213296909468E-2</v>
      </c>
      <c r="T408" s="18">
        <f t="shared" si="21"/>
        <v>62.679367599636677</v>
      </c>
      <c r="U408" s="18">
        <f>LOOKUP('lap sim'!T408,'bike sim'!J50:J295,'bike sim'!K50:K295)</f>
        <v>3.7206715161117132</v>
      </c>
    </row>
    <row r="409" spans="17:21" x14ac:dyDescent="0.25">
      <c r="Q409" s="18" t="s">
        <v>51</v>
      </c>
      <c r="R409" s="11">
        <v>404</v>
      </c>
      <c r="S409" s="18">
        <f t="shared" si="20"/>
        <v>1.596935139371454E-2</v>
      </c>
      <c r="T409" s="18">
        <f t="shared" si="21"/>
        <v>62.619950888775307</v>
      </c>
      <c r="U409" s="18">
        <f>LOOKUP('lap sim'!T409,'bike sim'!J51:J296,'bike sim'!K51:K296)</f>
        <v>3.7206715161117132</v>
      </c>
    </row>
    <row r="410" spans="17:21" x14ac:dyDescent="0.25">
      <c r="Q410" s="18" t="s">
        <v>51</v>
      </c>
      <c r="R410" s="11">
        <v>405</v>
      </c>
      <c r="S410" s="18">
        <f t="shared" si="20"/>
        <v>1.5985800752675847E-2</v>
      </c>
      <c r="T410" s="18">
        <f t="shared" si="21"/>
        <v>62.555515076879153</v>
      </c>
      <c r="U410" s="18">
        <f>LOOKUP('lap sim'!T410,'bike sim'!J52:J297,'bike sim'!K52:K297)</f>
        <v>4.0308154025609744</v>
      </c>
    </row>
    <row r="411" spans="17:21" x14ac:dyDescent="0.25">
      <c r="Q411" s="18" t="s">
        <v>51</v>
      </c>
      <c r="R411" s="11">
        <v>406</v>
      </c>
      <c r="S411" s="18">
        <f t="shared" si="20"/>
        <v>1.6001301501417951E-2</v>
      </c>
      <c r="T411" s="18">
        <f t="shared" si="21"/>
        <v>62.49491642360374</v>
      </c>
      <c r="U411" s="18">
        <f>LOOKUP('lap sim'!T411,'bike sim'!J53:J298,'bike sim'!K53:K298)</f>
        <v>3.7871077718296853</v>
      </c>
    </row>
    <row r="412" spans="17:21" x14ac:dyDescent="0.25">
      <c r="Q412" s="18" t="s">
        <v>51</v>
      </c>
      <c r="R412" s="11">
        <v>407</v>
      </c>
      <c r="S412" s="18">
        <f t="shared" si="20"/>
        <v>1.6016847443693326E-2</v>
      </c>
      <c r="T412" s="18">
        <f t="shared" si="21"/>
        <v>62.434258896169517</v>
      </c>
      <c r="U412" s="18">
        <f>LOOKUP('lap sim'!T412,'bike sim'!J54:J299,'bike sim'!K54:K299)</f>
        <v>3.7871077718296853</v>
      </c>
    </row>
    <row r="413" spans="17:21" x14ac:dyDescent="0.25">
      <c r="Q413" s="18" t="s">
        <v>51</v>
      </c>
      <c r="R413" s="11">
        <v>408</v>
      </c>
      <c r="S413" s="18">
        <f t="shared" si="20"/>
        <v>1.6032537934749038E-2</v>
      </c>
      <c r="T413" s="18">
        <f t="shared" ref="T413:T476" si="22">T414+(U414*S414)</f>
        <v>62.373156643689754</v>
      </c>
      <c r="U413" s="18">
        <f>LOOKUP('lap sim'!T413,'bike sim'!J1:J246,'bike sim'!K1:K246)</f>
        <v>3.8111403652024478</v>
      </c>
    </row>
    <row r="414" spans="17:21" x14ac:dyDescent="0.25">
      <c r="Q414" s="18" t="s">
        <v>51</v>
      </c>
      <c r="R414" s="11">
        <v>409</v>
      </c>
      <c r="S414" s="18">
        <f t="shared" si="20"/>
        <v>1.6048274643842311E-2</v>
      </c>
      <c r="T414" s="18">
        <f t="shared" si="22"/>
        <v>62.311994416402754</v>
      </c>
      <c r="U414" s="18">
        <f>LOOKUP('lap sim'!T414,'bike sim'!J2:J247,'bike sim'!K2:K247)</f>
        <v>3.8111403652024478</v>
      </c>
    </row>
    <row r="415" spans="17:21" x14ac:dyDescent="0.25">
      <c r="Q415" s="18" t="s">
        <v>51</v>
      </c>
      <c r="R415" s="11">
        <v>410</v>
      </c>
      <c r="S415" s="18">
        <f t="shared" si="20"/>
        <v>1.6065030366390304E-2</v>
      </c>
      <c r="T415" s="18">
        <f t="shared" si="22"/>
        <v>62.247003410096426</v>
      </c>
      <c r="U415" s="18">
        <f>LOOKUP('lap sim'!T415,'bike sim'!J3:J248,'bike sim'!K3:K248)</f>
        <v>4.0454953911757778</v>
      </c>
    </row>
    <row r="416" spans="17:21" x14ac:dyDescent="0.25">
      <c r="Q416" s="18" t="s">
        <v>51</v>
      </c>
      <c r="R416" s="11">
        <v>411</v>
      </c>
      <c r="S416" s="18">
        <f t="shared" si="20"/>
        <v>1.6081838700230174E-2</v>
      </c>
      <c r="T416" s="18">
        <f t="shared" si="22"/>
        <v>62.181944405753015</v>
      </c>
      <c r="U416" s="18">
        <f>LOOKUP('lap sim'!T416,'bike sim'!J4:J249,'bike sim'!K4:K249)</f>
        <v>4.0454953911757778</v>
      </c>
    </row>
    <row r="417" spans="17:21" x14ac:dyDescent="0.25">
      <c r="Q417" s="18" t="s">
        <v>51</v>
      </c>
      <c r="R417" s="11">
        <v>412</v>
      </c>
      <c r="S417" s="18">
        <f t="shared" si="20"/>
        <v>1.6098699921321246E-2</v>
      </c>
      <c r="T417" s="18">
        <f t="shared" si="22"/>
        <v>62.116817189417389</v>
      </c>
      <c r="U417" s="18">
        <f>LOOKUP('lap sim'!T417,'bike sim'!J5:J250,'bike sim'!K5:K250)</f>
        <v>4.0454953911757778</v>
      </c>
    </row>
    <row r="418" spans="17:21" x14ac:dyDescent="0.25">
      <c r="Q418" s="18" t="s">
        <v>51</v>
      </c>
      <c r="R418" s="11">
        <v>413</v>
      </c>
      <c r="S418" s="18">
        <f t="shared" si="20"/>
        <v>1.6115614307653889E-2</v>
      </c>
      <c r="T418" s="18">
        <f t="shared" si="22"/>
        <v>62.051621546009812</v>
      </c>
      <c r="U418" s="18">
        <f>LOOKUP('lap sim'!T418,'bike sim'!J6:J251,'bike sim'!K6:K251)</f>
        <v>4.0454953911757778</v>
      </c>
    </row>
    <row r="419" spans="17:21" x14ac:dyDescent="0.25">
      <c r="Q419" s="18" t="s">
        <v>51</v>
      </c>
      <c r="R419" s="11">
        <v>414</v>
      </c>
      <c r="S419" s="18">
        <f t="shared" si="20"/>
        <v>1.6132582139268759E-2</v>
      </c>
      <c r="T419" s="18">
        <f t="shared" si="22"/>
        <v>61.986357259317636</v>
      </c>
      <c r="U419" s="18">
        <f>LOOKUP('lap sim'!T419,'bike sim'!J7:J252,'bike sim'!K7:K252)</f>
        <v>4.0454953911757778</v>
      </c>
    </row>
    <row r="420" spans="17:21" x14ac:dyDescent="0.25">
      <c r="Q420" s="18" t="s">
        <v>51</v>
      </c>
      <c r="R420" s="11">
        <v>415</v>
      </c>
      <c r="S420" s="18">
        <f t="shared" si="20"/>
        <v>1.6149603698276296E-2</v>
      </c>
      <c r="T420" s="18">
        <f t="shared" si="22"/>
        <v>61.921024111986945</v>
      </c>
      <c r="U420" s="18">
        <f>LOOKUP('lap sim'!T420,'bike sim'!J8:J253,'bike sim'!K8:K253)</f>
        <v>4.0454953911757778</v>
      </c>
    </row>
    <row r="421" spans="17:21" x14ac:dyDescent="0.25">
      <c r="Q421" s="18" t="s">
        <v>51</v>
      </c>
      <c r="R421" s="11">
        <v>416</v>
      </c>
      <c r="S421" s="18">
        <f t="shared" si="20"/>
        <v>1.6166679268876431E-2</v>
      </c>
      <c r="T421" s="18">
        <f t="shared" si="22"/>
        <v>61.85562188551409</v>
      </c>
      <c r="U421" s="18">
        <f>LOOKUP('lap sim'!T421,'bike sim'!J9:J254,'bike sim'!K9:K254)</f>
        <v>4.0454953911757778</v>
      </c>
    </row>
    <row r="422" spans="17:21" x14ac:dyDescent="0.25">
      <c r="Q422" s="18" t="s">
        <v>51</v>
      </c>
      <c r="R422" s="11">
        <v>417</v>
      </c>
      <c r="S422" s="18">
        <f t="shared" si="20"/>
        <v>1.6183809137378539E-2</v>
      </c>
      <c r="T422" s="18">
        <f t="shared" si="22"/>
        <v>61.790150360237156</v>
      </c>
      <c r="U422" s="18">
        <f>LOOKUP('lap sim'!T422,'bike sim'!J10:J255,'bike sim'!K10:K255)</f>
        <v>4.0454953911757778</v>
      </c>
    </row>
    <row r="423" spans="17:21" x14ac:dyDescent="0.25">
      <c r="Q423" s="18" t="s">
        <v>51</v>
      </c>
      <c r="R423" s="11">
        <v>418</v>
      </c>
      <c r="S423" s="18">
        <f t="shared" si="20"/>
        <v>1.6200993592221598E-2</v>
      </c>
      <c r="T423" s="18">
        <f t="shared" si="22"/>
        <v>61.724609315327356</v>
      </c>
      <c r="U423" s="18">
        <f>LOOKUP('lap sim'!T423,'bike sim'!J11:J256,'bike sim'!K11:K256)</f>
        <v>4.0454953911757778</v>
      </c>
    </row>
    <row r="424" spans="17:21" x14ac:dyDescent="0.25">
      <c r="Q424" s="18" t="s">
        <v>51</v>
      </c>
      <c r="R424" s="11">
        <v>419</v>
      </c>
      <c r="S424" s="18">
        <f t="shared" si="20"/>
        <v>1.6218232923994606E-2</v>
      </c>
      <c r="T424" s="18">
        <f t="shared" si="22"/>
        <v>61.658998528780323</v>
      </c>
      <c r="U424" s="18">
        <f>LOOKUP('lap sim'!T424,'bike sim'!J12:J257,'bike sim'!K12:K257)</f>
        <v>4.0454953911757778</v>
      </c>
    </row>
    <row r="425" spans="17:21" x14ac:dyDescent="0.25">
      <c r="Q425" s="18" t="s">
        <v>51</v>
      </c>
      <c r="R425" s="11">
        <v>420</v>
      </c>
      <c r="S425" s="18">
        <f t="shared" si="20"/>
        <v>1.6235527425457245E-2</v>
      </c>
      <c r="T425" s="18">
        <f t="shared" si="22"/>
        <v>61.593317777407329</v>
      </c>
      <c r="U425" s="18">
        <f>LOOKUP('lap sim'!T425,'bike sim'!J13:J258,'bike sim'!K13:K258)</f>
        <v>4.0454953911757778</v>
      </c>
    </row>
    <row r="426" spans="17:21" x14ac:dyDescent="0.25">
      <c r="Q426" s="18" t="s">
        <v>51</v>
      </c>
      <c r="R426" s="11">
        <v>421</v>
      </c>
      <c r="S426" s="18">
        <f t="shared" si="20"/>
        <v>1.6252877391560765E-2</v>
      </c>
      <c r="T426" s="18">
        <f t="shared" si="22"/>
        <v>61.527566836826423</v>
      </c>
      <c r="U426" s="18">
        <f>LOOKUP('lap sim'!T426,'bike sim'!J14:J259,'bike sim'!K14:K259)</f>
        <v>4.0454953911757778</v>
      </c>
    </row>
    <row r="427" spans="17:21" x14ac:dyDescent="0.25">
      <c r="Q427" s="18" t="s">
        <v>51</v>
      </c>
      <c r="R427" s="11">
        <v>422</v>
      </c>
      <c r="S427" s="18">
        <f t="shared" si="20"/>
        <v>1.6270283119469119E-2</v>
      </c>
      <c r="T427" s="18">
        <f t="shared" si="22"/>
        <v>61.461745481453484</v>
      </c>
      <c r="U427" s="18">
        <f>LOOKUP('lap sim'!T427,'bike sim'!J15:J260,'bike sim'!K15:K260)</f>
        <v>4.0454953911757778</v>
      </c>
    </row>
    <row r="428" spans="17:21" x14ac:dyDescent="0.25">
      <c r="Q428" s="18" t="s">
        <v>51</v>
      </c>
      <c r="R428" s="11">
        <v>423</v>
      </c>
      <c r="S428" s="18">
        <f t="shared" si="20"/>
        <v>1.628774490858037E-2</v>
      </c>
      <c r="T428" s="18">
        <f t="shared" si="22"/>
        <v>61.395853484493173</v>
      </c>
      <c r="U428" s="18">
        <f>LOOKUP('lap sim'!T428,'bike sim'!J16:J261,'bike sim'!K16:K261)</f>
        <v>4.0454953911757778</v>
      </c>
    </row>
    <row r="429" spans="17:21" x14ac:dyDescent="0.25">
      <c r="Q429" s="18" t="s">
        <v>51</v>
      </c>
      <c r="R429" s="11">
        <v>424</v>
      </c>
      <c r="S429" s="18">
        <f t="shared" si="20"/>
        <v>1.630526306054832E-2</v>
      </c>
      <c r="T429" s="18">
        <f t="shared" si="22"/>
        <v>61.32989061792982</v>
      </c>
      <c r="U429" s="18">
        <f>LOOKUP('lap sim'!T429,'bike sim'!J17:J262,'bike sim'!K17:K262)</f>
        <v>4.0454953911757778</v>
      </c>
    </row>
    <row r="430" spans="17:21" x14ac:dyDescent="0.25">
      <c r="Q430" s="18" t="s">
        <v>51</v>
      </c>
      <c r="R430" s="11">
        <v>425</v>
      </c>
      <c r="S430" s="18">
        <f t="shared" si="20"/>
        <v>1.6322837879304421E-2</v>
      </c>
      <c r="T430" s="18">
        <f t="shared" si="22"/>
        <v>61.263856652518186</v>
      </c>
      <c r="U430" s="18">
        <f>LOOKUP('lap sim'!T430,'bike sim'!J18:J263,'bike sim'!K18:K263)</f>
        <v>4.0454953911757778</v>
      </c>
    </row>
    <row r="431" spans="17:21" x14ac:dyDescent="0.25">
      <c r="Q431" s="18" t="s">
        <v>51</v>
      </c>
      <c r="R431" s="11">
        <v>426</v>
      </c>
      <c r="S431" s="18">
        <f t="shared" si="20"/>
        <v>1.6340469671079935E-2</v>
      </c>
      <c r="T431" s="18">
        <f t="shared" si="22"/>
        <v>61.197751357774187</v>
      </c>
      <c r="U431" s="18">
        <f>LOOKUP('lap sim'!T431,'bike sim'!J19:J264,'bike sim'!K19:K264)</f>
        <v>4.0454953911757778</v>
      </c>
    </row>
    <row r="432" spans="17:21" x14ac:dyDescent="0.25">
      <c r="Q432" s="18" t="s">
        <v>51</v>
      </c>
      <c r="R432" s="11">
        <v>427</v>
      </c>
      <c r="S432" s="18">
        <f t="shared" si="20"/>
        <v>1.6358158744428353E-2</v>
      </c>
      <c r="T432" s="18">
        <f t="shared" si="22"/>
        <v>61.131574501965481</v>
      </c>
      <c r="U432" s="18">
        <f>LOOKUP('lap sim'!T432,'bike sim'!J20:J265,'bike sim'!K20:K265)</f>
        <v>4.0454953911757778</v>
      </c>
    </row>
    <row r="433" spans="17:21" x14ac:dyDescent="0.25">
      <c r="Q433" s="18" t="s">
        <v>51</v>
      </c>
      <c r="R433" s="11">
        <v>428</v>
      </c>
      <c r="S433" s="18">
        <f t="shared" ref="S433:S496" si="23">1/T433</f>
        <v>1.6375905410248096E-2</v>
      </c>
      <c r="T433" s="18">
        <f t="shared" si="22"/>
        <v>61.065325852101992</v>
      </c>
      <c r="U433" s="18">
        <f>LOOKUP('lap sim'!T433,'bike sim'!J21:J266,'bike sim'!K21:K266)</f>
        <v>4.0454953911757778</v>
      </c>
    </row>
    <row r="434" spans="17:21" x14ac:dyDescent="0.25">
      <c r="Q434" s="18" t="s">
        <v>51</v>
      </c>
      <c r="R434" s="11">
        <v>429</v>
      </c>
      <c r="S434" s="18">
        <f t="shared" si="23"/>
        <v>1.6395047834582566E-2</v>
      </c>
      <c r="T434" s="18">
        <f t="shared" si="22"/>
        <v>60.994027592323945</v>
      </c>
      <c r="U434" s="18">
        <f>LOOKUP('lap sim'!T434,'bike sim'!J22:J267,'bike sim'!K22:K267)</f>
        <v>4.348768024187029</v>
      </c>
    </row>
    <row r="435" spans="17:21" x14ac:dyDescent="0.25">
      <c r="Q435" s="18" t="s">
        <v>51</v>
      </c>
      <c r="R435" s="11">
        <v>430</v>
      </c>
      <c r="S435" s="18">
        <f t="shared" si="23"/>
        <v>1.6413792038666906E-2</v>
      </c>
      <c r="T435" s="18">
        <f t="shared" si="22"/>
        <v>60.924373700132357</v>
      </c>
      <c r="U435" s="18">
        <f>LOOKUP('lap sim'!T435,'bike sim'!J23:J268,'bike sim'!K23:K268)</f>
        <v>4.2436197575488857</v>
      </c>
    </row>
    <row r="436" spans="17:21" x14ac:dyDescent="0.25">
      <c r="Q436" s="18" t="s">
        <v>51</v>
      </c>
      <c r="R436" s="11">
        <v>431</v>
      </c>
      <c r="S436" s="18">
        <f t="shared" si="23"/>
        <v>1.6433049940704048E-2</v>
      </c>
      <c r="T436" s="18">
        <f t="shared" si="22"/>
        <v>60.852976386509823</v>
      </c>
      <c r="U436" s="18">
        <f>LOOKUP('lap sim'!T436,'bike sim'!J24:J269,'bike sim'!K24:K269)</f>
        <v>4.3447390399320485</v>
      </c>
    </row>
    <row r="437" spans="17:21" x14ac:dyDescent="0.25">
      <c r="Q437" s="18" t="s">
        <v>51</v>
      </c>
      <c r="R437" s="11">
        <v>432</v>
      </c>
      <c r="S437" s="18">
        <f t="shared" si="23"/>
        <v>1.6452375813384799E-2</v>
      </c>
      <c r="T437" s="18">
        <f t="shared" si="22"/>
        <v>60.781495107013775</v>
      </c>
      <c r="U437" s="18">
        <f>LOOKUP('lap sim'!T437,'bike sim'!J25:J270,'bike sim'!K25:K270)</f>
        <v>4.3447390399320485</v>
      </c>
    </row>
    <row r="438" spans="17:21" x14ac:dyDescent="0.25">
      <c r="Q438" s="18" t="s">
        <v>51</v>
      </c>
      <c r="R438" s="11">
        <v>433</v>
      </c>
      <c r="S438" s="18">
        <f t="shared" si="23"/>
        <v>1.6471770057583816E-2</v>
      </c>
      <c r="T438" s="18">
        <f t="shared" si="22"/>
        <v>60.70992956458781</v>
      </c>
      <c r="U438" s="18">
        <f>LOOKUP('lap sim'!T438,'bike sim'!J26:J271,'bike sim'!K26:K271)</f>
        <v>4.3447390399320485</v>
      </c>
    </row>
    <row r="439" spans="17:21" x14ac:dyDescent="0.25">
      <c r="Q439" s="18" t="s">
        <v>51</v>
      </c>
      <c r="R439" s="11">
        <v>434</v>
      </c>
      <c r="S439" s="18">
        <f t="shared" si="23"/>
        <v>1.6491233077494106E-2</v>
      </c>
      <c r="T439" s="18">
        <f t="shared" si="22"/>
        <v>60.638279460419405</v>
      </c>
      <c r="U439" s="18">
        <f>LOOKUP('lap sim'!T439,'bike sim'!J27:J272,'bike sim'!K27:K272)</f>
        <v>4.3447390399320485</v>
      </c>
    </row>
    <row r="440" spans="17:21" x14ac:dyDescent="0.25">
      <c r="Q440" s="18" t="s">
        <v>51</v>
      </c>
      <c r="R440" s="11">
        <v>435</v>
      </c>
      <c r="S440" s="18">
        <f t="shared" si="23"/>
        <v>1.6510765280662445E-2</v>
      </c>
      <c r="T440" s="18">
        <f t="shared" si="22"/>
        <v>60.566544493925356</v>
      </c>
      <c r="U440" s="18">
        <f>LOOKUP('lap sim'!T440,'bike sim'!J28:J273,'bike sim'!K28:K273)</f>
        <v>4.3447390399320485</v>
      </c>
    </row>
    <row r="441" spans="17:21" x14ac:dyDescent="0.25">
      <c r="Q441" s="18" t="s">
        <v>51</v>
      </c>
      <c r="R441" s="11">
        <v>436</v>
      </c>
      <c r="S441" s="18">
        <f t="shared" si="23"/>
        <v>1.653036707802524E-2</v>
      </c>
      <c r="T441" s="18">
        <f t="shared" si="22"/>
        <v>60.494724362737053</v>
      </c>
      <c r="U441" s="18">
        <f>LOOKUP('lap sim'!T441,'bike sim'!J29:J274,'bike sim'!K29:K274)</f>
        <v>4.3447390399320485</v>
      </c>
    </row>
    <row r="442" spans="17:21" x14ac:dyDescent="0.25">
      <c r="Q442" s="18" t="s">
        <v>51</v>
      </c>
      <c r="R442" s="11">
        <v>437</v>
      </c>
      <c r="S442" s="18">
        <f t="shared" si="23"/>
        <v>1.6550038883944868E-2</v>
      </c>
      <c r="T442" s="18">
        <f t="shared" si="22"/>
        <v>60.422818762685587</v>
      </c>
      <c r="U442" s="18">
        <f>LOOKUP('lap sim'!T442,'bike sim'!J30:J275,'bike sim'!K30:K275)</f>
        <v>4.3447390399320485</v>
      </c>
    </row>
    <row r="443" spans="17:21" x14ac:dyDescent="0.25">
      <c r="Q443" s="18" t="s">
        <v>51</v>
      </c>
      <c r="R443" s="11">
        <v>438</v>
      </c>
      <c r="S443" s="18">
        <f t="shared" si="23"/>
        <v>1.6569781116246497E-2</v>
      </c>
      <c r="T443" s="18">
        <f t="shared" si="22"/>
        <v>60.350827387786701</v>
      </c>
      <c r="U443" s="18">
        <f>LOOKUP('lap sim'!T443,'bike sim'!J31:J276,'bike sim'!K31:K276)</f>
        <v>4.3447390399320485</v>
      </c>
    </row>
    <row r="444" spans="17:21" x14ac:dyDescent="0.25">
      <c r="Q444" s="18" t="s">
        <v>51</v>
      </c>
      <c r="R444" s="11">
        <v>439</v>
      </c>
      <c r="S444" s="18">
        <f t="shared" si="23"/>
        <v>1.6589594196255379E-2</v>
      </c>
      <c r="T444" s="18">
        <f t="shared" si="22"/>
        <v>60.278749930225601</v>
      </c>
      <c r="U444" s="18">
        <f>LOOKUP('lap sim'!T444,'bike sim'!J32:J277,'bike sim'!K32:K277)</f>
        <v>4.3447390399320485</v>
      </c>
    </row>
    <row r="445" spans="17:21" x14ac:dyDescent="0.25">
      <c r="Q445" s="18" t="s">
        <v>51</v>
      </c>
      <c r="R445" s="11">
        <v>440</v>
      </c>
      <c r="S445" s="18">
        <f t="shared" si="23"/>
        <v>1.6609478548834648E-2</v>
      </c>
      <c r="T445" s="18">
        <f t="shared" si="22"/>
        <v>60.206586080341566</v>
      </c>
      <c r="U445" s="18">
        <f>LOOKUP('lap sim'!T445,'bike sim'!J33:J278,'bike sim'!K33:K278)</f>
        <v>4.3447390399320485</v>
      </c>
    </row>
    <row r="446" spans="17:21" x14ac:dyDescent="0.25">
      <c r="Q446" s="18" t="s">
        <v>51</v>
      </c>
      <c r="R446" s="11">
        <v>441</v>
      </c>
      <c r="S446" s="18">
        <f t="shared" si="23"/>
        <v>1.6629453152730667E-2</v>
      </c>
      <c r="T446" s="18">
        <f t="shared" si="22"/>
        <v>60.134268446211252</v>
      </c>
      <c r="U446" s="18">
        <f>LOOKUP('lap sim'!T446,'bike sim'!J34:J279,'bike sim'!K34:K279)</f>
        <v>4.348768024187029</v>
      </c>
    </row>
    <row r="447" spans="17:21" x14ac:dyDescent="0.25">
      <c r="Q447" s="18" t="s">
        <v>51</v>
      </c>
      <c r="R447" s="11">
        <v>442</v>
      </c>
      <c r="S447" s="18">
        <f t="shared" si="23"/>
        <v>1.6649500024045735E-2</v>
      </c>
      <c r="T447" s="18">
        <f t="shared" si="22"/>
        <v>60.061863632887977</v>
      </c>
      <c r="U447" s="18">
        <f>LOOKUP('lap sim'!T447,'bike sim'!J35:J280,'bike sim'!K35:K280)</f>
        <v>4.348768024187029</v>
      </c>
    </row>
    <row r="448" spans="17:21" x14ac:dyDescent="0.25">
      <c r="Q448" s="18" t="s">
        <v>51</v>
      </c>
      <c r="R448" s="11">
        <v>443</v>
      </c>
      <c r="S448" s="18">
        <f t="shared" si="23"/>
        <v>1.6669619599707964E-2</v>
      </c>
      <c r="T448" s="18">
        <f t="shared" si="22"/>
        <v>59.989371324197407</v>
      </c>
      <c r="U448" s="18">
        <f>LOOKUP('lap sim'!T448,'bike sim'!J36:J281,'bike sim'!K36:K281)</f>
        <v>4.348768024187029</v>
      </c>
    </row>
    <row r="449" spans="17:21" x14ac:dyDescent="0.25">
      <c r="Q449" s="18" t="s">
        <v>51</v>
      </c>
      <c r="R449" s="11">
        <v>444</v>
      </c>
      <c r="S449" s="18">
        <f t="shared" si="23"/>
        <v>1.6689812320353416E-2</v>
      </c>
      <c r="T449" s="18">
        <f t="shared" si="22"/>
        <v>59.916791202048969</v>
      </c>
      <c r="U449" s="18">
        <f>LOOKUP('lap sim'!T449,'bike sim'!J37:J282,'bike sim'!K37:K282)</f>
        <v>4.348768024187029</v>
      </c>
    </row>
    <row r="450" spans="17:21" x14ac:dyDescent="0.25">
      <c r="Q450" s="18" t="s">
        <v>51</v>
      </c>
      <c r="R450" s="11">
        <v>445</v>
      </c>
      <c r="S450" s="18">
        <f t="shared" si="23"/>
        <v>1.6710078630366644E-2</v>
      </c>
      <c r="T450" s="18">
        <f t="shared" si="22"/>
        <v>59.844122946419581</v>
      </c>
      <c r="U450" s="18">
        <f>LOOKUP('lap sim'!T450,'bike sim'!J38:J283,'bike sim'!K38:K283)</f>
        <v>4.348768024187029</v>
      </c>
    </row>
    <row r="451" spans="17:21" x14ac:dyDescent="0.25">
      <c r="Q451" s="18" t="s">
        <v>51</v>
      </c>
      <c r="R451" s="11">
        <v>446</v>
      </c>
      <c r="S451" s="18">
        <f t="shared" si="23"/>
        <v>1.673041897792182E-2</v>
      </c>
      <c r="T451" s="18">
        <f t="shared" si="22"/>
        <v>59.77136623533714</v>
      </c>
      <c r="U451" s="18">
        <f>LOOKUP('lap sim'!T451,'bike sim'!J39:J284,'bike sim'!K39:K284)</f>
        <v>4.348768024187029</v>
      </c>
    </row>
    <row r="452" spans="17:21" x14ac:dyDescent="0.25">
      <c r="Q452" s="18" t="s">
        <v>51</v>
      </c>
      <c r="R452" s="11">
        <v>447</v>
      </c>
      <c r="S452" s="18">
        <f t="shared" si="23"/>
        <v>1.6750833815024371E-2</v>
      </c>
      <c r="T452" s="18">
        <f t="shared" si="22"/>
        <v>59.698520744863892</v>
      </c>
      <c r="U452" s="18">
        <f>LOOKUP('lap sim'!T452,'bike sim'!J40:J285,'bike sim'!K40:K285)</f>
        <v>4.348768024187029</v>
      </c>
    </row>
    <row r="453" spans="17:21" x14ac:dyDescent="0.25">
      <c r="Q453" s="18" t="s">
        <v>51</v>
      </c>
      <c r="R453" s="11">
        <v>448</v>
      </c>
      <c r="S453" s="18">
        <f t="shared" si="23"/>
        <v>1.6771323597553213E-2</v>
      </c>
      <c r="T453" s="18">
        <f t="shared" si="22"/>
        <v>59.62558614907956</v>
      </c>
      <c r="U453" s="18">
        <f>LOOKUP('lap sim'!T453,'bike sim'!J41:J286,'bike sim'!K41:K286)</f>
        <v>4.348768024187029</v>
      </c>
    </row>
    <row r="454" spans="17:21" x14ac:dyDescent="0.25">
      <c r="Q454" s="18" t="s">
        <v>51</v>
      </c>
      <c r="R454" s="11">
        <v>449</v>
      </c>
      <c r="S454" s="18">
        <f t="shared" si="23"/>
        <v>1.6793395205347311E-2</v>
      </c>
      <c r="T454" s="18">
        <f t="shared" si="22"/>
        <v>59.547220069088972</v>
      </c>
      <c r="U454" s="18">
        <f>LOOKUP('lap sim'!T454,'bike sim'!J42:J287,'bike sim'!K42:K287)</f>
        <v>4.6664822111511945</v>
      </c>
    </row>
    <row r="455" spans="17:21" x14ac:dyDescent="0.25">
      <c r="Q455" s="18" t="s">
        <v>51</v>
      </c>
      <c r="R455" s="11">
        <v>450</v>
      </c>
      <c r="S455" s="18">
        <f t="shared" si="23"/>
        <v>1.6815554222551137E-2</v>
      </c>
      <c r="T455" s="18">
        <f t="shared" si="22"/>
        <v>59.468750584438787</v>
      </c>
      <c r="U455" s="18">
        <f>LOOKUP('lap sim'!T455,'bike sim'!J43:J288,'bike sim'!K43:K288)</f>
        <v>4.6664822111511945</v>
      </c>
    </row>
    <row r="456" spans="17:21" x14ac:dyDescent="0.25">
      <c r="Q456" s="18" t="s">
        <v>51</v>
      </c>
      <c r="R456" s="11">
        <v>451</v>
      </c>
      <c r="S456" s="18">
        <f t="shared" si="23"/>
        <v>1.6837955795013994E-2</v>
      </c>
      <c r="T456" s="18">
        <f t="shared" si="22"/>
        <v>59.38963210107233</v>
      </c>
      <c r="U456" s="18">
        <f>LOOKUP('lap sim'!T456,'bike sim'!J44:J289,'bike sim'!K44:K289)</f>
        <v>4.6988176195286133</v>
      </c>
    </row>
    <row r="457" spans="17:21" x14ac:dyDescent="0.25">
      <c r="Q457" s="18" t="s">
        <v>51</v>
      </c>
      <c r="R457" s="11">
        <v>452</v>
      </c>
      <c r="S457" s="18">
        <f t="shared" si="23"/>
        <v>1.6860447176475224E-2</v>
      </c>
      <c r="T457" s="18">
        <f t="shared" si="22"/>
        <v>59.310407934806378</v>
      </c>
      <c r="U457" s="18">
        <f>LOOKUP('lap sim'!T457,'bike sim'!J45:J290,'bike sim'!K45:K290)</f>
        <v>4.6988176195286133</v>
      </c>
    </row>
    <row r="458" spans="17:21" x14ac:dyDescent="0.25">
      <c r="Q458" s="18" t="s">
        <v>51</v>
      </c>
      <c r="R458" s="11">
        <v>453</v>
      </c>
      <c r="S458" s="18">
        <f t="shared" si="23"/>
        <v>1.6883028968786271E-2</v>
      </c>
      <c r="T458" s="18">
        <f t="shared" si="22"/>
        <v>59.23107766081683</v>
      </c>
      <c r="U458" s="18">
        <f>LOOKUP('lap sim'!T458,'bike sim'!J46:J291,'bike sim'!K46:K291)</f>
        <v>4.6988176195286133</v>
      </c>
    </row>
    <row r="459" spans="17:21" x14ac:dyDescent="0.25">
      <c r="Q459" s="18" t="s">
        <v>51</v>
      </c>
      <c r="R459" s="11">
        <v>454</v>
      </c>
      <c r="S459" s="18">
        <f t="shared" si="23"/>
        <v>1.6905701779461445E-2</v>
      </c>
      <c r="T459" s="18">
        <f t="shared" si="22"/>
        <v>59.151640851425</v>
      </c>
      <c r="U459" s="18">
        <f>LOOKUP('lap sim'!T459,'bike sim'!J47:J292,'bike sim'!K47:K292)</f>
        <v>4.6988176195286133</v>
      </c>
    </row>
    <row r="460" spans="17:21" x14ac:dyDescent="0.25">
      <c r="Q460" s="18" t="s">
        <v>51</v>
      </c>
      <c r="R460" s="11">
        <v>455</v>
      </c>
      <c r="S460" s="18">
        <f t="shared" si="23"/>
        <v>1.6928466221746628E-2</v>
      </c>
      <c r="T460" s="18">
        <f t="shared" si="22"/>
        <v>59.072097076070662</v>
      </c>
      <c r="U460" s="18">
        <f>LOOKUP('lap sim'!T460,'bike sim'!J48:J293,'bike sim'!K48:K293)</f>
        <v>4.6988176195286133</v>
      </c>
    </row>
    <row r="461" spans="17:21" x14ac:dyDescent="0.25">
      <c r="Q461" s="18" t="s">
        <v>51</v>
      </c>
      <c r="R461" s="11">
        <v>456</v>
      </c>
      <c r="S461" s="18">
        <f t="shared" si="23"/>
        <v>1.6951494263998241E-2</v>
      </c>
      <c r="T461" s="18">
        <f t="shared" si="22"/>
        <v>58.991849593095182</v>
      </c>
      <c r="U461" s="18">
        <f>LOOKUP('lap sim'!T461,'bike sim'!J49:J294,'bike sim'!K49:K294)</f>
        <v>4.733947445913957</v>
      </c>
    </row>
    <row r="462" spans="17:21" x14ac:dyDescent="0.25">
      <c r="Q462" s="18" t="s">
        <v>51</v>
      </c>
      <c r="R462" s="11">
        <v>457</v>
      </c>
      <c r="S462" s="18">
        <f t="shared" si="23"/>
        <v>1.697461658179877E-2</v>
      </c>
      <c r="T462" s="18">
        <f t="shared" si="22"/>
        <v>58.911492650282405</v>
      </c>
      <c r="U462" s="18">
        <f>LOOKUP('lap sim'!T462,'bike sim'!J50:J295,'bike sim'!K50:K295)</f>
        <v>4.733947445913957</v>
      </c>
    </row>
    <row r="463" spans="17:21" x14ac:dyDescent="0.25">
      <c r="Q463" s="18" t="s">
        <v>51</v>
      </c>
      <c r="R463" s="11">
        <v>458</v>
      </c>
      <c r="S463" s="18">
        <f t="shared" si="23"/>
        <v>1.6997833820351201E-2</v>
      </c>
      <c r="T463" s="18">
        <f t="shared" si="22"/>
        <v>58.831025798282482</v>
      </c>
      <c r="U463" s="18">
        <f>LOOKUP('lap sim'!T463,'bike sim'!J51:J296,'bike sim'!K51:K296)</f>
        <v>4.733947445913957</v>
      </c>
    </row>
    <row r="464" spans="17:21" x14ac:dyDescent="0.25">
      <c r="Q464" s="18" t="s">
        <v>51</v>
      </c>
      <c r="R464" s="11">
        <v>459</v>
      </c>
      <c r="S464" s="18">
        <f t="shared" si="23"/>
        <v>1.7021146631058623E-2</v>
      </c>
      <c r="T464" s="18">
        <f t="shared" si="22"/>
        <v>58.750448584661854</v>
      </c>
      <c r="U464" s="18">
        <f>LOOKUP('lap sim'!T464,'bike sim'!J52:J297,'bike sim'!K52:K297)</f>
        <v>4.733947445913957</v>
      </c>
    </row>
    <row r="465" spans="17:21" x14ac:dyDescent="0.25">
      <c r="Q465" s="18" t="s">
        <v>51</v>
      </c>
      <c r="R465" s="11">
        <v>460</v>
      </c>
      <c r="S465" s="18">
        <f t="shared" si="23"/>
        <v>1.7044555671601038E-2</v>
      </c>
      <c r="T465" s="18">
        <f t="shared" si="22"/>
        <v>58.669760553873537</v>
      </c>
      <c r="U465" s="18">
        <f>LOOKUP('lap sim'!T465,'bike sim'!J53:J298,'bike sim'!K53:K298)</f>
        <v>4.733947445913957</v>
      </c>
    </row>
    <row r="466" spans="17:21" x14ac:dyDescent="0.25">
      <c r="Q466" s="18" t="s">
        <v>51</v>
      </c>
      <c r="R466" s="11">
        <v>461</v>
      </c>
      <c r="S466" s="18">
        <f t="shared" si="23"/>
        <v>1.706806160601335E-2</v>
      </c>
      <c r="T466" s="18">
        <f t="shared" si="22"/>
        <v>58.588961247227047</v>
      </c>
      <c r="U466" s="18">
        <f>LOOKUP('lap sim'!T466,'bike sim'!J54:J299,'bike sim'!K54:K299)</f>
        <v>4.733947445913957</v>
      </c>
    </row>
    <row r="467" spans="17:21" x14ac:dyDescent="0.25">
      <c r="Q467" s="18" t="s">
        <v>51</v>
      </c>
      <c r="R467" s="11">
        <v>462</v>
      </c>
      <c r="S467" s="18">
        <f t="shared" si="23"/>
        <v>1.7091138259911792E-2</v>
      </c>
      <c r="T467" s="18">
        <f t="shared" si="22"/>
        <v>58.509853749504508</v>
      </c>
      <c r="U467" s="18">
        <f>LOOKUP('lap sim'!T467,'bike sim'!J1:J246,'bike sim'!K1:K246)</f>
        <v>4.6285681222350288</v>
      </c>
    </row>
    <row r="468" spans="17:21" x14ac:dyDescent="0.25">
      <c r="Q468" s="18" t="s">
        <v>51</v>
      </c>
      <c r="R468" s="11">
        <v>463</v>
      </c>
      <c r="S468" s="18">
        <f t="shared" si="23"/>
        <v>1.7114308811670077E-2</v>
      </c>
      <c r="T468" s="18">
        <f t="shared" si="22"/>
        <v>58.430639005304727</v>
      </c>
      <c r="U468" s="18">
        <f>LOOKUP('lap sim'!T468,'bike sim'!J2:J247,'bike sim'!K2:K247)</f>
        <v>4.6285681222350288</v>
      </c>
    </row>
    <row r="469" spans="17:21" x14ac:dyDescent="0.25">
      <c r="Q469" s="18" t="s">
        <v>51</v>
      </c>
      <c r="R469" s="11">
        <v>464</v>
      </c>
      <c r="S469" s="18">
        <f t="shared" si="23"/>
        <v>1.7137764994880709E-2</v>
      </c>
      <c r="T469" s="18">
        <f t="shared" si="22"/>
        <v>58.350665929817225</v>
      </c>
      <c r="U469" s="18">
        <f>LOOKUP('lap sim'!T469,'bike sim'!J3:J248,'bike sim'!K3:K248)</f>
        <v>4.6664822111511945</v>
      </c>
    </row>
    <row r="470" spans="17:21" x14ac:dyDescent="0.25">
      <c r="Q470" s="18" t="s">
        <v>51</v>
      </c>
      <c r="R470" s="11">
        <v>465</v>
      </c>
      <c r="S470" s="18">
        <f t="shared" si="23"/>
        <v>1.7161317931973081E-2</v>
      </c>
      <c r="T470" s="18">
        <f t="shared" si="22"/>
        <v>58.270582944967764</v>
      </c>
      <c r="U470" s="18">
        <f>LOOKUP('lap sim'!T470,'bike sim'!J4:J249,'bike sim'!K4:K249)</f>
        <v>4.6664822111511945</v>
      </c>
    </row>
    <row r="471" spans="17:21" x14ac:dyDescent="0.25">
      <c r="Q471" s="18" t="s">
        <v>51</v>
      </c>
      <c r="R471" s="11">
        <v>466</v>
      </c>
      <c r="S471" s="18">
        <f t="shared" si="23"/>
        <v>1.7186662050621186E-2</v>
      </c>
      <c r="T471" s="18">
        <f t="shared" si="22"/>
        <v>58.184654882642356</v>
      </c>
      <c r="U471" s="18">
        <f>LOOKUP('lap sim'!T471,'bike sim'!J5:J250,'bike sim'!K5:K250)</f>
        <v>4.9996946511380038</v>
      </c>
    </row>
    <row r="472" spans="17:21" x14ac:dyDescent="0.25">
      <c r="Q472" s="18" t="s">
        <v>51</v>
      </c>
      <c r="R472" s="11">
        <v>467</v>
      </c>
      <c r="S472" s="18">
        <f t="shared" si="23"/>
        <v>1.7212118843596403E-2</v>
      </c>
      <c r="T472" s="18">
        <f t="shared" si="22"/>
        <v>58.098599544125278</v>
      </c>
      <c r="U472" s="18">
        <f>LOOKUP('lap sim'!T472,'bike sim'!J6:J251,'bike sim'!K6:K251)</f>
        <v>4.9996946511380038</v>
      </c>
    </row>
    <row r="473" spans="17:21" x14ac:dyDescent="0.25">
      <c r="Q473" s="18" t="s">
        <v>51</v>
      </c>
      <c r="R473" s="11">
        <v>468</v>
      </c>
      <c r="S473" s="18">
        <f t="shared" si="23"/>
        <v>1.7237689148506187E-2</v>
      </c>
      <c r="T473" s="18">
        <f t="shared" si="22"/>
        <v>58.012416361891511</v>
      </c>
      <c r="U473" s="18">
        <f>LOOKUP('lap sim'!T473,'bike sim'!J7:J252,'bike sim'!K7:K252)</f>
        <v>4.9996946511380038</v>
      </c>
    </row>
    <row r="474" spans="17:21" x14ac:dyDescent="0.25">
      <c r="Q474" s="18" t="s">
        <v>51</v>
      </c>
      <c r="R474" s="11">
        <v>469</v>
      </c>
      <c r="S474" s="18">
        <f t="shared" si="23"/>
        <v>1.726337381170321E-2</v>
      </c>
      <c r="T474" s="18">
        <f t="shared" si="22"/>
        <v>57.926104764184544</v>
      </c>
      <c r="U474" s="18">
        <f>LOOKUP('lap sim'!T474,'bike sim'!J8:J253,'bike sim'!K8:K253)</f>
        <v>4.9996946511380038</v>
      </c>
    </row>
    <row r="475" spans="17:21" x14ac:dyDescent="0.25">
      <c r="Q475" s="18" t="s">
        <v>51</v>
      </c>
      <c r="R475" s="11">
        <v>470</v>
      </c>
      <c r="S475" s="18">
        <f t="shared" si="23"/>
        <v>1.7289173688403135E-2</v>
      </c>
      <c r="T475" s="18">
        <f t="shared" si="22"/>
        <v>57.839664174972036</v>
      </c>
      <c r="U475" s="18">
        <f>LOOKUP('lap sim'!T475,'bike sim'!J9:J254,'bike sim'!K9:K254)</f>
        <v>4.9996946511380038</v>
      </c>
    </row>
    <row r="476" spans="17:21" x14ac:dyDescent="0.25">
      <c r="Q476" s="18" t="s">
        <v>51</v>
      </c>
      <c r="R476" s="11">
        <v>471</v>
      </c>
      <c r="S476" s="18">
        <f t="shared" si="23"/>
        <v>1.7315089642804316E-2</v>
      </c>
      <c r="T476" s="18">
        <f t="shared" si="22"/>
        <v>57.753094013900935</v>
      </c>
      <c r="U476" s="18">
        <f>LOOKUP('lap sim'!T476,'bike sim'!J10:J255,'bike sim'!K10:K255)</f>
        <v>4.9996946511380038</v>
      </c>
    </row>
    <row r="477" spans="17:21" x14ac:dyDescent="0.25">
      <c r="Q477" s="18" t="s">
        <v>51</v>
      </c>
      <c r="R477" s="11">
        <v>472</v>
      </c>
      <c r="S477" s="18">
        <f t="shared" si="23"/>
        <v>1.7341122548209492E-2</v>
      </c>
      <c r="T477" s="18">
        <f t="shared" ref="T477:T515" si="24">T478+(U478*S478)</f>
        <v>57.666393696251923</v>
      </c>
      <c r="U477" s="18">
        <f>LOOKUP('lap sim'!T477,'bike sim'!J11:J256,'bike sim'!K11:K256)</f>
        <v>4.9996946511380038</v>
      </c>
    </row>
    <row r="478" spans="17:21" x14ac:dyDescent="0.25">
      <c r="Q478" s="18" t="s">
        <v>51</v>
      </c>
      <c r="R478" s="11">
        <v>473</v>
      </c>
      <c r="S478" s="18">
        <f t="shared" si="23"/>
        <v>1.7367273287149508E-2</v>
      </c>
      <c r="T478" s="18">
        <f t="shared" si="24"/>
        <v>57.579562632893307</v>
      </c>
      <c r="U478" s="18">
        <f>LOOKUP('lap sim'!T478,'bike sim'!J12:J257,'bike sim'!K12:K257)</f>
        <v>4.9996946511380038</v>
      </c>
    </row>
    <row r="479" spans="17:21" x14ac:dyDescent="0.25">
      <c r="Q479" s="18" t="s">
        <v>51</v>
      </c>
      <c r="R479" s="11">
        <v>474</v>
      </c>
      <c r="S479" s="18">
        <f t="shared" si="23"/>
        <v>1.7393542751509079E-2</v>
      </c>
      <c r="T479" s="18">
        <f t="shared" si="24"/>
        <v>57.492600230234245</v>
      </c>
      <c r="U479" s="18">
        <f>LOOKUP('lap sim'!T479,'bike sim'!J13:J258,'bike sim'!K13:K258)</f>
        <v>4.9996946511380038</v>
      </c>
    </row>
    <row r="480" spans="17:21" x14ac:dyDescent="0.25">
      <c r="Q480" s="18" t="s">
        <v>51</v>
      </c>
      <c r="R480" s="11">
        <v>475</v>
      </c>
      <c r="S480" s="18">
        <f t="shared" si="23"/>
        <v>1.7419931842654661E-2</v>
      </c>
      <c r="T480" s="18">
        <f t="shared" si="24"/>
        <v>57.405505890177338</v>
      </c>
      <c r="U480" s="18">
        <f>LOOKUP('lap sim'!T480,'bike sim'!J14:J259,'bike sim'!K14:K259)</f>
        <v>4.9996946511380038</v>
      </c>
    </row>
    <row r="481" spans="17:21" x14ac:dyDescent="0.25">
      <c r="Q481" s="18" t="s">
        <v>51</v>
      </c>
      <c r="R481" s="11">
        <v>476</v>
      </c>
      <c r="S481" s="18">
        <f t="shared" si="23"/>
        <v>1.7446441471564499E-2</v>
      </c>
      <c r="T481" s="18">
        <f t="shared" si="24"/>
        <v>57.318279010070562</v>
      </c>
      <c r="U481" s="18">
        <f>LOOKUP('lap sim'!T481,'bike sim'!J15:J260,'bike sim'!K15:K260)</f>
        <v>4.9996946511380038</v>
      </c>
    </row>
    <row r="482" spans="17:21" x14ac:dyDescent="0.25">
      <c r="Q482" s="18" t="s">
        <v>51</v>
      </c>
      <c r="R482" s="11">
        <v>477</v>
      </c>
      <c r="S482" s="18">
        <f t="shared" si="23"/>
        <v>1.7473072558960794E-2</v>
      </c>
      <c r="T482" s="18">
        <f t="shared" si="24"/>
        <v>57.230918982658579</v>
      </c>
      <c r="U482" s="18">
        <f>LOOKUP('lap sim'!T482,'bike sim'!J16:J261,'bike sim'!K16:K261)</f>
        <v>4.9996946511380038</v>
      </c>
    </row>
    <row r="483" spans="17:21" x14ac:dyDescent="0.25">
      <c r="Q483" s="18" t="s">
        <v>51</v>
      </c>
      <c r="R483" s="11">
        <v>478</v>
      </c>
      <c r="S483" s="18">
        <f t="shared" si="23"/>
        <v>1.7499826035444165E-2</v>
      </c>
      <c r="T483" s="18">
        <f t="shared" si="24"/>
        <v>57.143425196033327</v>
      </c>
      <c r="U483" s="18">
        <f>LOOKUP('lap sim'!T483,'bike sim'!J17:J262,'bike sim'!K17:K262)</f>
        <v>4.9996946511380038</v>
      </c>
    </row>
    <row r="484" spans="17:21" x14ac:dyDescent="0.25">
      <c r="Q484" s="18" t="s">
        <v>51</v>
      </c>
      <c r="R484" s="11">
        <v>479</v>
      </c>
      <c r="S484" s="18">
        <f t="shared" si="23"/>
        <v>1.7526702841630347E-2</v>
      </c>
      <c r="T484" s="18">
        <f t="shared" si="24"/>
        <v>57.055797033583943</v>
      </c>
      <c r="U484" s="18">
        <f>LOOKUP('lap sim'!T484,'bike sim'!J18:J263,'bike sim'!K18:K263)</f>
        <v>4.9996946511380038</v>
      </c>
    </row>
    <row r="485" spans="17:21" x14ac:dyDescent="0.25">
      <c r="Q485" s="18" t="s">
        <v>51</v>
      </c>
      <c r="R485" s="11">
        <v>480</v>
      </c>
      <c r="S485" s="18">
        <f t="shared" si="23"/>
        <v>1.7553667599732443E-2</v>
      </c>
      <c r="T485" s="18">
        <f t="shared" si="24"/>
        <v>56.968151773321843</v>
      </c>
      <c r="U485" s="18">
        <f>LOOKUP('lap sim'!T485,'bike sim'!J19:J264,'bike sim'!K19:K264)</f>
        <v>4.992988488823805</v>
      </c>
    </row>
    <row r="486" spans="17:21" x14ac:dyDescent="0.25">
      <c r="Q486" s="18" t="s">
        <v>51</v>
      </c>
      <c r="R486" s="11">
        <v>481</v>
      </c>
      <c r="S486" s="18">
        <f t="shared" si="23"/>
        <v>1.7580757261980457E-2</v>
      </c>
      <c r="T486" s="18">
        <f t="shared" si="24"/>
        <v>56.880371254687972</v>
      </c>
      <c r="U486" s="18">
        <f>LOOKUP('lap sim'!T486,'bike sim'!J20:J265,'bike sim'!K20:K265)</f>
        <v>4.992988488823805</v>
      </c>
    </row>
    <row r="487" spans="17:21" x14ac:dyDescent="0.25">
      <c r="Q487" s="18" t="s">
        <v>51</v>
      </c>
      <c r="R487" s="11">
        <v>482</v>
      </c>
      <c r="S487" s="18">
        <f t="shared" si="23"/>
        <v>1.7609443863153121E-2</v>
      </c>
      <c r="T487" s="18">
        <f t="shared" si="24"/>
        <v>56.787710490531154</v>
      </c>
      <c r="U487" s="18">
        <f>LOOKUP('lap sim'!T487,'bike sim'!J21:J266,'bike sim'!K21:K266)</f>
        <v>5.2619926487686488</v>
      </c>
    </row>
    <row r="488" spans="17:21" x14ac:dyDescent="0.25">
      <c r="Q488" s="18" t="s">
        <v>51</v>
      </c>
      <c r="R488" s="11">
        <v>483</v>
      </c>
      <c r="S488" s="18">
        <f t="shared" si="23"/>
        <v>1.7638271425514326E-2</v>
      </c>
      <c r="T488" s="18">
        <f t="shared" si="24"/>
        <v>56.694898035953109</v>
      </c>
      <c r="U488" s="18">
        <f>LOOKUP('lap sim'!T488,'bike sim'!J22:J267,'bike sim'!K22:K267)</f>
        <v>5.2619926487686488</v>
      </c>
    </row>
    <row r="489" spans="17:21" x14ac:dyDescent="0.25">
      <c r="Q489" s="18" t="s">
        <v>51</v>
      </c>
      <c r="R489" s="11">
        <v>484</v>
      </c>
      <c r="S489" s="18">
        <f t="shared" si="23"/>
        <v>1.7667241107674814E-2</v>
      </c>
      <c r="T489" s="18">
        <f t="shared" si="24"/>
        <v>56.601933143120498</v>
      </c>
      <c r="U489" s="18">
        <f>LOOKUP('lap sim'!T489,'bike sim'!J23:J268,'bike sim'!K23:K268)</f>
        <v>5.2619926487686488</v>
      </c>
    </row>
    <row r="490" spans="17:21" x14ac:dyDescent="0.25">
      <c r="Q490" s="18" t="s">
        <v>51</v>
      </c>
      <c r="R490" s="11">
        <v>485</v>
      </c>
      <c r="S490" s="18">
        <f t="shared" si="23"/>
        <v>1.769619908791175E-2</v>
      </c>
      <c r="T490" s="18">
        <f t="shared" si="24"/>
        <v>56.509309995449733</v>
      </c>
      <c r="U490" s="18">
        <f>LOOKUP('lap sim'!T490,'bike sim'!J24:J269,'bike sim'!K24:K269)</f>
        <v>5.2340701644813858</v>
      </c>
    </row>
    <row r="491" spans="17:21" x14ac:dyDescent="0.25">
      <c r="Q491" s="18" t="s">
        <v>51</v>
      </c>
      <c r="R491" s="11">
        <v>486</v>
      </c>
      <c r="S491" s="18">
        <f t="shared" si="23"/>
        <v>1.7725300008303455E-2</v>
      </c>
      <c r="T491" s="18">
        <f t="shared" si="24"/>
        <v>56.416534531519794</v>
      </c>
      <c r="U491" s="18">
        <f>LOOKUP('lap sim'!T491,'bike sim'!J25:J270,'bike sim'!K25:K270)</f>
        <v>5.2340701644813858</v>
      </c>
    </row>
    <row r="492" spans="17:21" x14ac:dyDescent="0.25">
      <c r="Q492" s="18" t="s">
        <v>51</v>
      </c>
      <c r="R492" s="11">
        <v>487</v>
      </c>
      <c r="S492" s="18">
        <f t="shared" si="23"/>
        <v>1.7754545049075188E-2</v>
      </c>
      <c r="T492" s="18">
        <f t="shared" si="24"/>
        <v>56.323605996994488</v>
      </c>
      <c r="U492" s="18">
        <f>LOOKUP('lap sim'!T492,'bike sim'!J26:J271,'bike sim'!K26:K271)</f>
        <v>5.2340701644813858</v>
      </c>
    </row>
    <row r="493" spans="17:21" x14ac:dyDescent="0.25">
      <c r="Q493" s="18" t="s">
        <v>51</v>
      </c>
      <c r="R493" s="11">
        <v>488</v>
      </c>
      <c r="S493" s="18">
        <f t="shared" si="23"/>
        <v>1.7783935404143483E-2</v>
      </c>
      <c r="T493" s="18">
        <f t="shared" si="24"/>
        <v>56.230523631288598</v>
      </c>
      <c r="U493" s="18">
        <f>LOOKUP('lap sim'!T493,'bike sim'!J27:J272,'bike sim'!K27:K272)</f>
        <v>5.2340701644813858</v>
      </c>
    </row>
    <row r="494" spans="17:21" x14ac:dyDescent="0.25">
      <c r="Q494" s="18" t="s">
        <v>51</v>
      </c>
      <c r="R494" s="11">
        <v>489</v>
      </c>
      <c r="S494" s="18">
        <f t="shared" si="23"/>
        <v>1.7813472281321085E-2</v>
      </c>
      <c r="T494" s="18">
        <f t="shared" si="24"/>
        <v>56.137286667495118</v>
      </c>
      <c r="U494" s="18">
        <f>LOOKUP('lap sim'!T494,'bike sim'!J28:J273,'bike sim'!K28:K273)</f>
        <v>5.2340701644813858</v>
      </c>
    </row>
    <row r="495" spans="17:21" x14ac:dyDescent="0.25">
      <c r="Q495" s="18" t="s">
        <v>51</v>
      </c>
      <c r="R495" s="11">
        <v>490</v>
      </c>
      <c r="S495" s="18">
        <f t="shared" si="23"/>
        <v>1.784315690252563E-2</v>
      </c>
      <c r="T495" s="18">
        <f t="shared" si="24"/>
        <v>56.043894332311446</v>
      </c>
      <c r="U495" s="18">
        <f>LOOKUP('lap sim'!T495,'bike sim'!J29:J274,'bike sim'!K29:K274)</f>
        <v>5.2340701644813858</v>
      </c>
    </row>
    <row r="496" spans="17:21" x14ac:dyDescent="0.25">
      <c r="Q496" s="18" t="s">
        <v>51</v>
      </c>
      <c r="R496" s="11">
        <v>491</v>
      </c>
      <c r="S496" s="18">
        <f t="shared" si="23"/>
        <v>1.7872990503992166E-2</v>
      </c>
      <c r="T496" s="18">
        <f t="shared" si="24"/>
        <v>55.950345845964442</v>
      </c>
      <c r="U496" s="18">
        <f>LOOKUP('lap sim'!T496,'bike sim'!J30:J275,'bike sim'!K30:K275)</f>
        <v>5.2340701644813858</v>
      </c>
    </row>
    <row r="497" spans="17:21" x14ac:dyDescent="0.25">
      <c r="Q497" s="18" t="s">
        <v>51</v>
      </c>
      <c r="R497" s="11">
        <v>492</v>
      </c>
      <c r="S497" s="18">
        <f t="shared" ref="S497:S534" si="25">1/T497</f>
        <v>1.7904833535266566E-2</v>
      </c>
      <c r="T497" s="18">
        <f t="shared" si="24"/>
        <v>55.850840390687395</v>
      </c>
      <c r="U497" s="18">
        <f>LOOKUP('lap sim'!T497,'bike sim'!J31:J276,'bike sim'!K31:K276)</f>
        <v>5.5574633006811451</v>
      </c>
    </row>
    <row r="498" spans="17:21" x14ac:dyDescent="0.25">
      <c r="Q498" s="18" t="s">
        <v>51</v>
      </c>
      <c r="R498" s="11">
        <v>493</v>
      </c>
      <c r="S498" s="18">
        <f t="shared" si="25"/>
        <v>1.7936847474880606E-2</v>
      </c>
      <c r="T498" s="18">
        <f t="shared" si="24"/>
        <v>55.75115701911583</v>
      </c>
      <c r="U498" s="18">
        <f>LOOKUP('lap sim'!T498,'bike sim'!J32:J277,'bike sim'!K32:K277)</f>
        <v>5.5574633006811451</v>
      </c>
    </row>
    <row r="499" spans="17:21" x14ac:dyDescent="0.25">
      <c r="Q499" s="18" t="s">
        <v>51</v>
      </c>
      <c r="R499" s="11">
        <v>494</v>
      </c>
      <c r="S499" s="18">
        <f t="shared" si="25"/>
        <v>1.7969033857715547E-2</v>
      </c>
      <c r="T499" s="18">
        <f t="shared" si="24"/>
        <v>55.65129477290288</v>
      </c>
      <c r="U499" s="18">
        <f>LOOKUP('lap sim'!T499,'bike sim'!J33:J278,'bike sim'!K33:K278)</f>
        <v>5.5574633006811451</v>
      </c>
    </row>
    <row r="500" spans="17:21" x14ac:dyDescent="0.25">
      <c r="Q500" s="18" t="s">
        <v>51</v>
      </c>
      <c r="R500" s="11">
        <v>495</v>
      </c>
      <c r="S500" s="18">
        <f t="shared" si="25"/>
        <v>1.8000179485366908E-2</v>
      </c>
      <c r="T500" s="18">
        <f t="shared" si="24"/>
        <v>55.555001593897522</v>
      </c>
      <c r="U500" s="18">
        <f>LOOKUP('lap sim'!T500,'bike sim'!J34:J279,'bike sim'!K34:K279)</f>
        <v>5.3495677131241539</v>
      </c>
    </row>
    <row r="501" spans="17:21" x14ac:dyDescent="0.25">
      <c r="Q501" s="18" t="s">
        <v>51</v>
      </c>
      <c r="R501" s="11">
        <v>496</v>
      </c>
      <c r="S501" s="18">
        <f t="shared" si="25"/>
        <v>1.8033648375836334E-2</v>
      </c>
      <c r="T501" s="18">
        <f t="shared" si="24"/>
        <v>55.451896319544588</v>
      </c>
      <c r="U501" s="18">
        <f>LOOKUP('lap sim'!T501,'bike sim'!J35:J280,'bike sim'!K35:K280)</f>
        <v>5.7173829834172851</v>
      </c>
    </row>
    <row r="502" spans="17:21" x14ac:dyDescent="0.25">
      <c r="Q502" s="18" t="s">
        <v>51</v>
      </c>
      <c r="R502" s="11">
        <v>497</v>
      </c>
      <c r="S502" s="18">
        <f t="shared" si="25"/>
        <v>1.8067304772961545E-2</v>
      </c>
      <c r="T502" s="18">
        <f t="shared" si="24"/>
        <v>55.348598618679446</v>
      </c>
      <c r="U502" s="18">
        <f>LOOKUP('lap sim'!T502,'bike sim'!J36:J281,'bike sim'!K36:K281)</f>
        <v>5.7173829834172851</v>
      </c>
    </row>
    <row r="503" spans="17:21" x14ac:dyDescent="0.25">
      <c r="Q503" s="18" t="s">
        <v>51</v>
      </c>
      <c r="R503" s="11">
        <v>498</v>
      </c>
      <c r="S503" s="18">
        <f t="shared" si="25"/>
        <v>1.8101150434787813E-2</v>
      </c>
      <c r="T503" s="18">
        <f t="shared" si="24"/>
        <v>55.245107409203314</v>
      </c>
      <c r="U503" s="18">
        <f>LOOKUP('lap sim'!T503,'bike sim'!J37:J282,'bike sim'!K37:K282)</f>
        <v>5.7173829834172851</v>
      </c>
    </row>
    <row r="504" spans="17:21" x14ac:dyDescent="0.25">
      <c r="Q504" s="18" t="s">
        <v>51</v>
      </c>
      <c r="R504" s="11">
        <v>499</v>
      </c>
      <c r="S504" s="18">
        <f t="shared" si="25"/>
        <v>1.8135187142530148E-2</v>
      </c>
      <c r="T504" s="18">
        <f t="shared" si="24"/>
        <v>55.141421598833524</v>
      </c>
      <c r="U504" s="18">
        <f>LOOKUP('lap sim'!T504,'bike sim'!J38:J283,'bike sim'!K38:K283)</f>
        <v>5.7173829834172851</v>
      </c>
    </row>
    <row r="505" spans="17:21" x14ac:dyDescent="0.25">
      <c r="Q505" s="18" t="s">
        <v>51</v>
      </c>
      <c r="R505" s="11">
        <v>500</v>
      </c>
      <c r="S505" s="18">
        <f t="shared" si="25"/>
        <v>1.8169416700967493E-2</v>
      </c>
      <c r="T505" s="18">
        <f t="shared" si="24"/>
        <v>55.037540084968796</v>
      </c>
      <c r="U505" s="18">
        <f>LOOKUP('lap sim'!T505,'bike sim'!J39:J284,'bike sim'!K39:K284)</f>
        <v>5.7173829834172851</v>
      </c>
    </row>
    <row r="506" spans="17:21" x14ac:dyDescent="0.25">
      <c r="Q506" s="18" t="s">
        <v>51</v>
      </c>
      <c r="R506" s="11">
        <v>501</v>
      </c>
      <c r="S506" s="18">
        <f t="shared" si="25"/>
        <v>1.8203840938845119E-2</v>
      </c>
      <c r="T506" s="18">
        <f t="shared" si="24"/>
        <v>54.933461754552205</v>
      </c>
      <c r="U506" s="18">
        <f>LOOKUP('lap sim'!T506,'bike sim'!J40:J285,'bike sim'!K40:K285)</f>
        <v>5.7173829834172851</v>
      </c>
    </row>
    <row r="507" spans="17:21" x14ac:dyDescent="0.25">
      <c r="Q507" s="18" t="s">
        <v>51</v>
      </c>
      <c r="R507" s="11">
        <v>502</v>
      </c>
      <c r="S507" s="18">
        <f t="shared" si="25"/>
        <v>1.8238461709285444E-2</v>
      </c>
      <c r="T507" s="18">
        <f t="shared" si="24"/>
        <v>54.82918548393183</v>
      </c>
      <c r="U507" s="18">
        <f>LOOKUP('lap sim'!T507,'bike sim'!J41:J286,'bike sim'!K41:K286)</f>
        <v>5.7173829834172851</v>
      </c>
    </row>
    <row r="508" spans="17:21" x14ac:dyDescent="0.25">
      <c r="Q508" s="18" t="s">
        <v>51</v>
      </c>
      <c r="R508" s="11">
        <v>503</v>
      </c>
      <c r="S508" s="18">
        <f t="shared" si="25"/>
        <v>1.8273280890207542E-2</v>
      </c>
      <c r="T508" s="18">
        <f t="shared" si="24"/>
        <v>54.724710138718955</v>
      </c>
      <c r="U508" s="18">
        <f>LOOKUP('lap sim'!T508,'bike sim'!J42:J287,'bike sim'!K42:K287)</f>
        <v>5.7173829834172851</v>
      </c>
    </row>
    <row r="509" spans="17:21" x14ac:dyDescent="0.25">
      <c r="Q509" s="18" t="s">
        <v>51</v>
      </c>
      <c r="R509" s="11">
        <v>504</v>
      </c>
      <c r="S509" s="18">
        <f t="shared" si="25"/>
        <v>1.8308300384755453E-2</v>
      </c>
      <c r="T509" s="18">
        <f t="shared" si="24"/>
        <v>54.620034573643863</v>
      </c>
      <c r="U509" s="18">
        <f>LOOKUP('lap sim'!T509,'bike sim'!J43:J288,'bike sim'!K43:K288)</f>
        <v>5.7173829834172851</v>
      </c>
    </row>
    <row r="510" spans="17:21" x14ac:dyDescent="0.25">
      <c r="Q510" s="18" t="s">
        <v>51</v>
      </c>
      <c r="R510" s="11">
        <v>505</v>
      </c>
      <c r="S510" s="18">
        <f t="shared" si="25"/>
        <v>1.8344280400562251E-2</v>
      </c>
      <c r="T510" s="18">
        <f t="shared" si="24"/>
        <v>54.512904194887362</v>
      </c>
      <c r="U510" s="18">
        <f>LOOKUP('lap sim'!T510,'bike sim'!J44:J289,'bike sim'!K44:K289)</f>
        <v>5.8399880735149985</v>
      </c>
    </row>
    <row r="511" spans="17:21" x14ac:dyDescent="0.25">
      <c r="Q511" s="18" t="s">
        <v>51</v>
      </c>
      <c r="R511" s="11">
        <v>506</v>
      </c>
      <c r="S511" s="18">
        <f t="shared" si="25"/>
        <v>1.8380425571286128E-2</v>
      </c>
      <c r="T511" s="18">
        <f t="shared" si="24"/>
        <v>54.405704379456722</v>
      </c>
      <c r="U511" s="18">
        <f>LOOKUP('lap sim'!T511,'bike sim'!J45:J290,'bike sim'!K45:K290)</f>
        <v>5.8322814678517121</v>
      </c>
    </row>
    <row r="512" spans="17:21" x14ac:dyDescent="0.25">
      <c r="Q512" s="18" t="s">
        <v>51</v>
      </c>
      <c r="R512" s="11">
        <v>507</v>
      </c>
      <c r="S512" s="18">
        <f t="shared" si="25"/>
        <v>1.8416785388574296E-2</v>
      </c>
      <c r="T512" s="18">
        <f t="shared" si="24"/>
        <v>54.298292503337535</v>
      </c>
      <c r="U512" s="18">
        <f>LOOKUP('lap sim'!T512,'bike sim'!J46:J291,'bike sim'!K46:K291)</f>
        <v>5.8322814678517121</v>
      </c>
    </row>
    <row r="513" spans="17:21" x14ac:dyDescent="0.25">
      <c r="Q513" s="18" t="s">
        <v>51</v>
      </c>
      <c r="R513" s="11">
        <v>508</v>
      </c>
      <c r="S513" s="18">
        <f t="shared" si="25"/>
        <v>1.8453361986175278E-2</v>
      </c>
      <c r="T513" s="18">
        <f t="shared" si="24"/>
        <v>54.190667302206009</v>
      </c>
      <c r="U513" s="18">
        <f>LOOKUP('lap sim'!T513,'bike sim'!J47:J292,'bike sim'!K47:K292)</f>
        <v>5.8322814678517121</v>
      </c>
    </row>
    <row r="514" spans="17:21" x14ac:dyDescent="0.25">
      <c r="Q514" s="18" t="s">
        <v>51</v>
      </c>
      <c r="R514" s="11">
        <v>509</v>
      </c>
      <c r="S514" s="18">
        <f t="shared" si="25"/>
        <v>1.8490157527660242E-2</v>
      </c>
      <c r="T514" s="18">
        <f t="shared" si="24"/>
        <v>54.08282749911978</v>
      </c>
      <c r="U514" s="18">
        <f>LOOKUP('lap sim'!T514,'bike sim'!J48:J293,'bike sim'!K48:K293)</f>
        <v>5.8322814678517121</v>
      </c>
    </row>
    <row r="515" spans="17:21" x14ac:dyDescent="0.25">
      <c r="Q515" s="18" t="s">
        <v>51</v>
      </c>
      <c r="R515" s="11">
        <v>510</v>
      </c>
      <c r="S515" s="18">
        <f t="shared" si="25"/>
        <v>1.8527174206961188E-2</v>
      </c>
      <c r="T515" s="18">
        <f t="shared" si="24"/>
        <v>53.974771804340861</v>
      </c>
      <c r="U515" s="18">
        <f>LOOKUP('lap sim'!T515,'bike sim'!J49:J294,'bike sim'!K49:K294)</f>
        <v>5.8322814678517121</v>
      </c>
    </row>
    <row r="516" spans="17:21" x14ac:dyDescent="0.25">
      <c r="Q516" s="18" t="s">
        <v>51</v>
      </c>
      <c r="R516" s="11">
        <v>511</v>
      </c>
      <c r="S516" s="18">
        <f t="shared" si="25"/>
        <v>1.8564414248921045E-2</v>
      </c>
      <c r="T516" s="18">
        <f t="shared" ref="T516:T579" si="26">T517+(U517*S517)</f>
        <v>53.866498915155354</v>
      </c>
      <c r="U516" s="18">
        <f>LOOKUP('lap sim'!T516,'bike sim'!J50:J295,'bike sim'!K50:K295)</f>
        <v>5.8322814678517121</v>
      </c>
    </row>
    <row r="517" spans="17:21" x14ac:dyDescent="0.25">
      <c r="Q517" s="18" t="s">
        <v>51</v>
      </c>
      <c r="R517" s="11">
        <v>512</v>
      </c>
      <c r="S517" s="18">
        <f t="shared" si="25"/>
        <v>1.8601879909856005E-2</v>
      </c>
      <c r="T517" s="18">
        <f t="shared" si="26"/>
        <v>53.758007515689897</v>
      </c>
      <c r="U517" s="18">
        <f>LOOKUP('lap sim'!T517,'bike sim'!J51:J296,'bike sim'!K51:K296)</f>
        <v>5.8322814678517121</v>
      </c>
    </row>
    <row r="518" spans="17:21" x14ac:dyDescent="0.25">
      <c r="Q518" s="18" t="s">
        <v>51</v>
      </c>
      <c r="R518" s="11">
        <v>513</v>
      </c>
      <c r="S518" s="18">
        <f t="shared" si="25"/>
        <v>1.8641537528242519E-2</v>
      </c>
      <c r="T518" s="18">
        <f t="shared" si="26"/>
        <v>53.643643850995041</v>
      </c>
      <c r="U518" s="18">
        <f>LOOKUP('lap sim'!T518,'bike sim'!J52:J297,'bike sim'!K52:K297)</f>
        <v>6.1348836983855861</v>
      </c>
    </row>
    <row r="519" spans="17:21" x14ac:dyDescent="0.25">
      <c r="Q519" s="18" t="s">
        <v>51</v>
      </c>
      <c r="R519" s="11">
        <v>514</v>
      </c>
      <c r="S519" s="18">
        <f t="shared" si="25"/>
        <v>1.8681450055660666E-2</v>
      </c>
      <c r="T519" s="18">
        <f t="shared" si="26"/>
        <v>53.529035327586364</v>
      </c>
      <c r="U519" s="18">
        <f>LOOKUP('lap sim'!T519,'bike sim'!J53:J298,'bike sim'!K53:K298)</f>
        <v>6.1348836983855861</v>
      </c>
    </row>
    <row r="520" spans="17:21" x14ac:dyDescent="0.25">
      <c r="Q520" s="18" t="s">
        <v>51</v>
      </c>
      <c r="R520" s="11">
        <v>515</v>
      </c>
      <c r="S520" s="18">
        <f t="shared" si="25"/>
        <v>1.8721620235871188E-2</v>
      </c>
      <c r="T520" s="18">
        <f t="shared" si="26"/>
        <v>53.41418036479395</v>
      </c>
      <c r="U520" s="18">
        <f>LOOKUP('lap sim'!T520,'bike sim'!J54:J299,'bike sim'!K54:K299)</f>
        <v>6.1348836983855861</v>
      </c>
    </row>
    <row r="521" spans="17:21" x14ac:dyDescent="0.25">
      <c r="Q521" s="18" t="s">
        <v>51</v>
      </c>
      <c r="R521" s="11">
        <v>516</v>
      </c>
      <c r="S521" s="18">
        <f t="shared" si="25"/>
        <v>1.8762815818541438E-2</v>
      </c>
      <c r="T521" s="18">
        <f t="shared" si="26"/>
        <v>53.296904349068903</v>
      </c>
      <c r="U521" s="18">
        <f>LOOKUP('lap sim'!T521,'bike sim'!J1:J246,'bike sim'!K1:K246)</f>
        <v>6.2504485925377704</v>
      </c>
    </row>
    <row r="522" spans="17:21" x14ac:dyDescent="0.25">
      <c r="Q522" s="18" t="s">
        <v>51</v>
      </c>
      <c r="R522" s="11">
        <v>517</v>
      </c>
      <c r="S522" s="18">
        <f t="shared" si="25"/>
        <v>1.8804284749630907E-2</v>
      </c>
      <c r="T522" s="18">
        <f t="shared" si="26"/>
        <v>53.179369133921895</v>
      </c>
      <c r="U522" s="18">
        <f>LOOKUP('lap sim'!T522,'bike sim'!J2:J247,'bike sim'!K2:K247)</f>
        <v>6.2504485925377704</v>
      </c>
    </row>
    <row r="523" spans="17:21" x14ac:dyDescent="0.25">
      <c r="Q523" s="18" t="s">
        <v>51</v>
      </c>
      <c r="R523" s="11">
        <v>518</v>
      </c>
      <c r="S523" s="18">
        <f t="shared" si="25"/>
        <v>1.8845051455885414E-2</v>
      </c>
      <c r="T523" s="18">
        <f t="shared" si="26"/>
        <v>53.064328444043305</v>
      </c>
      <c r="U523" s="18">
        <f>LOOKUP('lap sim'!T523,'bike sim'!J3:J248,'bike sim'!K3:K248)</f>
        <v>6.104556952146897</v>
      </c>
    </row>
    <row r="524" spans="17:21" x14ac:dyDescent="0.25">
      <c r="Q524" s="18" t="s">
        <v>51</v>
      </c>
      <c r="R524" s="11">
        <v>519</v>
      </c>
      <c r="S524" s="18">
        <f t="shared" si="25"/>
        <v>1.8886084651570562E-2</v>
      </c>
      <c r="T524" s="18">
        <f t="shared" si="26"/>
        <v>52.949037264684726</v>
      </c>
      <c r="U524" s="18">
        <f>LOOKUP('lap sim'!T524,'bike sim'!J4:J249,'bike sim'!K4:K249)</f>
        <v>6.104556952146897</v>
      </c>
    </row>
    <row r="525" spans="17:21" x14ac:dyDescent="0.25">
      <c r="Q525" s="18" t="s">
        <v>51</v>
      </c>
      <c r="R525" s="11">
        <v>520</v>
      </c>
      <c r="S525" s="18">
        <f t="shared" si="25"/>
        <v>1.8927387254058126E-2</v>
      </c>
      <c r="T525" s="18">
        <f t="shared" si="26"/>
        <v>52.833493951236989</v>
      </c>
      <c r="U525" s="18">
        <f>LOOKUP('lap sim'!T525,'bike sim'!J5:J250,'bike sim'!K5:K250)</f>
        <v>6.104556952146897</v>
      </c>
    </row>
    <row r="526" spans="17:21" x14ac:dyDescent="0.25">
      <c r="Q526" s="18" t="s">
        <v>51</v>
      </c>
      <c r="R526" s="11">
        <v>521</v>
      </c>
      <c r="S526" s="18">
        <f t="shared" si="25"/>
        <v>1.8968962225643586E-2</v>
      </c>
      <c r="T526" s="18">
        <f t="shared" si="26"/>
        <v>52.717696841007424</v>
      </c>
      <c r="U526" s="18">
        <f>LOOKUP('lap sim'!T526,'bike sim'!J6:J251,'bike sim'!K6:K251)</f>
        <v>6.104556952146897</v>
      </c>
    </row>
    <row r="527" spans="17:21" x14ac:dyDescent="0.25">
      <c r="Q527" s="18" t="s">
        <v>51</v>
      </c>
      <c r="R527" s="11">
        <v>522</v>
      </c>
      <c r="S527" s="18">
        <f t="shared" si="25"/>
        <v>1.9013623561591388E-2</v>
      </c>
      <c r="T527" s="18">
        <f t="shared" si="26"/>
        <v>52.593867589766397</v>
      </c>
      <c r="U527" s="18">
        <f>LOOKUP('lap sim'!T527,'bike sim'!J7:J252,'bike sim'!K7:K252)</f>
        <v>6.5126592435105453</v>
      </c>
    </row>
    <row r="528" spans="17:21" x14ac:dyDescent="0.25">
      <c r="Q528" s="18" t="s">
        <v>51</v>
      </c>
      <c r="R528" s="11">
        <v>523</v>
      </c>
      <c r="S528" s="18">
        <f t="shared" si="25"/>
        <v>1.9058602099399979E-2</v>
      </c>
      <c r="T528" s="18">
        <f t="shared" si="26"/>
        <v>52.469745408635347</v>
      </c>
      <c r="U528" s="18">
        <f>LOOKUP('lap sim'!T528,'bike sim'!J8:J253,'bike sim'!K8:K253)</f>
        <v>6.5126592435105453</v>
      </c>
    </row>
    <row r="529" spans="17:21" x14ac:dyDescent="0.25">
      <c r="Q529" s="18" t="s">
        <v>51</v>
      </c>
      <c r="R529" s="11">
        <v>524</v>
      </c>
      <c r="S529" s="18">
        <f t="shared" si="25"/>
        <v>1.9103901613561049E-2</v>
      </c>
      <c r="T529" s="18">
        <f t="shared" si="26"/>
        <v>52.345328207204673</v>
      </c>
      <c r="U529" s="18">
        <f>LOOKUP('lap sim'!T529,'bike sim'!J9:J254,'bike sim'!K9:K254)</f>
        <v>6.5126592435105453</v>
      </c>
    </row>
    <row r="530" spans="17:21" x14ac:dyDescent="0.25">
      <c r="Q530" s="18" t="s">
        <v>51</v>
      </c>
      <c r="R530" s="11">
        <v>525</v>
      </c>
      <c r="S530" s="18">
        <f t="shared" si="25"/>
        <v>1.914945284384089E-2</v>
      </c>
      <c r="T530" s="18">
        <f t="shared" si="26"/>
        <v>52.22081320833319</v>
      </c>
      <c r="U530" s="18">
        <f>LOOKUP('lap sim'!T530,'bike sim'!J10:J255,'bike sim'!K10:K255)</f>
        <v>6.5022744977035245</v>
      </c>
    </row>
    <row r="531" spans="17:21" x14ac:dyDescent="0.25">
      <c r="Q531" s="18" t="s">
        <v>51</v>
      </c>
      <c r="R531" s="11">
        <v>526</v>
      </c>
      <c r="S531" s="18">
        <f t="shared" si="25"/>
        <v>1.9195331735008404E-2</v>
      </c>
      <c r="T531" s="18">
        <f t="shared" si="26"/>
        <v>52.095999892317685</v>
      </c>
      <c r="U531" s="18">
        <f>LOOKUP('lap sim'!T531,'bike sim'!J11:J256,'bike sim'!K11:K256)</f>
        <v>6.5022744977035245</v>
      </c>
    </row>
    <row r="532" spans="17:21" x14ac:dyDescent="0.25">
      <c r="Q532" s="18" t="s">
        <v>51</v>
      </c>
      <c r="R532" s="11">
        <v>527</v>
      </c>
      <c r="S532" s="18">
        <f t="shared" si="25"/>
        <v>1.9241542236153021E-2</v>
      </c>
      <c r="T532" s="18">
        <f t="shared" si="26"/>
        <v>51.970886102939062</v>
      </c>
      <c r="U532" s="18">
        <f>LOOKUP('lap sim'!T532,'bike sim'!J12:J257,'bike sim'!K12:K257)</f>
        <v>6.5022744977035245</v>
      </c>
    </row>
    <row r="533" spans="17:21" x14ac:dyDescent="0.25">
      <c r="Q533" s="18" t="s">
        <v>51</v>
      </c>
      <c r="R533" s="11">
        <v>528</v>
      </c>
      <c r="S533" s="18">
        <f t="shared" si="25"/>
        <v>1.9288088363344707E-2</v>
      </c>
      <c r="T533" s="18">
        <f t="shared" si="26"/>
        <v>51.845469657864633</v>
      </c>
      <c r="U533" s="18">
        <f>LOOKUP('lap sim'!T533,'bike sim'!J13:J258,'bike sim'!K13:K258)</f>
        <v>6.5022744977035245</v>
      </c>
    </row>
    <row r="534" spans="17:21" x14ac:dyDescent="0.25">
      <c r="Q534" s="18" t="s">
        <v>51</v>
      </c>
      <c r="R534" s="11">
        <v>529</v>
      </c>
      <c r="S534" s="18">
        <f t="shared" si="25"/>
        <v>1.9335049447726495E-2</v>
      </c>
      <c r="T534" s="18">
        <f t="shared" si="26"/>
        <v>51.719547069355166</v>
      </c>
      <c r="U534" s="18">
        <f>LOOKUP('lap sim'!T534,'bike sim'!J14:J259,'bike sim'!K14:K259)</f>
        <v>6.5126592435105453</v>
      </c>
    </row>
    <row r="535" spans="17:21" x14ac:dyDescent="0.25">
      <c r="Q535" s="18" t="s">
        <v>51</v>
      </c>
      <c r="R535" s="11">
        <v>530</v>
      </c>
      <c r="S535" s="18">
        <f t="shared" ref="S535:S551" si="27">1/T535</f>
        <v>1.9381898844147628E-2</v>
      </c>
      <c r="T535" s="18">
        <f t="shared" si="26"/>
        <v>51.59453199302763</v>
      </c>
      <c r="U535" s="18">
        <f>LOOKUP('lap sim'!T535,'bike sim'!J15:J260,'bike sim'!K15:K260)</f>
        <v>6.4500943551917</v>
      </c>
    </row>
    <row r="536" spans="17:21" x14ac:dyDescent="0.25">
      <c r="Q536" s="18" t="s">
        <v>51</v>
      </c>
      <c r="R536" s="11">
        <v>531</v>
      </c>
      <c r="S536" s="18">
        <f t="shared" si="27"/>
        <v>1.9431507435000269E-2</v>
      </c>
      <c r="T536" s="18">
        <f t="shared" si="26"/>
        <v>51.462811279313705</v>
      </c>
      <c r="U536" s="18">
        <f>LOOKUP('lap sim'!T536,'bike sim'!J16:J261,'bike sim'!K16:K261)</f>
        <v>6.7787182314363754</v>
      </c>
    </row>
    <row r="537" spans="17:21" x14ac:dyDescent="0.25">
      <c r="Q537" s="18" t="s">
        <v>51</v>
      </c>
      <c r="R537" s="11">
        <v>532</v>
      </c>
      <c r="S537" s="18">
        <f t="shared" si="27"/>
        <v>1.9481499241081512E-2</v>
      </c>
      <c r="T537" s="18">
        <f t="shared" si="26"/>
        <v>51.330751685232471</v>
      </c>
      <c r="U537" s="18">
        <f>LOOKUP('lap sim'!T537,'bike sim'!J17:J262,'bike sim'!K17:K262)</f>
        <v>6.7787182314363754</v>
      </c>
    </row>
    <row r="538" spans="17:21" x14ac:dyDescent="0.25">
      <c r="Q538" s="18" t="s">
        <v>51</v>
      </c>
      <c r="R538" s="11">
        <v>533</v>
      </c>
      <c r="S538" s="18">
        <f t="shared" si="27"/>
        <v>1.9531879224280384E-2</v>
      </c>
      <c r="T538" s="18">
        <f t="shared" si="26"/>
        <v>51.198350579440628</v>
      </c>
      <c r="U538" s="18">
        <f>LOOKUP('lap sim'!T538,'bike sim'!J18:J263,'bike sim'!K18:K263)</f>
        <v>6.7787182314363754</v>
      </c>
    </row>
    <row r="539" spans="17:21" x14ac:dyDescent="0.25">
      <c r="Q539" s="18" t="s">
        <v>51</v>
      </c>
      <c r="R539" s="11">
        <v>534</v>
      </c>
      <c r="S539" s="18">
        <f t="shared" si="27"/>
        <v>1.9582652436933811E-2</v>
      </c>
      <c r="T539" s="18">
        <f t="shared" si="26"/>
        <v>51.065605296346504</v>
      </c>
      <c r="U539" s="18">
        <f>LOOKUP('lap sim'!T539,'bike sim'!J19:J264,'bike sim'!K19:K264)</f>
        <v>6.7787182314363754</v>
      </c>
    </row>
    <row r="540" spans="17:21" x14ac:dyDescent="0.25">
      <c r="Q540" s="18" t="s">
        <v>51</v>
      </c>
      <c r="R540" s="11">
        <v>535</v>
      </c>
      <c r="S540" s="18">
        <f t="shared" si="27"/>
        <v>1.9633824023958149E-2</v>
      </c>
      <c r="T540" s="18">
        <f t="shared" si="26"/>
        <v>50.932513135482488</v>
      </c>
      <c r="U540" s="18">
        <f>LOOKUP('lap sim'!T540,'bike sim'!J20:J265,'bike sim'!K20:K265)</f>
        <v>6.7787182314363754</v>
      </c>
    </row>
    <row r="541" spans="17:21" x14ac:dyDescent="0.25">
      <c r="Q541" s="18" t="s">
        <v>51</v>
      </c>
      <c r="R541" s="11">
        <v>536</v>
      </c>
      <c r="S541" s="18">
        <f t="shared" si="27"/>
        <v>1.9685399225042439E-2</v>
      </c>
      <c r="T541" s="18">
        <f t="shared" si="26"/>
        <v>50.799071360862591</v>
      </c>
      <c r="U541" s="18">
        <f>LOOKUP('lap sim'!T541,'bike sim'!J21:J266,'bike sim'!K21:K266)</f>
        <v>6.7787182314363754</v>
      </c>
    </row>
    <row r="542" spans="17:21" x14ac:dyDescent="0.25">
      <c r="Q542" s="18" t="s">
        <v>51</v>
      </c>
      <c r="R542" s="11">
        <v>537</v>
      </c>
      <c r="S542" s="18">
        <f t="shared" si="27"/>
        <v>1.9737383376905535E-2</v>
      </c>
      <c r="T542" s="18">
        <f t="shared" si="26"/>
        <v>50.665277200324709</v>
      </c>
      <c r="U542" s="18">
        <f>LOOKUP('lap sim'!T542,'bike sim'!J22:J267,'bike sim'!K22:K267)</f>
        <v>6.7787182314363754</v>
      </c>
    </row>
    <row r="543" spans="17:21" x14ac:dyDescent="0.25">
      <c r="Q543" s="18" t="s">
        <v>51</v>
      </c>
      <c r="R543" s="11">
        <v>538</v>
      </c>
      <c r="S543" s="18">
        <f t="shared" si="27"/>
        <v>1.9789781915619281E-2</v>
      </c>
      <c r="T543" s="18">
        <f t="shared" si="26"/>
        <v>50.531127844857153</v>
      </c>
      <c r="U543" s="18">
        <f>LOOKUP('lap sim'!T543,'bike sim'!J23:J268,'bike sim'!K23:K268)</f>
        <v>6.7787182314363754</v>
      </c>
    </row>
    <row r="544" spans="17:21" x14ac:dyDescent="0.25">
      <c r="Q544" s="18" t="s">
        <v>51</v>
      </c>
      <c r="R544" s="11">
        <v>539</v>
      </c>
      <c r="S544" s="18">
        <f t="shared" si="27"/>
        <v>1.9844433870792728E-2</v>
      </c>
      <c r="T544" s="18">
        <f t="shared" si="26"/>
        <v>50.391964140222299</v>
      </c>
      <c r="U544" s="18">
        <f>LOOKUP('lap sim'!T544,'bike sim'!J24:J269,'bike sim'!K24:K269)</f>
        <v>7.0127324135800588</v>
      </c>
    </row>
    <row r="545" spans="17:21" x14ac:dyDescent="0.25">
      <c r="Q545" s="18" t="s">
        <v>51</v>
      </c>
      <c r="R545" s="11">
        <v>540</v>
      </c>
      <c r="S545" s="18">
        <f t="shared" si="27"/>
        <v>1.9899541550271838E-2</v>
      </c>
      <c r="T545" s="18">
        <f t="shared" si="26"/>
        <v>50.252413980177323</v>
      </c>
      <c r="U545" s="18">
        <f>LOOKUP('lap sim'!T545,'bike sim'!J25:J270,'bike sim'!K25:K270)</f>
        <v>7.0127324135800588</v>
      </c>
    </row>
    <row r="546" spans="17:21" x14ac:dyDescent="0.25">
      <c r="Q546" s="18" t="s">
        <v>51</v>
      </c>
      <c r="R546" s="11">
        <v>541</v>
      </c>
      <c r="S546" s="18">
        <f t="shared" si="27"/>
        <v>1.9955111326620249E-2</v>
      </c>
      <c r="T546" s="18">
        <f t="shared" si="26"/>
        <v>50.112474124160535</v>
      </c>
      <c r="U546" s="18">
        <f>LOOKUP('lap sim'!T546,'bike sim'!J26:J271,'bike sim'!K26:K271)</f>
        <v>7.0127324135800588</v>
      </c>
    </row>
    <row r="547" spans="17:21" x14ac:dyDescent="0.25">
      <c r="Q547" s="18" t="s">
        <v>51</v>
      </c>
      <c r="R547" s="11">
        <v>542</v>
      </c>
      <c r="S547" s="18">
        <f t="shared" si="27"/>
        <v>2.001114969790849E-2</v>
      </c>
      <c r="T547" s="18">
        <f t="shared" si="26"/>
        <v>49.972141286041008</v>
      </c>
      <c r="U547" s="18">
        <f>LOOKUP('lap sim'!T547,'bike sim'!J27:J272,'bike sim'!K27:K272)</f>
        <v>7.0127324135800588</v>
      </c>
    </row>
    <row r="548" spans="17:21" x14ac:dyDescent="0.25">
      <c r="Q548" s="18" t="s">
        <v>51</v>
      </c>
      <c r="R548" s="11">
        <v>543</v>
      </c>
      <c r="S548" s="18">
        <f t="shared" si="27"/>
        <v>2.0067663290911076E-2</v>
      </c>
      <c r="T548" s="18">
        <f t="shared" si="26"/>
        <v>49.831412133216027</v>
      </c>
      <c r="U548" s="18">
        <f>LOOKUP('lap sim'!T548,'bike sim'!J28:J273,'bike sim'!K28:K273)</f>
        <v>7.0127324135800588</v>
      </c>
    </row>
    <row r="549" spans="17:21" x14ac:dyDescent="0.25">
      <c r="Q549" s="18" t="s">
        <v>51</v>
      </c>
      <c r="R549" s="11">
        <v>544</v>
      </c>
      <c r="S549" s="18">
        <f t="shared" si="27"/>
        <v>2.0128014982563343E-2</v>
      </c>
      <c r="T549" s="18">
        <f t="shared" si="26"/>
        <v>49.681997994650139</v>
      </c>
      <c r="U549" s="18">
        <f>LOOKUP('lap sim'!T549,'bike sim'!J29:J274,'bike sim'!K29:K274)</f>
        <v>7.4231929326028281</v>
      </c>
    </row>
    <row r="550" spans="17:21" x14ac:dyDescent="0.25">
      <c r="Q550" s="18" t="s">
        <v>51</v>
      </c>
      <c r="R550" s="11">
        <v>545</v>
      </c>
      <c r="S550" s="18">
        <f t="shared" si="27"/>
        <v>2.0188915033494102E-2</v>
      </c>
      <c r="T550" s="18">
        <f t="shared" si="26"/>
        <v>49.532131783256588</v>
      </c>
      <c r="U550" s="18">
        <f>LOOKUP('lap sim'!T550,'bike sim'!J30:J275,'bike sim'!K30:K275)</f>
        <v>7.4231929326028281</v>
      </c>
    </row>
    <row r="551" spans="17:21" x14ac:dyDescent="0.25">
      <c r="Q551" s="18" t="s">
        <v>51</v>
      </c>
      <c r="R551" s="11">
        <v>546</v>
      </c>
      <c r="S551" s="18">
        <f t="shared" si="27"/>
        <v>2.0250371803516156E-2</v>
      </c>
      <c r="T551" s="18">
        <f t="shared" si="26"/>
        <v>49.381809366402145</v>
      </c>
      <c r="U551" s="18">
        <f>LOOKUP('lap sim'!T551,'bike sim'!J31:J276,'bike sim'!K31:K276)</f>
        <v>7.4231929326028281</v>
      </c>
    </row>
    <row r="552" spans="17:21" x14ac:dyDescent="0.25">
      <c r="Q552" s="18" t="s">
        <v>51</v>
      </c>
      <c r="R552" s="11">
        <v>547</v>
      </c>
      <c r="S552" s="18">
        <f t="shared" ref="S552:S567" si="28">1/T552</f>
        <v>2.0312393832042228E-2</v>
      </c>
      <c r="T552" s="18">
        <f t="shared" si="26"/>
        <v>49.23102654806388</v>
      </c>
      <c r="U552" s="18">
        <f>LOOKUP('lap sim'!T552,'bike sim'!J32:J277,'bike sim'!K32:K277)</f>
        <v>7.4231929326028281</v>
      </c>
    </row>
    <row r="553" spans="17:21" x14ac:dyDescent="0.25">
      <c r="Q553" s="18" t="s">
        <v>51</v>
      </c>
      <c r="R553" s="11">
        <v>548</v>
      </c>
      <c r="S553" s="18">
        <f t="shared" si="28"/>
        <v>2.0374989843078263E-2</v>
      </c>
      <c r="T553" s="18">
        <f t="shared" si="26"/>
        <v>49.079779067458887</v>
      </c>
      <c r="U553" s="18">
        <f>LOOKUP('lap sim'!T553,'bike sim'!J33:J278,'bike sim'!K33:K278)</f>
        <v>7.4231929326028281</v>
      </c>
    </row>
    <row r="554" spans="17:21" x14ac:dyDescent="0.25">
      <c r="Q554" s="18" t="s">
        <v>51</v>
      </c>
      <c r="R554" s="11">
        <v>549</v>
      </c>
      <c r="S554" s="18">
        <f t="shared" si="28"/>
        <v>2.0437960061935403E-2</v>
      </c>
      <c r="T554" s="18">
        <f t="shared" si="26"/>
        <v>48.928562193564808</v>
      </c>
      <c r="U554" s="18">
        <f>LOOKUP('lap sim'!T554,'bike sim'!J34:J279,'bike sim'!K34:K279)</f>
        <v>7.3988242190430329</v>
      </c>
    </row>
    <row r="555" spans="17:21" x14ac:dyDescent="0.25">
      <c r="Q555" s="18" t="s">
        <v>51</v>
      </c>
      <c r="R555" s="11">
        <v>550</v>
      </c>
      <c r="S555" s="18">
        <f t="shared" si="28"/>
        <v>2.0501518367250723E-2</v>
      </c>
      <c r="T555" s="18">
        <f t="shared" si="26"/>
        <v>48.77687506294204</v>
      </c>
      <c r="U555" s="18">
        <f>LOOKUP('lap sim'!T555,'bike sim'!J35:J280,'bike sim'!K35:K280)</f>
        <v>7.3988242190430329</v>
      </c>
    </row>
    <row r="556" spans="17:21" x14ac:dyDescent="0.25">
      <c r="Q556" s="18" t="s">
        <v>51</v>
      </c>
      <c r="R556" s="11">
        <v>551</v>
      </c>
      <c r="S556" s="18">
        <f t="shared" si="28"/>
        <v>2.0565673975907767E-2</v>
      </c>
      <c r="T556" s="18">
        <f t="shared" si="26"/>
        <v>48.62471325624815</v>
      </c>
      <c r="U556" s="18">
        <f>LOOKUP('lap sim'!T556,'bike sim'!J36:J281,'bike sim'!K36:K281)</f>
        <v>7.3988242190430329</v>
      </c>
    </row>
    <row r="557" spans="17:21" x14ac:dyDescent="0.25">
      <c r="Q557" s="18" t="s">
        <v>51</v>
      </c>
      <c r="R557" s="11">
        <v>552</v>
      </c>
      <c r="S557" s="18">
        <f t="shared" si="28"/>
        <v>2.0634685257788502E-2</v>
      </c>
      <c r="T557" s="18">
        <f t="shared" si="26"/>
        <v>48.462091255913528</v>
      </c>
      <c r="U557" s="18">
        <f>LOOKUP('lap sim'!T557,'bike sim'!J37:J282,'bike sim'!K37:K282)</f>
        <v>7.881002220435712</v>
      </c>
    </row>
    <row r="558" spans="17:21" x14ac:dyDescent="0.25">
      <c r="Q558" s="18" t="s">
        <v>51</v>
      </c>
      <c r="R558" s="11">
        <v>553</v>
      </c>
      <c r="S558" s="18">
        <f t="shared" si="28"/>
        <v>2.070439676328787E-2</v>
      </c>
      <c r="T558" s="18">
        <f t="shared" si="26"/>
        <v>48.298919859049271</v>
      </c>
      <c r="U558" s="18">
        <f>LOOKUP('lap sim'!T558,'bike sim'!J38:J283,'bike sim'!K38:K283)</f>
        <v>7.881002220435712</v>
      </c>
    </row>
    <row r="559" spans="17:21" x14ac:dyDescent="0.25">
      <c r="Q559" s="18" t="s">
        <v>51</v>
      </c>
      <c r="R559" s="11">
        <v>554</v>
      </c>
      <c r="S559" s="18">
        <f t="shared" si="28"/>
        <v>2.0773141768674876E-2</v>
      </c>
      <c r="T559" s="18">
        <f t="shared" si="26"/>
        <v>48.139083203483587</v>
      </c>
      <c r="U559" s="18">
        <f>LOOKUP('lap sim'!T559,'bike sim'!J39:J284,'bike sim'!K39:K284)</f>
        <v>7.6943900612428751</v>
      </c>
    </row>
    <row r="560" spans="17:21" x14ac:dyDescent="0.25">
      <c r="Q560" s="18" t="s">
        <v>51</v>
      </c>
      <c r="R560" s="11">
        <v>555</v>
      </c>
      <c r="S560" s="18">
        <f t="shared" si="28"/>
        <v>2.0842576891564178E-2</v>
      </c>
      <c r="T560" s="18">
        <f t="shared" si="26"/>
        <v>47.978712286998444</v>
      </c>
      <c r="U560" s="18">
        <f>LOOKUP('lap sim'!T560,'bike sim'!J40:J285,'bike sim'!K40:K285)</f>
        <v>7.6943900612428751</v>
      </c>
    </row>
    <row r="561" spans="17:21" x14ac:dyDescent="0.25">
      <c r="Q561" s="18" t="s">
        <v>51</v>
      </c>
      <c r="R561" s="11">
        <v>556</v>
      </c>
      <c r="S561" s="18">
        <f t="shared" si="28"/>
        <v>2.0912713764290075E-2</v>
      </c>
      <c r="T561" s="18">
        <f t="shared" si="26"/>
        <v>47.817801710056877</v>
      </c>
      <c r="U561" s="18">
        <f>LOOKUP('lap sim'!T561,'bike sim'!J41:J286,'bike sim'!K41:K286)</f>
        <v>7.6943900612428751</v>
      </c>
    </row>
    <row r="562" spans="17:21" x14ac:dyDescent="0.25">
      <c r="Q562" s="18" t="s">
        <v>51</v>
      </c>
      <c r="R562" s="11">
        <v>557</v>
      </c>
      <c r="S562" s="18">
        <f t="shared" si="28"/>
        <v>2.0986598981050698E-2</v>
      </c>
      <c r="T562" s="18">
        <f t="shared" si="26"/>
        <v>47.649454821284948</v>
      </c>
      <c r="U562" s="18">
        <f>LOOKUP('lap sim'!T562,'bike sim'!J42:J287,'bike sim'!K42:K287)</f>
        <v>8.0216374708419078</v>
      </c>
    </row>
    <row r="563" spans="17:21" x14ac:dyDescent="0.25">
      <c r="Q563" s="18" t="s">
        <v>51</v>
      </c>
      <c r="R563" s="11">
        <v>558</v>
      </c>
      <c r="S563" s="18">
        <f t="shared" si="28"/>
        <v>2.1061273831931251E-2</v>
      </c>
      <c r="T563" s="18">
        <f t="shared" si="26"/>
        <v>47.480508917931068</v>
      </c>
      <c r="U563" s="18">
        <f>LOOKUP('lap sim'!T563,'bike sim'!J43:J288,'bike sim'!K43:K288)</f>
        <v>8.0216374708419078</v>
      </c>
    </row>
    <row r="564" spans="17:21" x14ac:dyDescent="0.25">
      <c r="Q564" s="18" t="s">
        <v>51</v>
      </c>
      <c r="R564" s="11">
        <v>559</v>
      </c>
      <c r="S564" s="18">
        <f t="shared" si="28"/>
        <v>2.1136752493296614E-2</v>
      </c>
      <c r="T564" s="18">
        <f t="shared" si="26"/>
        <v>47.310957552118929</v>
      </c>
      <c r="U564" s="18">
        <f>LOOKUP('lap sim'!T564,'bike sim'!J44:J289,'bike sim'!K44:K289)</f>
        <v>8.0216374708419078</v>
      </c>
    </row>
    <row r="565" spans="17:21" x14ac:dyDescent="0.25">
      <c r="Q565" s="18" t="s">
        <v>51</v>
      </c>
      <c r="R565" s="11">
        <v>560</v>
      </c>
      <c r="S565" s="18">
        <f t="shared" si="28"/>
        <v>2.1215199995649699E-2</v>
      </c>
      <c r="T565" s="18">
        <f t="shared" si="26"/>
        <v>47.136015696531537</v>
      </c>
      <c r="U565" s="18">
        <f>LOOKUP('lap sim'!T565,'bike sim'!J45:J290,'bike sim'!K45:K290)</f>
        <v>8.2460620509474829</v>
      </c>
    </row>
    <row r="566" spans="17:21" x14ac:dyDescent="0.25">
      <c r="Q566" s="18" t="s">
        <v>51</v>
      </c>
      <c r="R566" s="11">
        <v>561</v>
      </c>
      <c r="S566" s="18">
        <f t="shared" si="28"/>
        <v>2.129452859558071E-2</v>
      </c>
      <c r="T566" s="18">
        <f t="shared" si="26"/>
        <v>46.960419692386701</v>
      </c>
      <c r="U566" s="18">
        <f>LOOKUP('lap sim'!T566,'bike sim'!J46:J291,'bike sim'!K46:K291)</f>
        <v>8.2460620509474829</v>
      </c>
    </row>
    <row r="567" spans="17:21" x14ac:dyDescent="0.25">
      <c r="Q567" s="18" t="s">
        <v>51</v>
      </c>
      <c r="R567" s="11">
        <v>562</v>
      </c>
      <c r="S567" s="18">
        <f t="shared" si="28"/>
        <v>2.1374754923952976E-2</v>
      </c>
      <c r="T567" s="18">
        <f t="shared" si="26"/>
        <v>46.784162136959992</v>
      </c>
      <c r="U567" s="18">
        <f>LOOKUP('lap sim'!T567,'bike sim'!J47:J292,'bike sim'!K47:K292)</f>
        <v>8.2460620509474829</v>
      </c>
    </row>
    <row r="568" spans="17:21" x14ac:dyDescent="0.25">
      <c r="Q568" s="18" t="s">
        <v>51</v>
      </c>
      <c r="R568" s="11">
        <v>563</v>
      </c>
      <c r="S568" s="18">
        <f>1/T568</f>
        <v>2.1455896054693637E-2</v>
      </c>
      <c r="T568" s="18">
        <f t="shared" si="26"/>
        <v>46.607235486734311</v>
      </c>
      <c r="U568" s="18">
        <f>LOOKUP('lap sim'!T568,'bike sim'!J48:J293,'bike sim'!K48:K293)</f>
        <v>8.2460620509474829</v>
      </c>
    </row>
    <row r="569" spans="17:21" x14ac:dyDescent="0.25">
      <c r="Q569" s="18" t="s">
        <v>51</v>
      </c>
      <c r="R569" s="11">
        <v>564</v>
      </c>
      <c r="S569" s="18">
        <f>1/T569</f>
        <v>2.1537969520092893E-2</v>
      </c>
      <c r="T569" s="18">
        <f t="shared" si="26"/>
        <v>46.42963205362021</v>
      </c>
      <c r="U569" s="18">
        <f>LOOKUP('lap sim'!T569,'bike sim'!J49:J294,'bike sim'!K49:K294)</f>
        <v>8.2460620509474829</v>
      </c>
    </row>
    <row r="570" spans="17:21" x14ac:dyDescent="0.25">
      <c r="Q570" s="18" t="s">
        <v>51</v>
      </c>
      <c r="R570" s="11">
        <v>565</v>
      </c>
      <c r="S570" s="18">
        <f t="shared" ref="S570:S633" si="29">1/T570</f>
        <v>2.1620993326754205E-2</v>
      </c>
      <c r="T570" s="18">
        <f t="shared" si="26"/>
        <v>46.251344001044671</v>
      </c>
      <c r="U570" s="18">
        <f>LOOKUP('lap sim'!T570,'bike sim'!J50:J295,'bike sim'!K50:K295)</f>
        <v>8.2460620509474829</v>
      </c>
    </row>
    <row r="571" spans="17:21" x14ac:dyDescent="0.25">
      <c r="Q571" s="18" t="s">
        <v>51</v>
      </c>
      <c r="R571" s="11">
        <v>566</v>
      </c>
      <c r="S571" s="18">
        <f t="shared" si="29"/>
        <v>2.1709201562801081E-2</v>
      </c>
      <c r="T571" s="18">
        <f t="shared" si="26"/>
        <v>46.0634168008053</v>
      </c>
      <c r="U571" s="18">
        <f>LOOKUP('lap sim'!T571,'bike sim'!J51:J296,'bike sim'!K51:K296)</f>
        <v>8.6565689528345136</v>
      </c>
    </row>
    <row r="572" spans="17:21" x14ac:dyDescent="0.25">
      <c r="Q572" s="18" t="s">
        <v>51</v>
      </c>
      <c r="R572" s="11">
        <v>567</v>
      </c>
      <c r="S572" s="18">
        <f t="shared" si="29"/>
        <v>2.1798499793736853E-2</v>
      </c>
      <c r="T572" s="18">
        <f t="shared" si="26"/>
        <v>45.87471658427247</v>
      </c>
      <c r="U572" s="18">
        <f>LOOKUP('lap sim'!T572,'bike sim'!J52:J297,'bike sim'!K52:K297)</f>
        <v>8.6565689528345136</v>
      </c>
    </row>
    <row r="573" spans="17:21" x14ac:dyDescent="0.25">
      <c r="Q573" s="18" t="s">
        <v>51</v>
      </c>
      <c r="R573" s="11">
        <v>568</v>
      </c>
      <c r="S573" s="18">
        <f t="shared" si="29"/>
        <v>2.1888910673741165E-2</v>
      </c>
      <c r="T573" s="18">
        <f t="shared" si="26"/>
        <v>45.685233719722795</v>
      </c>
      <c r="U573" s="18">
        <f>LOOKUP('lap sim'!T573,'bike sim'!J53:J298,'bike sim'!K53:K298)</f>
        <v>8.6565689528345136</v>
      </c>
    </row>
    <row r="574" spans="17:21" x14ac:dyDescent="0.25">
      <c r="Q574" s="18" t="s">
        <v>51</v>
      </c>
      <c r="R574" s="11">
        <v>569</v>
      </c>
      <c r="S574" s="18">
        <f t="shared" si="29"/>
        <v>2.1980457522101843E-2</v>
      </c>
      <c r="T574" s="18">
        <f>T575+(U575*S575)</f>
        <v>45.494958373567869</v>
      </c>
      <c r="U574" s="18">
        <f>LOOKUP('lap sim'!T574,'bike sim'!J54:J299,'bike sim'!K54:K299)</f>
        <v>8.6565689528345136</v>
      </c>
    </row>
    <row r="575" spans="17:21" x14ac:dyDescent="0.25">
      <c r="Q575" s="18" t="s">
        <v>51</v>
      </c>
      <c r="R575" s="11">
        <v>570</v>
      </c>
      <c r="S575" s="18">
        <f t="shared" si="29"/>
        <v>2.2074620677645363E-2</v>
      </c>
      <c r="T575" s="18">
        <f t="shared" si="26"/>
        <v>45.300891671161757</v>
      </c>
      <c r="U575" s="18">
        <f>LOOKUP('lap sim'!T575,'bike sim'!J1:J247,'bike sim'!K1:K247)</f>
        <v>8.7913946626787318</v>
      </c>
    </row>
    <row r="576" spans="17:21" x14ac:dyDescent="0.25">
      <c r="Q576" s="18" t="s">
        <v>51</v>
      </c>
      <c r="R576" s="11">
        <v>571</v>
      </c>
      <c r="S576" s="18">
        <f t="shared" si="29"/>
        <v>2.2169183406982755E-2</v>
      </c>
      <c r="T576" s="18">
        <f t="shared" si="26"/>
        <v>45.107660559343124</v>
      </c>
      <c r="U576" s="18">
        <f>LOOKUP('lap sim'!T576,'bike sim'!J2:J248,'bike sim'!K2:K248)</f>
        <v>8.7162034014194596</v>
      </c>
    </row>
    <row r="577" spans="17:21" x14ac:dyDescent="0.25">
      <c r="Q577" s="18" t="s">
        <v>51</v>
      </c>
      <c r="R577" s="11">
        <v>572</v>
      </c>
      <c r="S577" s="18">
        <f t="shared" si="29"/>
        <v>2.2269065531494023E-2</v>
      </c>
      <c r="T577" s="18">
        <f t="shared" si="26"/>
        <v>44.905341833304597</v>
      </c>
      <c r="U577" s="18">
        <f>LOOKUP('lap sim'!T577,'bike sim'!J3:J249,'bike sim'!K3:K249)</f>
        <v>9.0851915520387792</v>
      </c>
    </row>
    <row r="578" spans="17:21" x14ac:dyDescent="0.25">
      <c r="Q578" s="18" t="s">
        <v>51</v>
      </c>
      <c r="R578" s="11">
        <v>573</v>
      </c>
      <c r="S578" s="18">
        <f t="shared" si="29"/>
        <v>2.2370312065949652E-2</v>
      </c>
      <c r="T578" s="18">
        <f t="shared" si="26"/>
        <v>44.702103263106558</v>
      </c>
      <c r="U578" s="18">
        <f>LOOKUP('lap sim'!T578,'bike sim'!J4:J250,'bike sim'!K4:K250)</f>
        <v>9.0851915520387792</v>
      </c>
    </row>
    <row r="579" spans="17:21" x14ac:dyDescent="0.25">
      <c r="Q579" s="18" t="s">
        <v>51</v>
      </c>
      <c r="R579" s="11">
        <v>574</v>
      </c>
      <c r="S579" s="18">
        <f t="shared" si="29"/>
        <v>2.2472954388763223E-2</v>
      </c>
      <c r="T579" s="18">
        <f t="shared" si="26"/>
        <v>44.497932167744416</v>
      </c>
      <c r="U579" s="18">
        <f>LOOKUP('lap sim'!T579,'bike sim'!J5:J251,'bike sim'!K5:K251)</f>
        <v>9.0851915520387792</v>
      </c>
    </row>
    <row r="580" spans="17:21" x14ac:dyDescent="0.25">
      <c r="Q580" s="18" t="s">
        <v>51</v>
      </c>
      <c r="R580" s="11">
        <v>575</v>
      </c>
      <c r="S580" s="18">
        <f t="shared" si="29"/>
        <v>2.257702489871103E-2</v>
      </c>
      <c r="T580" s="18">
        <f t="shared" ref="T580:T625" si="30">T581+(U581*S581)</f>
        <v>44.29281557186448</v>
      </c>
      <c r="U580" s="18">
        <f>LOOKUP('lap sim'!T580,'bike sim'!J6:J252,'bike sim'!K6:K252)</f>
        <v>9.0851915520387792</v>
      </c>
    </row>
    <row r="581" spans="17:21" x14ac:dyDescent="0.25">
      <c r="Q581" s="18" t="s">
        <v>51</v>
      </c>
      <c r="R581" s="11">
        <v>576</v>
      </c>
      <c r="S581" s="18">
        <f t="shared" si="29"/>
        <v>2.268255705801556E-2</v>
      </c>
      <c r="T581" s="18">
        <f t="shared" si="30"/>
        <v>44.086740196102362</v>
      </c>
      <c r="U581" s="18">
        <f>LOOKUP('lap sim'!T581,'bike sim'!J7:J253,'bike sim'!K7:K253)</f>
        <v>9.0851915520387792</v>
      </c>
    </row>
    <row r="582" spans="17:21" x14ac:dyDescent="0.25">
      <c r="Q582" s="18" t="s">
        <v>51</v>
      </c>
      <c r="R582" s="11">
        <v>577</v>
      </c>
      <c r="S582" s="18">
        <f t="shared" si="29"/>
        <v>2.2794162099549053E-2</v>
      </c>
      <c r="T582" s="18">
        <f t="shared" si="30"/>
        <v>43.870882186092004</v>
      </c>
      <c r="U582" s="18">
        <f>LOOKUP('lap sim'!T582,'bike sim'!J8:J254,'bike sim'!K8:K254)</f>
        <v>9.4698813260887125</v>
      </c>
    </row>
    <row r="583" spans="17:21" x14ac:dyDescent="0.25">
      <c r="Q583" s="18" t="s">
        <v>51</v>
      </c>
      <c r="R583" s="11">
        <v>578</v>
      </c>
      <c r="S583" s="18">
        <f t="shared" si="29"/>
        <v>2.2907433702294522E-2</v>
      </c>
      <c r="T583" s="18">
        <f t="shared" si="30"/>
        <v>43.653951507446031</v>
      </c>
      <c r="U583" s="18">
        <f>LOOKUP('lap sim'!T583,'bike sim'!J9:J255,'bike sim'!K9:K255)</f>
        <v>9.4698813260887125</v>
      </c>
    </row>
    <row r="584" spans="17:21" x14ac:dyDescent="0.25">
      <c r="Q584" s="18" t="s">
        <v>51</v>
      </c>
      <c r="R584" s="11">
        <v>579</v>
      </c>
      <c r="S584" s="18">
        <f t="shared" si="29"/>
        <v>2.3022413803392292E-2</v>
      </c>
      <c r="T584" s="18">
        <f t="shared" si="30"/>
        <v>43.435931980887801</v>
      </c>
      <c r="U584" s="18">
        <f>LOOKUP('lap sim'!T584,'bike sim'!J10:J256,'bike sim'!K10:K256)</f>
        <v>9.4698813260887125</v>
      </c>
    </row>
    <row r="585" spans="17:21" x14ac:dyDescent="0.25">
      <c r="Q585" s="18" t="s">
        <v>51</v>
      </c>
      <c r="R585" s="11">
        <v>580</v>
      </c>
      <c r="S585" s="18">
        <f t="shared" si="29"/>
        <v>2.3139145833542964E-2</v>
      </c>
      <c r="T585" s="18">
        <f t="shared" si="30"/>
        <v>43.216807015857093</v>
      </c>
      <c r="U585" s="18">
        <f>LOOKUP('lap sim'!T585,'bike sim'!J11:J257,'bike sim'!K11:K257)</f>
        <v>9.4698813260887125</v>
      </c>
    </row>
    <row r="586" spans="17:21" x14ac:dyDescent="0.25">
      <c r="Q586" s="18" t="s">
        <v>51</v>
      </c>
      <c r="R586" s="11">
        <v>581</v>
      </c>
      <c r="S586" s="18">
        <f t="shared" si="29"/>
        <v>2.3262753028401327E-2</v>
      </c>
      <c r="T586" s="18">
        <f t="shared" si="30"/>
        <v>42.987173477666516</v>
      </c>
      <c r="U586" s="18">
        <f>LOOKUP('lap sim'!T586,'bike sim'!J12:J258,'bike sim'!K12:K258)</f>
        <v>9.8712967424886422</v>
      </c>
    </row>
    <row r="587" spans="17:21" x14ac:dyDescent="0.25">
      <c r="Q587" s="18" t="s">
        <v>51</v>
      </c>
      <c r="R587" s="11">
        <v>582</v>
      </c>
      <c r="S587" s="18">
        <f t="shared" si="29"/>
        <v>2.3390207231090292E-2</v>
      </c>
      <c r="T587" s="18">
        <f t="shared" si="30"/>
        <v>42.752934598663956</v>
      </c>
      <c r="U587" s="18">
        <f>LOOKUP('lap sim'!T587,'bike sim'!J13:J259,'bike sim'!K13:K259)</f>
        <v>10.014399474460859</v>
      </c>
    </row>
    <row r="588" spans="17:21" x14ac:dyDescent="0.25">
      <c r="Q588" s="18" t="s">
        <v>51</v>
      </c>
      <c r="R588" s="11">
        <v>583</v>
      </c>
      <c r="S588" s="18">
        <f t="shared" si="29"/>
        <v>2.3519783545244553E-2</v>
      </c>
      <c r="T588" s="18">
        <f t="shared" si="30"/>
        <v>42.517398090689028</v>
      </c>
      <c r="U588" s="18">
        <f>LOOKUP('lap sim'!T588,'bike sim'!J14:J260,'bike sim'!K14:K260)</f>
        <v>10.014399474460859</v>
      </c>
    </row>
    <row r="589" spans="17:21" x14ac:dyDescent="0.25">
      <c r="Q589" s="18" t="s">
        <v>51</v>
      </c>
      <c r="R589" s="11">
        <v>584</v>
      </c>
      <c r="S589" s="18">
        <f t="shared" si="29"/>
        <v>2.3651541588938597E-2</v>
      </c>
      <c r="T589" s="18">
        <f t="shared" si="30"/>
        <v>42.28054210503057</v>
      </c>
      <c r="U589" s="18">
        <f>LOOKUP('lap sim'!T589,'bike sim'!J15:J261,'bike sim'!K15:K261)</f>
        <v>10.014399474460859</v>
      </c>
    </row>
    <row r="590" spans="17:21" x14ac:dyDescent="0.25">
      <c r="Q590" s="18" t="s">
        <v>51</v>
      </c>
      <c r="R590" s="11">
        <v>585</v>
      </c>
      <c r="S590" s="18">
        <f t="shared" si="29"/>
        <v>2.3785543353740321E-2</v>
      </c>
      <c r="T590" s="18">
        <f t="shared" si="30"/>
        <v>42.042344172169109</v>
      </c>
      <c r="U590" s="18">
        <f>LOOKUP('lap sim'!T590,'bike sim'!J16:J262,'bike sim'!K16:K262)</f>
        <v>10.014399474460859</v>
      </c>
    </row>
    <row r="591" spans="17:21" x14ac:dyDescent="0.25">
      <c r="Q591" s="18" t="s">
        <v>51</v>
      </c>
      <c r="R591" s="11">
        <v>586</v>
      </c>
      <c r="S591" s="18">
        <f t="shared" si="29"/>
        <v>2.3928744948926921E-2</v>
      </c>
      <c r="T591" s="18">
        <f t="shared" si="30"/>
        <v>41.790741726504329</v>
      </c>
      <c r="U591" s="18">
        <f>LOOKUP('lap sim'!T591,'bike sim'!J17:J263,'bike sim'!K17:K263)</f>
        <v>10.514652824533725</v>
      </c>
    </row>
    <row r="592" spans="17:21" x14ac:dyDescent="0.25">
      <c r="Q592" s="18" t="s">
        <v>51</v>
      </c>
      <c r="R592" s="11">
        <v>587</v>
      </c>
      <c r="S592" s="18">
        <f t="shared" si="29"/>
        <v>2.40745699316132E-2</v>
      </c>
      <c r="T592" s="18">
        <f t="shared" si="30"/>
        <v>41.53760598177346</v>
      </c>
      <c r="U592" s="18">
        <f>LOOKUP('lap sim'!T592,'bike sim'!J18:J264,'bike sim'!K18:K264)</f>
        <v>10.514652824533725</v>
      </c>
    </row>
    <row r="593" spans="17:21" x14ac:dyDescent="0.25">
      <c r="Q593" s="18" t="s">
        <v>51</v>
      </c>
      <c r="R593" s="11">
        <v>588</v>
      </c>
      <c r="S593" s="18">
        <f t="shared" si="29"/>
        <v>2.4223099493914834E-2</v>
      </c>
      <c r="T593" s="18">
        <f t="shared" si="30"/>
        <v>41.28290850026081</v>
      </c>
      <c r="U593" s="18">
        <f>LOOKUP('lap sim'!T593,'bike sim'!J19:J265,'bike sim'!K19:K265)</f>
        <v>10.514652824533725</v>
      </c>
    </row>
    <row r="594" spans="17:21" x14ac:dyDescent="0.25">
      <c r="Q594" s="18" t="s">
        <v>51</v>
      </c>
      <c r="R594" s="11">
        <v>589</v>
      </c>
      <c r="S594" s="18">
        <f t="shared" si="29"/>
        <v>2.4374418393332362E-2</v>
      </c>
      <c r="T594" s="18">
        <f t="shared" si="30"/>
        <v>41.02661995305499</v>
      </c>
      <c r="U594" s="18">
        <f>LOOKUP('lap sim'!T594,'bike sim'!J20:J266,'bike sim'!K20:K266)</f>
        <v>10.514652824533725</v>
      </c>
    </row>
    <row r="595" spans="17:21" x14ac:dyDescent="0.25">
      <c r="Q595" s="18" t="s">
        <v>51</v>
      </c>
      <c r="R595" s="11">
        <v>590</v>
      </c>
      <c r="S595" s="18">
        <f t="shared" si="29"/>
        <v>2.4536451373774727E-2</v>
      </c>
      <c r="T595" s="18">
        <f t="shared" si="30"/>
        <v>40.755689759963786</v>
      </c>
      <c r="U595" s="18">
        <f>LOOKUP('lap sim'!T595,'bike sim'!J21:J267,'bike sim'!K21:K267)</f>
        <v>11.041946896232151</v>
      </c>
    </row>
    <row r="596" spans="17:21" x14ac:dyDescent="0.25">
      <c r="Q596" s="18" t="s">
        <v>51</v>
      </c>
      <c r="R596" s="11">
        <v>591</v>
      </c>
      <c r="S596" s="18">
        <f t="shared" si="29"/>
        <v>2.4701766823199571E-2</v>
      </c>
      <c r="T596" s="18">
        <f t="shared" si="30"/>
        <v>40.482934162458911</v>
      </c>
      <c r="U596" s="18">
        <f>LOOKUP('lap sim'!T596,'bike sim'!J22:J268,'bike sim'!K22:K268)</f>
        <v>11.041946896232151</v>
      </c>
    </row>
    <row r="597" spans="17:21" x14ac:dyDescent="0.25">
      <c r="Q597" s="18" t="s">
        <v>51</v>
      </c>
      <c r="R597" s="11">
        <v>592</v>
      </c>
      <c r="S597" s="18">
        <f t="shared" si="29"/>
        <v>2.4870055574690218E-2</v>
      </c>
      <c r="T597" s="18">
        <f t="shared" si="30"/>
        <v>40.208997402389443</v>
      </c>
      <c r="U597" s="18">
        <f>LOOKUP('lap sim'!T597,'bike sim'!J23:J269,'bike sim'!K23:K269)</f>
        <v>11.014722474052071</v>
      </c>
    </row>
    <row r="598" spans="17:21" x14ac:dyDescent="0.25">
      <c r="Q598" s="18" t="s">
        <v>51</v>
      </c>
      <c r="R598" s="11">
        <v>593</v>
      </c>
      <c r="S598" s="18">
        <f t="shared" si="29"/>
        <v>2.5041839599490551E-2</v>
      </c>
      <c r="T598" s="18">
        <f t="shared" si="30"/>
        <v>39.933168488961329</v>
      </c>
      <c r="U598" s="18">
        <f>LOOKUP('lap sim'!T598,'bike sim'!J24:J270,'bike sim'!K24:K270)</f>
        <v>11.014722474052071</v>
      </c>
    </row>
    <row r="599" spans="17:21" x14ac:dyDescent="0.25">
      <c r="Q599" s="18" t="s">
        <v>51</v>
      </c>
      <c r="R599" s="11">
        <v>594</v>
      </c>
      <c r="S599" s="18">
        <f t="shared" si="29"/>
        <v>2.5227674310631845E-2</v>
      </c>
      <c r="T599" s="18">
        <f t="shared" si="30"/>
        <v>39.639008641338144</v>
      </c>
      <c r="U599" s="18">
        <f>LOOKUP('lap sim'!T599,'bike sim'!J25:J271,'bike sim'!K25:K271)</f>
        <v>11.660204741870139</v>
      </c>
    </row>
    <row r="600" spans="17:21" x14ac:dyDescent="0.25">
      <c r="Q600" s="18" t="s">
        <v>51</v>
      </c>
      <c r="R600" s="11">
        <v>595</v>
      </c>
      <c r="S600" s="18">
        <f t="shared" si="29"/>
        <v>2.5417719356299402E-2</v>
      </c>
      <c r="T600" s="18">
        <f t="shared" si="30"/>
        <v>39.342632829572295</v>
      </c>
      <c r="U600" s="18">
        <f>LOOKUP('lap sim'!T600,'bike sim'!J26:J272,'bike sim'!K26:K272)</f>
        <v>11.660204741870139</v>
      </c>
    </row>
    <row r="601" spans="17:21" x14ac:dyDescent="0.25">
      <c r="Q601" s="18" t="s">
        <v>51</v>
      </c>
      <c r="R601" s="11">
        <v>596</v>
      </c>
      <c r="S601" s="18">
        <f t="shared" si="29"/>
        <v>2.5612136415276616E-2</v>
      </c>
      <c r="T601" s="18">
        <f t="shared" si="30"/>
        <v>39.043990075093461</v>
      </c>
      <c r="U601" s="18">
        <f>LOOKUP('lap sim'!T601,'bike sim'!J27:J273,'bike sim'!K27:K273)</f>
        <v>11.660204741870139</v>
      </c>
    </row>
    <row r="602" spans="17:21" x14ac:dyDescent="0.25">
      <c r="Q602" s="18" t="s">
        <v>51</v>
      </c>
      <c r="R602" s="11">
        <v>597</v>
      </c>
      <c r="S602" s="18">
        <f t="shared" si="29"/>
        <v>2.5811096004185886E-2</v>
      </c>
      <c r="T602" s="18">
        <f t="shared" si="30"/>
        <v>38.743027411072589</v>
      </c>
      <c r="U602" s="18">
        <f>LOOKUP('lap sim'!T602,'bike sim'!J28:J274,'bike sim'!K28:K274)</f>
        <v>11.660204741870139</v>
      </c>
    </row>
    <row r="603" spans="17:21" x14ac:dyDescent="0.25">
      <c r="Q603" s="18" t="s">
        <v>51</v>
      </c>
      <c r="R603" s="11">
        <v>598</v>
      </c>
      <c r="S603" s="18">
        <f t="shared" si="29"/>
        <v>2.6019146716585135E-2</v>
      </c>
      <c r="T603" s="18">
        <f t="shared" si="30"/>
        <v>38.433235758749134</v>
      </c>
      <c r="U603" s="18">
        <f>LOOKUP('lap sim'!T603,'bike sim'!J29:J275,'bike sim'!K29:K275)</f>
        <v>11.906295609839766</v>
      </c>
    </row>
    <row r="604" spans="17:21" x14ac:dyDescent="0.25">
      <c r="Q604" s="18" t="s">
        <v>51</v>
      </c>
      <c r="R604" s="11">
        <v>599</v>
      </c>
      <c r="S604" s="18">
        <f t="shared" si="29"/>
        <v>2.6232325159089239E-2</v>
      </c>
      <c r="T604" s="18">
        <f t="shared" si="30"/>
        <v>38.12090594087158</v>
      </c>
      <c r="U604" s="18">
        <f>LOOKUP('lap sim'!T604,'bike sim'!J30:J276,'bike sim'!K30:K276)</f>
        <v>11.906295609839766</v>
      </c>
    </row>
    <row r="605" spans="17:21" x14ac:dyDescent="0.25">
      <c r="Q605" s="18" t="s">
        <v>51</v>
      </c>
      <c r="R605" s="11">
        <v>600</v>
      </c>
      <c r="S605" s="18">
        <f t="shared" si="29"/>
        <v>2.6458651647022456E-2</v>
      </c>
      <c r="T605" s="18">
        <f t="shared" si="30"/>
        <v>37.794820890373515</v>
      </c>
      <c r="U605" s="18">
        <f>LOOKUP('lap sim'!T605,'bike sim'!J31:J277,'bike sim'!K31:K277)</f>
        <v>12.324326078602722</v>
      </c>
    </row>
    <row r="606" spans="17:21" x14ac:dyDescent="0.25">
      <c r="Q606" s="18" t="s">
        <v>51</v>
      </c>
      <c r="R606" s="11">
        <v>601</v>
      </c>
      <c r="S606" s="18">
        <f t="shared" si="29"/>
        <v>2.6690956979753711E-2</v>
      </c>
      <c r="T606" s="18">
        <f t="shared" si="30"/>
        <v>37.465872833205076</v>
      </c>
      <c r="U606" s="18">
        <f>LOOKUP('lap sim'!T606,'bike sim'!J32:J278,'bike sim'!K32:K278)</f>
        <v>12.324326078602722</v>
      </c>
    </row>
    <row r="607" spans="17:21" x14ac:dyDescent="0.25">
      <c r="Q607" s="18" t="s">
        <v>51</v>
      </c>
      <c r="R607" s="11">
        <v>602</v>
      </c>
      <c r="S607" s="18">
        <f t="shared" si="29"/>
        <v>2.6938088763777991E-2</v>
      </c>
      <c r="T607" s="18">
        <f t="shared" si="30"/>
        <v>37.122158471191881</v>
      </c>
      <c r="U607" s="18">
        <f>LOOKUP('lap sim'!T607,'bike sim'!J33:J279,'bike sim'!K33:K279)</f>
        <v>12.759419015478452</v>
      </c>
    </row>
    <row r="608" spans="17:21" x14ac:dyDescent="0.25">
      <c r="Q608" s="18" t="s">
        <v>51</v>
      </c>
      <c r="R608" s="11">
        <v>603</v>
      </c>
      <c r="S608" s="18">
        <f t="shared" si="29"/>
        <v>2.7191057178829036E-2</v>
      </c>
      <c r="T608" s="18">
        <f t="shared" si="30"/>
        <v>36.776797364782134</v>
      </c>
      <c r="U608" s="18">
        <f>LOOKUP('lap sim'!T608,'bike sim'!J34:J280,'bike sim'!K34:K280)</f>
        <v>12.701275428108133</v>
      </c>
    </row>
    <row r="609" spans="17:21" x14ac:dyDescent="0.25">
      <c r="Q609" s="18" t="s">
        <v>51</v>
      </c>
      <c r="R609" s="11">
        <v>604</v>
      </c>
      <c r="S609" s="18">
        <f t="shared" si="29"/>
        <v>2.74629420201301E-2</v>
      </c>
      <c r="T609" s="18">
        <f t="shared" si="30"/>
        <v>36.412704773837</v>
      </c>
      <c r="U609" s="18">
        <f>LOOKUP('lap sim'!T609,'bike sim'!J35:J281,'bike sim'!K35:K281)</f>
        <v>13.257596024426494</v>
      </c>
    </row>
    <row r="610" spans="17:21" x14ac:dyDescent="0.25">
      <c r="Q610" s="18" t="s">
        <v>51</v>
      </c>
      <c r="R610" s="11">
        <v>605</v>
      </c>
      <c r="S610" s="18">
        <f t="shared" si="29"/>
        <v>2.7743178239629705E-2</v>
      </c>
      <c r="T610" s="18">
        <f t="shared" si="30"/>
        <v>36.044896924302329</v>
      </c>
      <c r="U610" s="18">
        <f>LOOKUP('lap sim'!T610,'bike sim'!J36:J282,'bike sim'!K36:K282)</f>
        <v>13.257596024426494</v>
      </c>
    </row>
    <row r="611" spans="17:21" x14ac:dyDescent="0.25">
      <c r="Q611" s="18" t="s">
        <v>51</v>
      </c>
      <c r="R611" s="11">
        <v>606</v>
      </c>
      <c r="S611" s="18">
        <f t="shared" si="29"/>
        <v>2.8045250785805061E-2</v>
      </c>
      <c r="T611" s="18">
        <f t="shared" si="30"/>
        <v>35.656661002516124</v>
      </c>
      <c r="U611" s="18">
        <f>LOOKUP('lap sim'!T611,'bike sim'!J37:J283,'bike sim'!K37:K283)</f>
        <v>13.843196652130036</v>
      </c>
    </row>
    <row r="612" spans="17:21" x14ac:dyDescent="0.25">
      <c r="Q612" s="18" t="s">
        <v>51</v>
      </c>
      <c r="R612" s="11">
        <v>607</v>
      </c>
      <c r="S612" s="18">
        <f t="shared" si="29"/>
        <v>2.8357448721527456E-2</v>
      </c>
      <c r="T612" s="18">
        <f t="shared" si="30"/>
        <v>35.264103263311327</v>
      </c>
      <c r="U612" s="18">
        <f>LOOKUP('lap sim'!T612,'bike sim'!J38:J284,'bike sim'!K38:K284)</f>
        <v>13.843196652130036</v>
      </c>
    </row>
    <row r="613" spans="17:21" x14ac:dyDescent="0.25">
      <c r="Q613" s="18" t="s">
        <v>51</v>
      </c>
      <c r="R613" s="11">
        <v>608</v>
      </c>
      <c r="S613" s="18">
        <f t="shared" si="29"/>
        <v>2.868035203329326E-2</v>
      </c>
      <c r="T613" s="18">
        <f t="shared" si="30"/>
        <v>34.867075510062129</v>
      </c>
      <c r="U613" s="18">
        <f>LOOKUP('lap sim'!T613,'bike sim'!J39:J285,'bike sim'!K39:K285)</f>
        <v>13.843196652130036</v>
      </c>
    </row>
    <row r="614" spans="17:21" x14ac:dyDescent="0.25">
      <c r="Q614" s="18" t="s">
        <v>51</v>
      </c>
      <c r="R614" s="11">
        <v>609</v>
      </c>
      <c r="S614" s="18">
        <f t="shared" si="29"/>
        <v>2.9029859282743171E-2</v>
      </c>
      <c r="T614" s="18">
        <f t="shared" si="30"/>
        <v>34.447290641689435</v>
      </c>
      <c r="U614" s="18">
        <f>LOOKUP('lap sim'!T614,'bike sim'!J40:J286,'bike sim'!K40:K286)</f>
        <v>14.46045136781755</v>
      </c>
    </row>
    <row r="615" spans="17:21" x14ac:dyDescent="0.25">
      <c r="Q615" s="18" t="s">
        <v>51</v>
      </c>
      <c r="R615" s="11">
        <v>610</v>
      </c>
      <c r="S615" s="18">
        <f t="shared" si="29"/>
        <v>2.9392519921663873E-2</v>
      </c>
      <c r="T615" s="18">
        <f t="shared" si="30"/>
        <v>34.022261536784605</v>
      </c>
      <c r="U615" s="18">
        <f>LOOKUP('lap sim'!T615,'bike sim'!J41:J287,'bike sim'!K41:K287)</f>
        <v>14.46045136781755</v>
      </c>
    </row>
    <row r="616" spans="17:21" x14ac:dyDescent="0.25">
      <c r="Q616" s="18" t="s">
        <v>51</v>
      </c>
      <c r="R616" s="11">
        <v>611</v>
      </c>
      <c r="S616" s="18">
        <f t="shared" si="29"/>
        <v>2.9786615001831857E-2</v>
      </c>
      <c r="T616" s="18">
        <f t="shared" si="30"/>
        <v>33.572126270088113</v>
      </c>
      <c r="U616" s="18">
        <f>LOOKUP('lap sim'!T616,'bike sim'!J42:J288,'bike sim'!K42:K288)</f>
        <v>15.111998012154368</v>
      </c>
    </row>
    <row r="617" spans="17:21" x14ac:dyDescent="0.25">
      <c r="Q617" s="18" t="s">
        <v>51</v>
      </c>
      <c r="R617" s="11">
        <v>612</v>
      </c>
      <c r="S617" s="18">
        <f t="shared" si="29"/>
        <v>3.0197076900591962E-2</v>
      </c>
      <c r="T617" s="18">
        <f t="shared" si="30"/>
        <v>33.115788103993495</v>
      </c>
      <c r="U617" s="18">
        <f>LOOKUP('lap sim'!T617,'bike sim'!J43:J289,'bike sim'!K43:K289)</f>
        <v>15.111998012154368</v>
      </c>
    </row>
    <row r="618" spans="17:21" x14ac:dyDescent="0.25">
      <c r="Q618" s="18" t="s">
        <v>51</v>
      </c>
      <c r="R618" s="11">
        <v>613</v>
      </c>
      <c r="S618" s="18">
        <f t="shared" si="29"/>
        <v>3.0642730512233193E-2</v>
      </c>
      <c r="T618" s="18">
        <f t="shared" si="30"/>
        <v>32.634167493682718</v>
      </c>
      <c r="U618" s="18">
        <f>LOOKUP('lap sim'!T618,'bike sim'!J44:J290,'bike sim'!K44:K290)</f>
        <v>15.717287665291519</v>
      </c>
    </row>
    <row r="619" spans="17:21" x14ac:dyDescent="0.25">
      <c r="Q619" s="18" t="s">
        <v>51</v>
      </c>
      <c r="R619" s="11">
        <v>614</v>
      </c>
      <c r="S619" s="18">
        <f t="shared" si="29"/>
        <v>3.11349183094616E-2</v>
      </c>
      <c r="T619" s="18">
        <f t="shared" si="30"/>
        <v>32.118279227863262</v>
      </c>
      <c r="U619" s="18">
        <f>LOOKUP('lap sim'!T619,'bike sim'!J45:J291,'bike sim'!K45:K291)</f>
        <v>16.569443371967363</v>
      </c>
    </row>
    <row r="620" spans="17:21" x14ac:dyDescent="0.25">
      <c r="Q620" s="18" t="s">
        <v>51</v>
      </c>
      <c r="R620" s="11">
        <v>615</v>
      </c>
      <c r="S620" s="18">
        <f t="shared" si="29"/>
        <v>3.1651752420984877E-2</v>
      </c>
      <c r="T620" s="18">
        <f t="shared" si="30"/>
        <v>31.59382730850022</v>
      </c>
      <c r="U620" s="18">
        <f>LOOKUP('lap sim'!T620,'bike sim'!J46:J292,'bike sim'!K46:K292)</f>
        <v>16.569443371967363</v>
      </c>
    </row>
    <row r="621" spans="17:21" x14ac:dyDescent="0.25">
      <c r="Q621" s="18" t="s">
        <v>51</v>
      </c>
      <c r="R621" s="11">
        <v>616</v>
      </c>
      <c r="S621" s="18">
        <f t="shared" si="29"/>
        <v>3.2226430860962094E-2</v>
      </c>
      <c r="T621" s="18">
        <f t="shared" si="30"/>
        <v>31.030429783378928</v>
      </c>
      <c r="U621" s="18">
        <f>LOOKUP('lap sim'!T621,'bike sim'!J47:J293,'bike sim'!K47:K293)</f>
        <v>17.482467343405766</v>
      </c>
    </row>
    <row r="622" spans="17:21" x14ac:dyDescent="0.25">
      <c r="Q622" s="18" t="s">
        <v>51</v>
      </c>
      <c r="R622" s="11">
        <v>617</v>
      </c>
      <c r="S622" s="18">
        <f t="shared" si="29"/>
        <v>3.2840004988359067E-2</v>
      </c>
      <c r="T622" s="18">
        <f t="shared" si="30"/>
        <v>30.450665289316316</v>
      </c>
      <c r="U622" s="18">
        <f>LOOKUP('lap sim'!T622,'bike sim'!J48:J294,'bike sim'!K48:K294)</f>
        <v>17.654214555330398</v>
      </c>
    </row>
    <row r="623" spans="17:21" x14ac:dyDescent="0.25">
      <c r="Q623" s="18" t="s">
        <v>51</v>
      </c>
      <c r="R623" s="11">
        <v>618</v>
      </c>
      <c r="S623" s="18">
        <f t="shared" si="29"/>
        <v>3.3516494902329261E-2</v>
      </c>
      <c r="T623" s="18">
        <f t="shared" si="30"/>
        <v>29.836055438198699</v>
      </c>
      <c r="U623" s="18">
        <f>LOOKUP('lap sim'!T623,'bike sim'!J49:J295,'bike sim'!K49:K295)</f>
        <v>18.337533590808306</v>
      </c>
    </row>
    <row r="624" spans="17:21" x14ac:dyDescent="0.25">
      <c r="Q624" s="18" t="s">
        <v>51</v>
      </c>
      <c r="R624" s="11">
        <v>619</v>
      </c>
      <c r="S624" s="18">
        <f t="shared" si="29"/>
        <v>3.4236920102120622E-2</v>
      </c>
      <c r="T624" s="18">
        <f t="shared" si="30"/>
        <v>29.20823476578024</v>
      </c>
      <c r="U624" s="18">
        <f>LOOKUP('lap sim'!T624,'bike sim'!J50:J296,'bike sim'!K50:K296)</f>
        <v>18.337533590808306</v>
      </c>
    </row>
    <row r="625" spans="17:21" x14ac:dyDescent="0.25">
      <c r="Q625" s="18" t="s">
        <v>51</v>
      </c>
      <c r="R625" s="11">
        <v>620</v>
      </c>
      <c r="S625" s="18">
        <f t="shared" si="29"/>
        <v>3.5037899166618501E-2</v>
      </c>
      <c r="T625" s="18">
        <f t="shared" si="30"/>
        <v>28.54052394079396</v>
      </c>
      <c r="U625" s="18">
        <f>LOOKUP('lap sim'!T625,'bike sim'!J51:J297,'bike sim'!K51:K297)</f>
        <v>19.056816786048213</v>
      </c>
    </row>
    <row r="626" spans="17:21" x14ac:dyDescent="0.25">
      <c r="Q626" s="18" t="s">
        <v>51</v>
      </c>
      <c r="R626" s="11">
        <v>621</v>
      </c>
      <c r="S626" s="18">
        <f t="shared" si="29"/>
        <v>3.5934403906789841E-2</v>
      </c>
      <c r="T626" s="18">
        <f>T627+(U627*S627)</f>
        <v>27.828484440534965</v>
      </c>
      <c r="U626" s="18">
        <f>LOOKUP('lap sim'!T626,'bike sim'!J52:J298,'bike sim'!K52:K298)</f>
        <v>19.814980154003784</v>
      </c>
    </row>
    <row r="627" spans="17:21" x14ac:dyDescent="0.25">
      <c r="Q627" s="18" t="s">
        <v>51</v>
      </c>
      <c r="R627" s="11">
        <v>622</v>
      </c>
      <c r="S627" s="18">
        <f t="shared" si="29"/>
        <v>3.6945573901504013E-2</v>
      </c>
      <c r="T627" s="18">
        <f>I6</f>
        <v>27.0668416916726</v>
      </c>
      <c r="U627" s="18">
        <f>LOOKUP('lap sim'!T627,'bike sim'!J53:J299,'bike sim'!K53:K299)</f>
        <v>20.615263709068</v>
      </c>
    </row>
    <row r="628" spans="17:21" x14ac:dyDescent="0.25">
      <c r="Q628" s="18" t="s">
        <v>53</v>
      </c>
      <c r="R628" s="16">
        <v>623</v>
      </c>
      <c r="S628" s="18">
        <f t="shared" si="29"/>
        <v>3.1801558276355543E-2</v>
      </c>
      <c r="T628" s="18">
        <f>31.445</f>
        <v>31.445</v>
      </c>
      <c r="U628" s="18">
        <f>LOOKUP('lap sim'!T628,'bike sim'!J54:J300,'bike sim'!K54:K300)</f>
        <v>16.617508558712888</v>
      </c>
    </row>
    <row r="629" spans="17:21" x14ac:dyDescent="0.25">
      <c r="Q629" s="18" t="s">
        <v>53</v>
      </c>
      <c r="R629" s="16">
        <v>624</v>
      </c>
      <c r="S629" s="18">
        <f t="shared" si="29"/>
        <v>3.1801558276355543E-2</v>
      </c>
      <c r="T629" s="18">
        <f t="shared" ref="T629:T692" si="31">31.445</f>
        <v>31.445</v>
      </c>
      <c r="U629" s="18">
        <f>LOOKUP('lap sim'!T629,'bike sim'!J55:J301,'bike sim'!K55:K301)</f>
        <v>16.617508558712888</v>
      </c>
    </row>
    <row r="630" spans="17:21" x14ac:dyDescent="0.25">
      <c r="Q630" s="18" t="s">
        <v>53</v>
      </c>
      <c r="R630" s="16">
        <v>625</v>
      </c>
      <c r="S630" s="18">
        <f t="shared" si="29"/>
        <v>3.1801558276355543E-2</v>
      </c>
      <c r="T630" s="18">
        <f t="shared" si="31"/>
        <v>31.445</v>
      </c>
      <c r="U630" s="18">
        <f>LOOKUP('lap sim'!T630,'bike sim'!J56:J302,'bike sim'!K56:K302)</f>
        <v>16.617508558712888</v>
      </c>
    </row>
    <row r="631" spans="17:21" x14ac:dyDescent="0.25">
      <c r="Q631" s="18" t="s">
        <v>53</v>
      </c>
      <c r="R631" s="16">
        <v>626</v>
      </c>
      <c r="S631" s="18">
        <f t="shared" si="29"/>
        <v>3.1801558276355543E-2</v>
      </c>
      <c r="T631" s="18">
        <f t="shared" si="31"/>
        <v>31.445</v>
      </c>
      <c r="U631" s="18">
        <f>LOOKUP('lap sim'!T631,'bike sim'!J57:J303,'bike sim'!K57:K303)</f>
        <v>16.617508558712888</v>
      </c>
    </row>
    <row r="632" spans="17:21" x14ac:dyDescent="0.25">
      <c r="Q632" s="18" t="s">
        <v>53</v>
      </c>
      <c r="R632" s="16">
        <v>627</v>
      </c>
      <c r="S632" s="18">
        <f t="shared" si="29"/>
        <v>3.1801558276355543E-2</v>
      </c>
      <c r="T632" s="18">
        <f t="shared" si="31"/>
        <v>31.445</v>
      </c>
      <c r="U632" s="18">
        <f>LOOKUP('lap sim'!T632,'bike sim'!J58:J304,'bike sim'!K58:K304)</f>
        <v>16.617508558712888</v>
      </c>
    </row>
    <row r="633" spans="17:21" x14ac:dyDescent="0.25">
      <c r="Q633" s="18" t="s">
        <v>53</v>
      </c>
      <c r="R633" s="16">
        <v>628</v>
      </c>
      <c r="S633" s="18">
        <f t="shared" si="29"/>
        <v>3.1801558276355543E-2</v>
      </c>
      <c r="T633" s="18">
        <f t="shared" si="31"/>
        <v>31.445</v>
      </c>
      <c r="U633" s="18">
        <f>LOOKUP('lap sim'!T633,'bike sim'!J59:J305,'bike sim'!K59:K305)</f>
        <v>16.617508558712888</v>
      </c>
    </row>
    <row r="634" spans="17:21" x14ac:dyDescent="0.25">
      <c r="Q634" s="18" t="s">
        <v>53</v>
      </c>
      <c r="R634" s="16">
        <v>629</v>
      </c>
      <c r="S634" s="18">
        <f t="shared" ref="S634:S697" si="32">1/T634</f>
        <v>3.1801558276355543E-2</v>
      </c>
      <c r="T634" s="18">
        <f t="shared" si="31"/>
        <v>31.445</v>
      </c>
      <c r="U634" s="18">
        <f>LOOKUP('lap sim'!T634,'bike sim'!J60:J306,'bike sim'!K60:K306)</f>
        <v>16.385193489442855</v>
      </c>
    </row>
    <row r="635" spans="17:21" x14ac:dyDescent="0.25">
      <c r="Q635" s="18" t="s">
        <v>53</v>
      </c>
      <c r="R635" s="16">
        <v>630</v>
      </c>
      <c r="S635" s="18">
        <f t="shared" si="32"/>
        <v>3.1801558276355543E-2</v>
      </c>
      <c r="T635" s="18">
        <f t="shared" si="31"/>
        <v>31.445</v>
      </c>
      <c r="U635" s="18">
        <f>LOOKUP('lap sim'!T635,'bike sim'!J61:J307,'bike sim'!K61:K307)</f>
        <v>16.385193489442855</v>
      </c>
    </row>
    <row r="636" spans="17:21" x14ac:dyDescent="0.25">
      <c r="Q636" s="18" t="s">
        <v>53</v>
      </c>
      <c r="R636" s="16">
        <v>631</v>
      </c>
      <c r="S636" s="18">
        <f t="shared" si="32"/>
        <v>3.1801558276355543E-2</v>
      </c>
      <c r="T636" s="18">
        <f t="shared" si="31"/>
        <v>31.445</v>
      </c>
      <c r="U636" s="18">
        <f>LOOKUP('lap sim'!T636,'bike sim'!J62:J308,'bike sim'!K62:K308)</f>
        <v>16.385193489442855</v>
      </c>
    </row>
    <row r="637" spans="17:21" x14ac:dyDescent="0.25">
      <c r="Q637" s="18" t="s">
        <v>53</v>
      </c>
      <c r="R637" s="16">
        <v>632</v>
      </c>
      <c r="S637" s="18">
        <f t="shared" si="32"/>
        <v>3.1801558276355543E-2</v>
      </c>
      <c r="T637" s="18">
        <f t="shared" si="31"/>
        <v>31.445</v>
      </c>
      <c r="U637" s="18">
        <f>LOOKUP('lap sim'!T637,'bike sim'!J63:J309,'bike sim'!K63:K309)</f>
        <v>16.385193489442855</v>
      </c>
    </row>
    <row r="638" spans="17:21" x14ac:dyDescent="0.25">
      <c r="Q638" s="18" t="s">
        <v>53</v>
      </c>
      <c r="R638" s="16">
        <v>633</v>
      </c>
      <c r="S638" s="18">
        <f t="shared" si="32"/>
        <v>3.1801558276355543E-2</v>
      </c>
      <c r="T638" s="18">
        <f t="shared" si="31"/>
        <v>31.445</v>
      </c>
      <c r="U638" s="18">
        <f>LOOKUP('lap sim'!T638,'bike sim'!J64:J310,'bike sim'!K64:K310)</f>
        <v>16.385193489442855</v>
      </c>
    </row>
    <row r="639" spans="17:21" x14ac:dyDescent="0.25">
      <c r="Q639" s="18" t="s">
        <v>53</v>
      </c>
      <c r="R639" s="16">
        <v>634</v>
      </c>
      <c r="S639" s="18">
        <f t="shared" si="32"/>
        <v>3.1801558276355543E-2</v>
      </c>
      <c r="T639" s="18">
        <f t="shared" si="31"/>
        <v>31.445</v>
      </c>
      <c r="U639" s="18">
        <f>LOOKUP('lap sim'!T639,'bike sim'!J65:J311,'bike sim'!K65:K311)</f>
        <v>16.530070120416863</v>
      </c>
    </row>
    <row r="640" spans="17:21" x14ac:dyDescent="0.25">
      <c r="Q640" s="18" t="s">
        <v>53</v>
      </c>
      <c r="R640" s="16">
        <v>635</v>
      </c>
      <c r="S640" s="18">
        <f t="shared" si="32"/>
        <v>3.1801558276355543E-2</v>
      </c>
      <c r="T640" s="18">
        <f t="shared" si="31"/>
        <v>31.445</v>
      </c>
      <c r="U640" s="18">
        <f>LOOKUP('lap sim'!T640,'bike sim'!J66:J312,'bike sim'!K66:K312)</f>
        <v>16.530070120416863</v>
      </c>
    </row>
    <row r="641" spans="17:21" x14ac:dyDescent="0.25">
      <c r="Q641" s="18" t="s">
        <v>53</v>
      </c>
      <c r="R641" s="16">
        <v>636</v>
      </c>
      <c r="S641" s="18">
        <f t="shared" si="32"/>
        <v>3.1801558276355543E-2</v>
      </c>
      <c r="T641" s="18">
        <f t="shared" si="31"/>
        <v>31.445</v>
      </c>
      <c r="U641" s="18">
        <f>LOOKUP('lap sim'!T641,'bike sim'!J67:J313,'bike sim'!K67:K313)</f>
        <v>16.530070120416863</v>
      </c>
    </row>
    <row r="642" spans="17:21" x14ac:dyDescent="0.25">
      <c r="Q642" s="18" t="s">
        <v>53</v>
      </c>
      <c r="R642" s="16">
        <v>637</v>
      </c>
      <c r="S642" s="18">
        <f t="shared" si="32"/>
        <v>3.1801558276355543E-2</v>
      </c>
      <c r="T642" s="18">
        <f t="shared" si="31"/>
        <v>31.445</v>
      </c>
      <c r="U642" s="18">
        <f>LOOKUP('lap sim'!T642,'bike sim'!J68:J314,'bike sim'!K68:K314)</f>
        <v>16.530070120416863</v>
      </c>
    </row>
    <row r="643" spans="17:21" x14ac:dyDescent="0.25">
      <c r="Q643" s="18" t="s">
        <v>53</v>
      </c>
      <c r="R643" s="16">
        <v>638</v>
      </c>
      <c r="S643" s="18">
        <f t="shared" si="32"/>
        <v>3.1801558276355543E-2</v>
      </c>
      <c r="T643" s="18">
        <f t="shared" si="31"/>
        <v>31.445</v>
      </c>
      <c r="U643" s="18">
        <f>LOOKUP('lap sim'!T643,'bike sim'!J69:J315,'bike sim'!K69:K315)</f>
        <v>16.530070120416863</v>
      </c>
    </row>
    <row r="644" spans="17:21" x14ac:dyDescent="0.25">
      <c r="Q644" s="18" t="s">
        <v>53</v>
      </c>
      <c r="R644" s="16">
        <v>639</v>
      </c>
      <c r="S644" s="18">
        <f t="shared" si="32"/>
        <v>3.1801558276355543E-2</v>
      </c>
      <c r="T644" s="18">
        <f t="shared" si="31"/>
        <v>31.445</v>
      </c>
      <c r="U644" s="18">
        <f>LOOKUP('lap sim'!T644,'bike sim'!J70:J316,'bike sim'!K70:K316)</f>
        <v>16.530070120416863</v>
      </c>
    </row>
    <row r="645" spans="17:21" x14ac:dyDescent="0.25">
      <c r="Q645" s="18" t="s">
        <v>53</v>
      </c>
      <c r="R645" s="16">
        <v>640</v>
      </c>
      <c r="S645" s="18">
        <f t="shared" si="32"/>
        <v>3.1801558276355543E-2</v>
      </c>
      <c r="T645" s="18">
        <f t="shared" si="31"/>
        <v>31.445</v>
      </c>
      <c r="U645" s="18">
        <f>LOOKUP('lap sim'!T645,'bike sim'!J71:J317,'bike sim'!K71:K317)</f>
        <v>16.530070120416863</v>
      </c>
    </row>
    <row r="646" spans="17:21" x14ac:dyDescent="0.25">
      <c r="Q646" s="18" t="s">
        <v>53</v>
      </c>
      <c r="R646" s="16">
        <v>641</v>
      </c>
      <c r="S646" s="18">
        <f t="shared" si="32"/>
        <v>3.1801558276355543E-2</v>
      </c>
      <c r="T646" s="18">
        <f t="shared" si="31"/>
        <v>31.445</v>
      </c>
      <c r="U646" s="18">
        <f>LOOKUP('lap sim'!T646,'bike sim'!J72:J318,'bike sim'!K72:K318)</f>
        <v>16.530070120416863</v>
      </c>
    </row>
    <row r="647" spans="17:21" x14ac:dyDescent="0.25">
      <c r="Q647" s="18" t="s">
        <v>53</v>
      </c>
      <c r="R647" s="16">
        <v>642</v>
      </c>
      <c r="S647" s="18">
        <f t="shared" si="32"/>
        <v>3.1801558276355543E-2</v>
      </c>
      <c r="T647" s="18">
        <f t="shared" si="31"/>
        <v>31.445</v>
      </c>
      <c r="U647" s="18">
        <f>LOOKUP('lap sim'!T647,'bike sim'!J73:J319,'bike sim'!K73:K319)</f>
        <v>16.530070120416863</v>
      </c>
    </row>
    <row r="648" spans="17:21" x14ac:dyDescent="0.25">
      <c r="Q648" s="18" t="s">
        <v>53</v>
      </c>
      <c r="R648" s="16">
        <v>643</v>
      </c>
      <c r="S648" s="18">
        <f t="shared" si="32"/>
        <v>3.1801558276355543E-2</v>
      </c>
      <c r="T648" s="18">
        <f t="shared" si="31"/>
        <v>31.445</v>
      </c>
      <c r="U648" s="18">
        <f>LOOKUP('lap sim'!T648,'bike sim'!J74:J320,'bike sim'!K74:K320)</f>
        <v>16.530070120416863</v>
      </c>
    </row>
    <row r="649" spans="17:21" x14ac:dyDescent="0.25">
      <c r="Q649" s="18" t="s">
        <v>53</v>
      </c>
      <c r="R649" s="16">
        <v>644</v>
      </c>
      <c r="S649" s="18">
        <f t="shared" si="32"/>
        <v>3.1801558276355543E-2</v>
      </c>
      <c r="T649" s="18">
        <f t="shared" si="31"/>
        <v>31.445</v>
      </c>
      <c r="U649" s="18">
        <f>LOOKUP('lap sim'!T649,'bike sim'!J75:J321,'bike sim'!K75:K321)</f>
        <v>16.569443371967363</v>
      </c>
    </row>
    <row r="650" spans="17:21" x14ac:dyDescent="0.25">
      <c r="Q650" s="18" t="s">
        <v>53</v>
      </c>
      <c r="R650" s="16">
        <v>645</v>
      </c>
      <c r="S650" s="18">
        <f t="shared" si="32"/>
        <v>3.1801558276355543E-2</v>
      </c>
      <c r="T650" s="18">
        <f t="shared" si="31"/>
        <v>31.445</v>
      </c>
      <c r="U650" s="18">
        <f>LOOKUP('lap sim'!T650,'bike sim'!J76:J322,'bike sim'!K76:K322)</f>
        <v>16.569443371967363</v>
      </c>
    </row>
    <row r="651" spans="17:21" x14ac:dyDescent="0.25">
      <c r="Q651" s="18" t="s">
        <v>53</v>
      </c>
      <c r="R651" s="16">
        <v>646</v>
      </c>
      <c r="S651" s="18">
        <f t="shared" si="32"/>
        <v>3.1801558276355543E-2</v>
      </c>
      <c r="T651" s="18">
        <f t="shared" si="31"/>
        <v>31.445</v>
      </c>
      <c r="U651" s="18">
        <f>LOOKUP('lap sim'!T651,'bike sim'!J77:J323,'bike sim'!K77:K323)</f>
        <v>16.569443371967363</v>
      </c>
    </row>
    <row r="652" spans="17:21" x14ac:dyDescent="0.25">
      <c r="Q652" s="18" t="s">
        <v>53</v>
      </c>
      <c r="R652" s="16">
        <v>647</v>
      </c>
      <c r="S652" s="18">
        <f t="shared" si="32"/>
        <v>3.1801558276355543E-2</v>
      </c>
      <c r="T652" s="18">
        <f t="shared" si="31"/>
        <v>31.445</v>
      </c>
      <c r="U652" s="18">
        <f>LOOKUP('lap sim'!T652,'bike sim'!J78:J324,'bike sim'!K78:K324)</f>
        <v>16.569443371967363</v>
      </c>
    </row>
    <row r="653" spans="17:21" x14ac:dyDescent="0.25">
      <c r="Q653" s="18" t="s">
        <v>53</v>
      </c>
      <c r="R653" s="16">
        <v>648</v>
      </c>
      <c r="S653" s="18">
        <f t="shared" si="32"/>
        <v>3.1801558276355543E-2</v>
      </c>
      <c r="T653" s="18">
        <f t="shared" si="31"/>
        <v>31.445</v>
      </c>
      <c r="U653" s="18">
        <f>LOOKUP('lap sim'!T653,'bike sim'!J79:J325,'bike sim'!K79:K325)</f>
        <v>16.569443371967363</v>
      </c>
    </row>
    <row r="654" spans="17:21" x14ac:dyDescent="0.25">
      <c r="Q654" s="18" t="s">
        <v>53</v>
      </c>
      <c r="R654" s="16">
        <v>649</v>
      </c>
      <c r="S654" s="18">
        <f t="shared" si="32"/>
        <v>3.1801558276355543E-2</v>
      </c>
      <c r="T654" s="18">
        <f t="shared" si="31"/>
        <v>31.445</v>
      </c>
      <c r="U654" s="18">
        <f>LOOKUP('lap sim'!T654,'bike sim'!J80:J326,'bike sim'!K80:K326)</f>
        <v>16.569443371967363</v>
      </c>
    </row>
    <row r="655" spans="17:21" x14ac:dyDescent="0.25">
      <c r="Q655" s="18" t="s">
        <v>53</v>
      </c>
      <c r="R655" s="16">
        <v>650</v>
      </c>
      <c r="S655" s="18">
        <f t="shared" si="32"/>
        <v>3.1801558276355543E-2</v>
      </c>
      <c r="T655" s="18">
        <f t="shared" si="31"/>
        <v>31.445</v>
      </c>
      <c r="U655" s="18">
        <f>LOOKUP('lap sim'!T655,'bike sim'!J81:J327,'bike sim'!K81:K327)</f>
        <v>16.569443371967363</v>
      </c>
    </row>
    <row r="656" spans="17:21" x14ac:dyDescent="0.25">
      <c r="Q656" s="18" t="s">
        <v>53</v>
      </c>
      <c r="R656" s="16">
        <v>651</v>
      </c>
      <c r="S656" s="18">
        <f t="shared" si="32"/>
        <v>3.1801558276355543E-2</v>
      </c>
      <c r="T656" s="18">
        <f t="shared" si="31"/>
        <v>31.445</v>
      </c>
      <c r="U656" s="18">
        <f>LOOKUP('lap sim'!T656,'bike sim'!J82:J328,'bike sim'!K82:K328)</f>
        <v>16.569443371967363</v>
      </c>
    </row>
    <row r="657" spans="17:21" x14ac:dyDescent="0.25">
      <c r="Q657" s="18" t="s">
        <v>53</v>
      </c>
      <c r="R657" s="16">
        <v>652</v>
      </c>
      <c r="S657" s="18">
        <f t="shared" si="32"/>
        <v>3.1801558276355543E-2</v>
      </c>
      <c r="T657" s="18">
        <f t="shared" si="31"/>
        <v>31.445</v>
      </c>
      <c r="U657" s="18">
        <f>LOOKUP('lap sim'!T657,'bike sim'!J83:J329,'bike sim'!K83:K329)</f>
        <v>16.569443371967363</v>
      </c>
    </row>
    <row r="658" spans="17:21" x14ac:dyDescent="0.25">
      <c r="Q658" s="18" t="s">
        <v>53</v>
      </c>
      <c r="R658" s="16">
        <v>653</v>
      </c>
      <c r="S658" s="18">
        <f t="shared" si="32"/>
        <v>3.1801558276355543E-2</v>
      </c>
      <c r="T658" s="18">
        <f t="shared" si="31"/>
        <v>31.445</v>
      </c>
      <c r="U658" s="18">
        <f>LOOKUP('lap sim'!T658,'bike sim'!J84:J330,'bike sim'!K84:K330)</f>
        <v>16.569443371967363</v>
      </c>
    </row>
    <row r="659" spans="17:21" x14ac:dyDescent="0.25">
      <c r="Q659" s="18" t="s">
        <v>53</v>
      </c>
      <c r="R659" s="16">
        <v>654</v>
      </c>
      <c r="S659" s="18">
        <f t="shared" si="32"/>
        <v>3.1801558276355543E-2</v>
      </c>
      <c r="T659" s="18">
        <f t="shared" si="31"/>
        <v>31.445</v>
      </c>
      <c r="U659" s="18">
        <f>LOOKUP('lap sim'!T659,'bike sim'!J85:J331,'bike sim'!K85:K331)</f>
        <v>16.530070120416863</v>
      </c>
    </row>
    <row r="660" spans="17:21" x14ac:dyDescent="0.25">
      <c r="Q660" s="18" t="s">
        <v>53</v>
      </c>
      <c r="R660" s="16">
        <v>655</v>
      </c>
      <c r="S660" s="18">
        <f t="shared" si="32"/>
        <v>3.1801558276355543E-2</v>
      </c>
      <c r="T660" s="18">
        <f t="shared" si="31"/>
        <v>31.445</v>
      </c>
      <c r="U660" s="18">
        <f>LOOKUP('lap sim'!T660,'bike sim'!J86:J332,'bike sim'!K86:K332)</f>
        <v>16.530070120416863</v>
      </c>
    </row>
    <row r="661" spans="17:21" x14ac:dyDescent="0.25">
      <c r="Q661" s="18" t="s">
        <v>53</v>
      </c>
      <c r="R661" s="16">
        <v>656</v>
      </c>
      <c r="S661" s="18">
        <f t="shared" si="32"/>
        <v>3.1801558276355543E-2</v>
      </c>
      <c r="T661" s="18">
        <f t="shared" si="31"/>
        <v>31.445</v>
      </c>
      <c r="U661" s="18">
        <f>LOOKUP('lap sim'!T661,'bike sim'!J87:J333,'bike sim'!K87:K333)</f>
        <v>16.530070120416863</v>
      </c>
    </row>
    <row r="662" spans="17:21" x14ac:dyDescent="0.25">
      <c r="Q662" s="18" t="s">
        <v>53</v>
      </c>
      <c r="R662" s="16">
        <v>657</v>
      </c>
      <c r="S662" s="18">
        <f t="shared" si="32"/>
        <v>3.1801558276355543E-2</v>
      </c>
      <c r="T662" s="18">
        <f t="shared" si="31"/>
        <v>31.445</v>
      </c>
      <c r="U662" s="18">
        <f>LOOKUP('lap sim'!T662,'bike sim'!J88:J334,'bike sim'!K88:K334)</f>
        <v>16.530070120416863</v>
      </c>
    </row>
    <row r="663" spans="17:21" x14ac:dyDescent="0.25">
      <c r="Q663" s="18" t="s">
        <v>53</v>
      </c>
      <c r="R663" s="16">
        <v>658</v>
      </c>
      <c r="S663" s="18">
        <f t="shared" si="32"/>
        <v>3.1801558276355543E-2</v>
      </c>
      <c r="T663" s="18">
        <f t="shared" si="31"/>
        <v>31.445</v>
      </c>
      <c r="U663" s="18">
        <f>LOOKUP('lap sim'!T663,'bike sim'!J89:J335,'bike sim'!K89:K335)</f>
        <v>16.530070120416863</v>
      </c>
    </row>
    <row r="664" spans="17:21" x14ac:dyDescent="0.25">
      <c r="Q664" s="18" t="s">
        <v>53</v>
      </c>
      <c r="R664" s="16">
        <v>659</v>
      </c>
      <c r="S664" s="18">
        <f t="shared" si="32"/>
        <v>3.1801558276355543E-2</v>
      </c>
      <c r="T664" s="18">
        <f t="shared" si="31"/>
        <v>31.445</v>
      </c>
      <c r="U664" s="18">
        <f>LOOKUP('lap sim'!T664,'bike sim'!J90:J336,'bike sim'!K90:K336)</f>
        <v>16.530070120416863</v>
      </c>
    </row>
    <row r="665" spans="17:21" x14ac:dyDescent="0.25">
      <c r="Q665" s="18" t="s">
        <v>53</v>
      </c>
      <c r="R665" s="16">
        <v>660</v>
      </c>
      <c r="S665" s="18">
        <f t="shared" si="32"/>
        <v>3.1801558276355543E-2</v>
      </c>
      <c r="T665" s="18">
        <f t="shared" si="31"/>
        <v>31.445</v>
      </c>
      <c r="U665" s="18">
        <f>LOOKUP('lap sim'!T665,'bike sim'!J91:J337,'bike sim'!K91:K337)</f>
        <v>16.530070120416863</v>
      </c>
    </row>
    <row r="666" spans="17:21" x14ac:dyDescent="0.25">
      <c r="Q666" s="18" t="s">
        <v>53</v>
      </c>
      <c r="R666" s="16">
        <v>661</v>
      </c>
      <c r="S666" s="18">
        <f t="shared" si="32"/>
        <v>3.1801558276355543E-2</v>
      </c>
      <c r="T666" s="18">
        <f t="shared" si="31"/>
        <v>31.445</v>
      </c>
      <c r="U666" s="18">
        <f>LOOKUP('lap sim'!T666,'bike sim'!J92:J338,'bike sim'!K92:K338)</f>
        <v>16.530070120416863</v>
      </c>
    </row>
    <row r="667" spans="17:21" x14ac:dyDescent="0.25">
      <c r="Q667" s="18" t="s">
        <v>53</v>
      </c>
      <c r="R667" s="16">
        <v>662</v>
      </c>
      <c r="S667" s="18">
        <f t="shared" si="32"/>
        <v>3.1801558276355543E-2</v>
      </c>
      <c r="T667" s="18">
        <f t="shared" si="31"/>
        <v>31.445</v>
      </c>
      <c r="U667" s="18">
        <f>LOOKUP('lap sim'!T667,'bike sim'!J93:J339,'bike sim'!K93:K339)</f>
        <v>16.530070120416863</v>
      </c>
    </row>
    <row r="668" spans="17:21" x14ac:dyDescent="0.25">
      <c r="Q668" s="18" t="s">
        <v>53</v>
      </c>
      <c r="R668" s="16">
        <v>663</v>
      </c>
      <c r="S668" s="18">
        <f t="shared" si="32"/>
        <v>3.1801558276355543E-2</v>
      </c>
      <c r="T668" s="18">
        <f t="shared" si="31"/>
        <v>31.445</v>
      </c>
      <c r="U668" s="18">
        <f>LOOKUP('lap sim'!T668,'bike sim'!J94:J340,'bike sim'!K94:K340)</f>
        <v>16.530070120416863</v>
      </c>
    </row>
    <row r="669" spans="17:21" x14ac:dyDescent="0.25">
      <c r="Q669" s="18" t="s">
        <v>53</v>
      </c>
      <c r="R669" s="16">
        <v>664</v>
      </c>
      <c r="S669" s="18">
        <f t="shared" si="32"/>
        <v>3.1801558276355543E-2</v>
      </c>
      <c r="T669" s="18">
        <f t="shared" si="31"/>
        <v>31.445</v>
      </c>
      <c r="U669" s="18">
        <f>LOOKUP('lap sim'!T669,'bike sim'!J95:J341,'bike sim'!K95:K341)</f>
        <v>17.086218610659547</v>
      </c>
    </row>
    <row r="670" spans="17:21" x14ac:dyDescent="0.25">
      <c r="Q670" s="18" t="s">
        <v>53</v>
      </c>
      <c r="R670" s="16">
        <v>665</v>
      </c>
      <c r="S670" s="18">
        <f t="shared" si="32"/>
        <v>3.1801558276355543E-2</v>
      </c>
      <c r="T670" s="18">
        <f t="shared" si="31"/>
        <v>31.445</v>
      </c>
      <c r="U670" s="18">
        <f>LOOKUP('lap sim'!T670,'bike sim'!J96:J342,'bike sim'!K96:K342)</f>
        <v>17.086218610659547</v>
      </c>
    </row>
    <row r="671" spans="17:21" x14ac:dyDescent="0.25">
      <c r="Q671" s="18" t="s">
        <v>53</v>
      </c>
      <c r="R671" s="16">
        <v>666</v>
      </c>
      <c r="S671" s="18">
        <f t="shared" si="32"/>
        <v>3.1801558276355543E-2</v>
      </c>
      <c r="T671" s="18">
        <f t="shared" si="31"/>
        <v>31.445</v>
      </c>
      <c r="U671" s="18">
        <f>LOOKUP('lap sim'!T671,'bike sim'!J97:J343,'bike sim'!K97:K343)</f>
        <v>17.086218610659547</v>
      </c>
    </row>
    <row r="672" spans="17:21" x14ac:dyDescent="0.25">
      <c r="Q672" s="18" t="s">
        <v>53</v>
      </c>
      <c r="R672" s="16">
        <v>667</v>
      </c>
      <c r="S672" s="18">
        <f t="shared" si="32"/>
        <v>3.1801558276355543E-2</v>
      </c>
      <c r="T672" s="18">
        <f t="shared" si="31"/>
        <v>31.445</v>
      </c>
      <c r="U672" s="18">
        <f>LOOKUP('lap sim'!T672,'bike sim'!J98:J344,'bike sim'!K98:K344)</f>
        <v>16.530070120416863</v>
      </c>
    </row>
    <row r="673" spans="17:21" x14ac:dyDescent="0.25">
      <c r="Q673" s="18" t="s">
        <v>53</v>
      </c>
      <c r="R673" s="16">
        <v>668</v>
      </c>
      <c r="S673" s="18">
        <f t="shared" si="32"/>
        <v>3.1801558276355543E-2</v>
      </c>
      <c r="T673" s="18">
        <f t="shared" si="31"/>
        <v>31.445</v>
      </c>
      <c r="U673" s="18">
        <f>LOOKUP('lap sim'!T673,'bike sim'!J99:J345,'bike sim'!K99:K345)</f>
        <v>16.530070120416863</v>
      </c>
    </row>
    <row r="674" spans="17:21" x14ac:dyDescent="0.25">
      <c r="Q674" s="18" t="s">
        <v>53</v>
      </c>
      <c r="R674" s="16">
        <v>669</v>
      </c>
      <c r="S674" s="18">
        <f t="shared" si="32"/>
        <v>3.1801558276355543E-2</v>
      </c>
      <c r="T674" s="18">
        <f t="shared" si="31"/>
        <v>31.445</v>
      </c>
      <c r="U674" s="18">
        <f>LOOKUP('lap sim'!T674,'bike sim'!J100:J346,'bike sim'!K100:K346)</f>
        <v>16.530070120416863</v>
      </c>
    </row>
    <row r="675" spans="17:21" x14ac:dyDescent="0.25">
      <c r="Q675" s="18" t="s">
        <v>53</v>
      </c>
      <c r="R675" s="16">
        <v>670</v>
      </c>
      <c r="S675" s="18">
        <f t="shared" si="32"/>
        <v>3.1801558276355543E-2</v>
      </c>
      <c r="T675" s="18">
        <f t="shared" si="31"/>
        <v>31.445</v>
      </c>
      <c r="U675" s="18">
        <f>LOOKUP('lap sim'!T675,'bike sim'!J101:J347,'bike sim'!K101:K347)</f>
        <v>16.530070120416863</v>
      </c>
    </row>
    <row r="676" spans="17:21" x14ac:dyDescent="0.25">
      <c r="Q676" s="18" t="s">
        <v>53</v>
      </c>
      <c r="R676" s="16">
        <v>671</v>
      </c>
      <c r="S676" s="18">
        <f t="shared" si="32"/>
        <v>3.1801558276355543E-2</v>
      </c>
      <c r="T676" s="18">
        <f t="shared" si="31"/>
        <v>31.445</v>
      </c>
      <c r="U676" s="18">
        <f>LOOKUP('lap sim'!T676,'bike sim'!J102:J348,'bike sim'!K102:K348)</f>
        <v>16.530070120416863</v>
      </c>
    </row>
    <row r="677" spans="17:21" x14ac:dyDescent="0.25">
      <c r="Q677" s="18" t="s">
        <v>53</v>
      </c>
      <c r="R677" s="16">
        <v>672</v>
      </c>
      <c r="S677" s="18">
        <f t="shared" si="32"/>
        <v>3.1801558276355543E-2</v>
      </c>
      <c r="T677" s="18">
        <f t="shared" si="31"/>
        <v>31.445</v>
      </c>
      <c r="U677" s="18">
        <f>LOOKUP('lap sim'!T677,'bike sim'!J103:J349,'bike sim'!K103:K349)</f>
        <v>16.530070120416863</v>
      </c>
    </row>
    <row r="678" spans="17:21" x14ac:dyDescent="0.25">
      <c r="Q678" s="18" t="s">
        <v>53</v>
      </c>
      <c r="R678" s="16">
        <v>673</v>
      </c>
      <c r="S678" s="18">
        <f t="shared" si="32"/>
        <v>3.1801558276355543E-2</v>
      </c>
      <c r="T678" s="18">
        <f t="shared" si="31"/>
        <v>31.445</v>
      </c>
      <c r="U678" s="18">
        <f>LOOKUP('lap sim'!T678,'bike sim'!J104:J350,'bike sim'!K104:K350)</f>
        <v>16.530070120416863</v>
      </c>
    </row>
    <row r="679" spans="17:21" x14ac:dyDescent="0.25">
      <c r="Q679" s="18" t="s">
        <v>53</v>
      </c>
      <c r="R679" s="16">
        <v>674</v>
      </c>
      <c r="S679" s="18">
        <f t="shared" si="32"/>
        <v>3.1801558276355543E-2</v>
      </c>
      <c r="T679" s="18">
        <f t="shared" si="31"/>
        <v>31.445</v>
      </c>
      <c r="U679" s="18">
        <f>LOOKUP('lap sim'!T679,'bike sim'!J105:J351,'bike sim'!K105:K351)</f>
        <v>16.530070120416863</v>
      </c>
    </row>
    <row r="680" spans="17:21" x14ac:dyDescent="0.25">
      <c r="Q680" s="18" t="s">
        <v>53</v>
      </c>
      <c r="R680" s="16">
        <v>675</v>
      </c>
      <c r="S680" s="18">
        <f t="shared" si="32"/>
        <v>3.1801558276355543E-2</v>
      </c>
      <c r="T680" s="18">
        <f t="shared" si="31"/>
        <v>31.445</v>
      </c>
      <c r="U680" s="18">
        <f>LOOKUP('lap sim'!T680,'bike sim'!J106:J352,'bike sim'!K106:K352)</f>
        <v>16.569443371967363</v>
      </c>
    </row>
    <row r="681" spans="17:21" x14ac:dyDescent="0.25">
      <c r="Q681" s="18" t="s">
        <v>53</v>
      </c>
      <c r="R681" s="16">
        <v>676</v>
      </c>
      <c r="S681" s="18">
        <f t="shared" si="32"/>
        <v>3.1801558276355543E-2</v>
      </c>
      <c r="T681" s="18">
        <f t="shared" si="31"/>
        <v>31.445</v>
      </c>
      <c r="U681" s="18">
        <f>LOOKUP('lap sim'!T681,'bike sim'!J107:J353,'bike sim'!K107:K353)</f>
        <v>16.569443371967363</v>
      </c>
    </row>
    <row r="682" spans="17:21" x14ac:dyDescent="0.25">
      <c r="Q682" s="18" t="s">
        <v>53</v>
      </c>
      <c r="R682" s="16">
        <v>677</v>
      </c>
      <c r="S682" s="18">
        <f t="shared" si="32"/>
        <v>3.1801558276355543E-2</v>
      </c>
      <c r="T682" s="18">
        <f t="shared" si="31"/>
        <v>31.445</v>
      </c>
      <c r="U682" s="18">
        <f>LOOKUP('lap sim'!T682,'bike sim'!J108:J354,'bike sim'!K108:K354)</f>
        <v>16.569443371967363</v>
      </c>
    </row>
    <row r="683" spans="17:21" x14ac:dyDescent="0.25">
      <c r="Q683" s="18" t="s">
        <v>53</v>
      </c>
      <c r="R683" s="16">
        <v>678</v>
      </c>
      <c r="S683" s="18">
        <f t="shared" si="32"/>
        <v>3.1801558276355543E-2</v>
      </c>
      <c r="T683" s="18">
        <f t="shared" si="31"/>
        <v>31.445</v>
      </c>
      <c r="U683" s="18">
        <f>LOOKUP('lap sim'!T683,'bike sim'!J109:J355,'bike sim'!K109:K355)</f>
        <v>16.569443371967363</v>
      </c>
    </row>
    <row r="684" spans="17:21" x14ac:dyDescent="0.25">
      <c r="Q684" s="18" t="s">
        <v>53</v>
      </c>
      <c r="R684" s="16">
        <v>679</v>
      </c>
      <c r="S684" s="18">
        <f t="shared" si="32"/>
        <v>3.1801558276355543E-2</v>
      </c>
      <c r="T684" s="18">
        <f t="shared" si="31"/>
        <v>31.445</v>
      </c>
      <c r="U684" s="18">
        <f>LOOKUP('lap sim'!T684,'bike sim'!J110:J356,'bike sim'!K110:K356)</f>
        <v>16.569443371967363</v>
      </c>
    </row>
    <row r="685" spans="17:21" x14ac:dyDescent="0.25">
      <c r="Q685" s="18" t="s">
        <v>53</v>
      </c>
      <c r="R685" s="16">
        <v>680</v>
      </c>
      <c r="S685" s="18">
        <f t="shared" si="32"/>
        <v>3.1801558276355543E-2</v>
      </c>
      <c r="T685" s="18">
        <f t="shared" si="31"/>
        <v>31.445</v>
      </c>
      <c r="U685" s="18">
        <f>LOOKUP('lap sim'!T685,'bike sim'!J111:J357,'bike sim'!K111:K357)</f>
        <v>16.569443371967363</v>
      </c>
    </row>
    <row r="686" spans="17:21" x14ac:dyDescent="0.25">
      <c r="Q686" s="18" t="s">
        <v>53</v>
      </c>
      <c r="R686" s="16">
        <v>681</v>
      </c>
      <c r="S686" s="18">
        <f t="shared" si="32"/>
        <v>3.1801558276355543E-2</v>
      </c>
      <c r="T686" s="18">
        <f t="shared" si="31"/>
        <v>31.445</v>
      </c>
      <c r="U686" s="18">
        <f>LOOKUP('lap sim'!T686,'bike sim'!J112:J358,'bike sim'!K112:K358)</f>
        <v>16.569443371967363</v>
      </c>
    </row>
    <row r="687" spans="17:21" x14ac:dyDescent="0.25">
      <c r="Q687" s="18" t="s">
        <v>53</v>
      </c>
      <c r="R687" s="16">
        <v>682</v>
      </c>
      <c r="S687" s="18">
        <f t="shared" si="32"/>
        <v>3.1801558276355543E-2</v>
      </c>
      <c r="T687" s="18">
        <f t="shared" si="31"/>
        <v>31.445</v>
      </c>
      <c r="U687" s="18">
        <f>LOOKUP('lap sim'!T687,'bike sim'!J113:J359,'bike sim'!K113:K359)</f>
        <v>16.569443371967363</v>
      </c>
    </row>
    <row r="688" spans="17:21" x14ac:dyDescent="0.25">
      <c r="Q688" s="18" t="s">
        <v>53</v>
      </c>
      <c r="R688" s="16">
        <v>683</v>
      </c>
      <c r="S688" s="18">
        <f t="shared" si="32"/>
        <v>3.1801558276355543E-2</v>
      </c>
      <c r="T688" s="18">
        <f t="shared" si="31"/>
        <v>31.445</v>
      </c>
      <c r="U688" s="18">
        <f>LOOKUP('lap sim'!T688,'bike sim'!J114:J360,'bike sim'!K114:K360)</f>
        <v>16.569443371967363</v>
      </c>
    </row>
    <row r="689" spans="17:21" x14ac:dyDescent="0.25">
      <c r="Q689" s="18" t="s">
        <v>53</v>
      </c>
      <c r="R689" s="16">
        <v>684</v>
      </c>
      <c r="S689" s="18">
        <f t="shared" si="32"/>
        <v>3.1801558276355543E-2</v>
      </c>
      <c r="T689" s="18">
        <f t="shared" si="31"/>
        <v>31.445</v>
      </c>
      <c r="U689" s="18">
        <f>LOOKUP('lap sim'!T689,'bike sim'!J115:J361,'bike sim'!K115:K361)</f>
        <v>16.569443371967363</v>
      </c>
    </row>
    <row r="690" spans="17:21" x14ac:dyDescent="0.25">
      <c r="Q690" s="18" t="s">
        <v>53</v>
      </c>
      <c r="R690" s="16">
        <v>685</v>
      </c>
      <c r="S690" s="18">
        <f t="shared" si="32"/>
        <v>3.1801558276355543E-2</v>
      </c>
      <c r="T690" s="18">
        <f t="shared" si="31"/>
        <v>31.445</v>
      </c>
      <c r="U690" s="18">
        <f>LOOKUP('lap sim'!T690,'bike sim'!J116:J362,'bike sim'!K116:K362)</f>
        <v>16.617508558712888</v>
      </c>
    </row>
    <row r="691" spans="17:21" x14ac:dyDescent="0.25">
      <c r="Q691" s="18" t="s">
        <v>53</v>
      </c>
      <c r="R691" s="16">
        <v>686</v>
      </c>
      <c r="S691" s="18">
        <f t="shared" si="32"/>
        <v>3.1801558276355543E-2</v>
      </c>
      <c r="T691" s="18">
        <f t="shared" si="31"/>
        <v>31.445</v>
      </c>
      <c r="U691" s="18">
        <f>LOOKUP('lap sim'!T691,'bike sim'!J117:J363,'bike sim'!K117:K363)</f>
        <v>16.617508558712888</v>
      </c>
    </row>
    <row r="692" spans="17:21" x14ac:dyDescent="0.25">
      <c r="Q692" s="18" t="s">
        <v>53</v>
      </c>
      <c r="R692" s="16">
        <v>687</v>
      </c>
      <c r="S692" s="18">
        <f t="shared" si="32"/>
        <v>3.1801558276355543E-2</v>
      </c>
      <c r="T692" s="18">
        <f t="shared" si="31"/>
        <v>31.445</v>
      </c>
      <c r="U692" s="18">
        <f>LOOKUP('lap sim'!T692,'bike sim'!J118:J364,'bike sim'!K118:K364)</f>
        <v>16.617508558712888</v>
      </c>
    </row>
    <row r="693" spans="17:21" x14ac:dyDescent="0.25">
      <c r="Q693" s="18" t="s">
        <v>53</v>
      </c>
      <c r="R693" s="16">
        <v>688</v>
      </c>
      <c r="S693" s="18">
        <f t="shared" si="32"/>
        <v>3.1801558276355543E-2</v>
      </c>
      <c r="T693" s="18">
        <f t="shared" ref="T693:T756" si="33">31.445</f>
        <v>31.445</v>
      </c>
      <c r="U693" s="18">
        <f>LOOKUP('lap sim'!T693,'bike sim'!J119:J365,'bike sim'!K119:K365)</f>
        <v>16.617508558712888</v>
      </c>
    </row>
    <row r="694" spans="17:21" x14ac:dyDescent="0.25">
      <c r="Q694" s="18" t="s">
        <v>53</v>
      </c>
      <c r="R694" s="16">
        <v>689</v>
      </c>
      <c r="S694" s="18">
        <f t="shared" si="32"/>
        <v>3.1801558276355543E-2</v>
      </c>
      <c r="T694" s="18">
        <f t="shared" si="33"/>
        <v>31.445</v>
      </c>
      <c r="U694" s="18">
        <f>LOOKUP('lap sim'!T694,'bike sim'!J120:J366,'bike sim'!K120:K366)</f>
        <v>16.617508558712888</v>
      </c>
    </row>
    <row r="695" spans="17:21" x14ac:dyDescent="0.25">
      <c r="Q695" s="18" t="s">
        <v>53</v>
      </c>
      <c r="R695" s="16">
        <v>690</v>
      </c>
      <c r="S695" s="18">
        <f t="shared" si="32"/>
        <v>3.1801558276355543E-2</v>
      </c>
      <c r="T695" s="18">
        <f t="shared" si="33"/>
        <v>31.445</v>
      </c>
      <c r="U695" s="18">
        <f>LOOKUP('lap sim'!T695,'bike sim'!J121:J367,'bike sim'!K121:K367)</f>
        <v>16.617508558712888</v>
      </c>
    </row>
    <row r="696" spans="17:21" x14ac:dyDescent="0.25">
      <c r="Q696" s="18" t="s">
        <v>53</v>
      </c>
      <c r="R696" s="16">
        <v>691</v>
      </c>
      <c r="S696" s="18">
        <f t="shared" si="32"/>
        <v>3.1801558276355543E-2</v>
      </c>
      <c r="T696" s="18">
        <f t="shared" si="33"/>
        <v>31.445</v>
      </c>
      <c r="U696" s="18">
        <f>LOOKUP('lap sim'!T696,'bike sim'!J122:J368,'bike sim'!K122:K368)</f>
        <v>16.569443371967363</v>
      </c>
    </row>
    <row r="697" spans="17:21" x14ac:dyDescent="0.25">
      <c r="Q697" s="18" t="s">
        <v>53</v>
      </c>
      <c r="R697" s="16">
        <v>692</v>
      </c>
      <c r="S697" s="18">
        <f t="shared" si="32"/>
        <v>3.1801558276355543E-2</v>
      </c>
      <c r="T697" s="18">
        <f t="shared" si="33"/>
        <v>31.445</v>
      </c>
      <c r="U697" s="18">
        <f>LOOKUP('lap sim'!T697,'bike sim'!J123:J369,'bike sim'!K123:K369)</f>
        <v>16.569443371967363</v>
      </c>
    </row>
    <row r="698" spans="17:21" x14ac:dyDescent="0.25">
      <c r="Q698" s="18" t="s">
        <v>53</v>
      </c>
      <c r="R698" s="16">
        <v>693</v>
      </c>
      <c r="S698" s="18">
        <f t="shared" ref="S698:S761" si="34">1/T698</f>
        <v>3.1801558276355543E-2</v>
      </c>
      <c r="T698" s="18">
        <f t="shared" si="33"/>
        <v>31.445</v>
      </c>
      <c r="U698" s="18">
        <f>LOOKUP('lap sim'!T698,'bike sim'!J124:J370,'bike sim'!K124:K370)</f>
        <v>16.569443371967363</v>
      </c>
    </row>
    <row r="699" spans="17:21" x14ac:dyDescent="0.25">
      <c r="Q699" s="18" t="s">
        <v>53</v>
      </c>
      <c r="R699" s="16">
        <v>694</v>
      </c>
      <c r="S699" s="18">
        <f t="shared" si="34"/>
        <v>3.1801558276355543E-2</v>
      </c>
      <c r="T699" s="18">
        <f t="shared" si="33"/>
        <v>31.445</v>
      </c>
      <c r="U699" s="18">
        <f>LOOKUP('lap sim'!T699,'bike sim'!J125:J371,'bike sim'!K125:K371)</f>
        <v>16.569443371967363</v>
      </c>
    </row>
    <row r="700" spans="17:21" x14ac:dyDescent="0.25">
      <c r="Q700" s="18" t="s">
        <v>53</v>
      </c>
      <c r="R700" s="16">
        <v>695</v>
      </c>
      <c r="S700" s="18">
        <f t="shared" si="34"/>
        <v>3.1801558276355543E-2</v>
      </c>
      <c r="T700" s="18">
        <f t="shared" si="33"/>
        <v>31.445</v>
      </c>
      <c r="U700" s="18">
        <f>LOOKUP('lap sim'!T700,'bike sim'!J126:J372,'bike sim'!K126:K372)</f>
        <v>16.569443371967363</v>
      </c>
    </row>
    <row r="701" spans="17:21" x14ac:dyDescent="0.25">
      <c r="Q701" s="18" t="s">
        <v>53</v>
      </c>
      <c r="R701" s="16">
        <v>696</v>
      </c>
      <c r="S701" s="18">
        <f t="shared" si="34"/>
        <v>3.1801558276355543E-2</v>
      </c>
      <c r="T701" s="18">
        <f t="shared" si="33"/>
        <v>31.445</v>
      </c>
      <c r="U701" s="18">
        <f>LOOKUP('lap sim'!T701,'bike sim'!J127:J373,'bike sim'!K127:K373)</f>
        <v>16.569443371967363</v>
      </c>
    </row>
    <row r="702" spans="17:21" x14ac:dyDescent="0.25">
      <c r="Q702" s="18" t="s">
        <v>53</v>
      </c>
      <c r="R702" s="16">
        <v>697</v>
      </c>
      <c r="S702" s="18">
        <f t="shared" si="34"/>
        <v>3.1801558276355543E-2</v>
      </c>
      <c r="T702" s="18">
        <f t="shared" si="33"/>
        <v>31.445</v>
      </c>
      <c r="U702" s="18">
        <f>LOOKUP('lap sim'!T702,'bike sim'!J128:J374,'bike sim'!K128:K374)</f>
        <v>16.569443371967363</v>
      </c>
    </row>
    <row r="703" spans="17:21" x14ac:dyDescent="0.25">
      <c r="Q703" s="18" t="s">
        <v>53</v>
      </c>
      <c r="R703" s="16">
        <v>698</v>
      </c>
      <c r="S703" s="18">
        <f t="shared" si="34"/>
        <v>3.1801558276355543E-2</v>
      </c>
      <c r="T703" s="18">
        <f t="shared" si="33"/>
        <v>31.445</v>
      </c>
      <c r="U703" s="18">
        <f>LOOKUP('lap sim'!T703,'bike sim'!J129:J375,'bike sim'!K129:K375)</f>
        <v>16.569443371967363</v>
      </c>
    </row>
    <row r="704" spans="17:21" x14ac:dyDescent="0.25">
      <c r="Q704" s="18" t="s">
        <v>53</v>
      </c>
      <c r="R704" s="16">
        <v>699</v>
      </c>
      <c r="S704" s="18">
        <f t="shared" si="34"/>
        <v>3.1801558276355543E-2</v>
      </c>
      <c r="T704" s="18">
        <f t="shared" si="33"/>
        <v>31.445</v>
      </c>
      <c r="U704" s="18">
        <f>LOOKUP('lap sim'!T704,'bike sim'!J130:J376,'bike sim'!K130:K376)</f>
        <v>16.569443371967363</v>
      </c>
    </row>
    <row r="705" spans="17:21" x14ac:dyDescent="0.25">
      <c r="Q705" s="18" t="s">
        <v>53</v>
      </c>
      <c r="R705" s="16">
        <v>700</v>
      </c>
      <c r="S705" s="18">
        <f t="shared" si="34"/>
        <v>3.1801558276355543E-2</v>
      </c>
      <c r="T705" s="18">
        <f t="shared" si="33"/>
        <v>31.445</v>
      </c>
      <c r="U705" s="18">
        <f>LOOKUP('lap sim'!T705,'bike sim'!J131:J377,'bike sim'!K131:K377)</f>
        <v>16.569443371967363</v>
      </c>
    </row>
    <row r="706" spans="17:21" x14ac:dyDescent="0.25">
      <c r="Q706" s="18" t="s">
        <v>53</v>
      </c>
      <c r="R706" s="16">
        <v>701</v>
      </c>
      <c r="S706" s="18">
        <f t="shared" si="34"/>
        <v>3.1801558276355543E-2</v>
      </c>
      <c r="T706" s="18">
        <f t="shared" si="33"/>
        <v>31.445</v>
      </c>
      <c r="U706" s="18">
        <f>LOOKUP('lap sim'!T706,'bike sim'!J132:J378,'bike sim'!K132:K378)</f>
        <v>16.569443371967363</v>
      </c>
    </row>
    <row r="707" spans="17:21" x14ac:dyDescent="0.25">
      <c r="Q707" s="18" t="s">
        <v>53</v>
      </c>
      <c r="R707" s="16">
        <v>702</v>
      </c>
      <c r="S707" s="18">
        <f t="shared" si="34"/>
        <v>3.1801558276355543E-2</v>
      </c>
      <c r="T707" s="18">
        <f t="shared" si="33"/>
        <v>31.445</v>
      </c>
      <c r="U707" s="18">
        <f>LOOKUP('lap sim'!T707,'bike sim'!J133:J379,'bike sim'!K133:K379)</f>
        <v>16.569443371967363</v>
      </c>
    </row>
    <row r="708" spans="17:21" x14ac:dyDescent="0.25">
      <c r="Q708" s="18" t="s">
        <v>53</v>
      </c>
      <c r="R708" s="16">
        <v>703</v>
      </c>
      <c r="S708" s="18">
        <f t="shared" si="34"/>
        <v>3.1801558276355543E-2</v>
      </c>
      <c r="T708" s="18">
        <f t="shared" si="33"/>
        <v>31.445</v>
      </c>
      <c r="U708" s="18">
        <f>LOOKUP('lap sim'!T708,'bike sim'!J134:J380,'bike sim'!K134:K380)</f>
        <v>16.569443371967363</v>
      </c>
    </row>
    <row r="709" spans="17:21" x14ac:dyDescent="0.25">
      <c r="Q709" s="18" t="s">
        <v>53</v>
      </c>
      <c r="R709" s="16">
        <v>704</v>
      </c>
      <c r="S709" s="18">
        <f t="shared" si="34"/>
        <v>3.1801558276355543E-2</v>
      </c>
      <c r="T709" s="18">
        <f t="shared" si="33"/>
        <v>31.445</v>
      </c>
      <c r="U709" s="18">
        <f>LOOKUP('lap sim'!T709,'bike sim'!J135:J381,'bike sim'!K135:K381)</f>
        <v>16.569443371967363</v>
      </c>
    </row>
    <row r="710" spans="17:21" x14ac:dyDescent="0.25">
      <c r="Q710" s="18" t="s">
        <v>53</v>
      </c>
      <c r="R710" s="16">
        <v>705</v>
      </c>
      <c r="S710" s="18">
        <f t="shared" si="34"/>
        <v>3.1801558276355543E-2</v>
      </c>
      <c r="T710" s="18">
        <f t="shared" si="33"/>
        <v>31.445</v>
      </c>
      <c r="U710" s="18">
        <f>LOOKUP('lap sim'!T710,'bike sim'!J136:J382,'bike sim'!K136:K382)</f>
        <v>16.436570860531418</v>
      </c>
    </row>
    <row r="711" spans="17:21" x14ac:dyDescent="0.25">
      <c r="Q711" s="18" t="s">
        <v>53</v>
      </c>
      <c r="R711" s="16">
        <v>706</v>
      </c>
      <c r="S711" s="18">
        <f t="shared" si="34"/>
        <v>3.1801558276355543E-2</v>
      </c>
      <c r="T711" s="18">
        <f t="shared" si="33"/>
        <v>31.445</v>
      </c>
      <c r="U711" s="18">
        <f>LOOKUP('lap sim'!T711,'bike sim'!J137:J383,'bike sim'!K137:K383)</f>
        <v>16.436570860531418</v>
      </c>
    </row>
    <row r="712" spans="17:21" x14ac:dyDescent="0.25">
      <c r="Q712" s="18" t="s">
        <v>53</v>
      </c>
      <c r="R712" s="16">
        <v>707</v>
      </c>
      <c r="S712" s="18">
        <f t="shared" si="34"/>
        <v>3.1801558276355543E-2</v>
      </c>
      <c r="T712" s="18">
        <f t="shared" si="33"/>
        <v>31.445</v>
      </c>
      <c r="U712" s="18">
        <f>LOOKUP('lap sim'!T712,'bike sim'!J138:J384,'bike sim'!K138:K384)</f>
        <v>16.569443371967363</v>
      </c>
    </row>
    <row r="713" spans="17:21" x14ac:dyDescent="0.25">
      <c r="Q713" s="18" t="s">
        <v>53</v>
      </c>
      <c r="R713" s="16">
        <v>708</v>
      </c>
      <c r="S713" s="18">
        <f t="shared" si="34"/>
        <v>3.1801558276355543E-2</v>
      </c>
      <c r="T713" s="18">
        <f t="shared" si="33"/>
        <v>31.445</v>
      </c>
      <c r="U713" s="18">
        <f>LOOKUP('lap sim'!T713,'bike sim'!J139:J385,'bike sim'!K139:K385)</f>
        <v>16.569443371967363</v>
      </c>
    </row>
    <row r="714" spans="17:21" x14ac:dyDescent="0.25">
      <c r="Q714" s="18" t="s">
        <v>53</v>
      </c>
      <c r="R714" s="16">
        <v>709</v>
      </c>
      <c r="S714" s="18">
        <f t="shared" si="34"/>
        <v>3.1801558276355543E-2</v>
      </c>
      <c r="T714" s="18">
        <f t="shared" si="33"/>
        <v>31.445</v>
      </c>
      <c r="U714" s="18">
        <f>LOOKUP('lap sim'!T714,'bike sim'!J140:J386,'bike sim'!K140:K386)</f>
        <v>16.569443371967363</v>
      </c>
    </row>
    <row r="715" spans="17:21" x14ac:dyDescent="0.25">
      <c r="Q715" s="18" t="s">
        <v>53</v>
      </c>
      <c r="R715" s="16">
        <v>710</v>
      </c>
      <c r="S715" s="18">
        <f t="shared" si="34"/>
        <v>3.1801558276355543E-2</v>
      </c>
      <c r="T715" s="18">
        <f t="shared" si="33"/>
        <v>31.445</v>
      </c>
      <c r="U715" s="18">
        <f>LOOKUP('lap sim'!T715,'bike sim'!J141:J387,'bike sim'!K141:K387)</f>
        <v>16.569443371967363</v>
      </c>
    </row>
    <row r="716" spans="17:21" x14ac:dyDescent="0.25">
      <c r="Q716" s="18" t="s">
        <v>53</v>
      </c>
      <c r="R716" s="16">
        <v>711</v>
      </c>
      <c r="S716" s="18">
        <f t="shared" si="34"/>
        <v>3.1801558276355543E-2</v>
      </c>
      <c r="T716" s="18">
        <f t="shared" si="33"/>
        <v>31.445</v>
      </c>
      <c r="U716" s="18">
        <f>LOOKUP('lap sim'!T716,'bike sim'!J142:J388,'bike sim'!K142:K388)</f>
        <v>16.569443371967363</v>
      </c>
    </row>
    <row r="717" spans="17:21" x14ac:dyDescent="0.25">
      <c r="Q717" s="18" t="s">
        <v>53</v>
      </c>
      <c r="R717" s="16">
        <v>712</v>
      </c>
      <c r="S717" s="18">
        <f t="shared" si="34"/>
        <v>3.1801558276355543E-2</v>
      </c>
      <c r="T717" s="18">
        <f t="shared" si="33"/>
        <v>31.445</v>
      </c>
      <c r="U717" s="18">
        <f>LOOKUP('lap sim'!T717,'bike sim'!J143:J389,'bike sim'!K143:K389)</f>
        <v>16.569443371967363</v>
      </c>
    </row>
    <row r="718" spans="17:21" x14ac:dyDescent="0.25">
      <c r="Q718" s="18" t="s">
        <v>53</v>
      </c>
      <c r="R718" s="16">
        <v>713</v>
      </c>
      <c r="S718" s="18">
        <f t="shared" si="34"/>
        <v>3.1801558276355543E-2</v>
      </c>
      <c r="T718" s="18">
        <f t="shared" si="33"/>
        <v>31.445</v>
      </c>
      <c r="U718" s="18">
        <f>LOOKUP('lap sim'!T718,'bike sim'!J144:J390,'bike sim'!K144:K390)</f>
        <v>16.569443371967363</v>
      </c>
    </row>
    <row r="719" spans="17:21" x14ac:dyDescent="0.25">
      <c r="Q719" s="18" t="s">
        <v>53</v>
      </c>
      <c r="R719" s="16">
        <v>714</v>
      </c>
      <c r="S719" s="18">
        <f t="shared" si="34"/>
        <v>3.1801558276355543E-2</v>
      </c>
      <c r="T719" s="18">
        <f t="shared" si="33"/>
        <v>31.445</v>
      </c>
      <c r="U719" s="18">
        <f>LOOKUP('lap sim'!T719,'bike sim'!J145:J391,'bike sim'!K145:K391)</f>
        <v>16.569443371967363</v>
      </c>
    </row>
    <row r="720" spans="17:21" x14ac:dyDescent="0.25">
      <c r="Q720" s="18" t="s">
        <v>53</v>
      </c>
      <c r="R720" s="16">
        <v>715</v>
      </c>
      <c r="S720" s="18">
        <f t="shared" si="34"/>
        <v>3.1801558276355543E-2</v>
      </c>
      <c r="T720" s="18">
        <f t="shared" si="33"/>
        <v>31.445</v>
      </c>
      <c r="U720" s="18">
        <f>LOOKUP('lap sim'!T720,'bike sim'!J54:J299,'bike sim'!K54:K299)</f>
        <v>16.385193489442855</v>
      </c>
    </row>
    <row r="721" spans="17:21" x14ac:dyDescent="0.25">
      <c r="Q721" s="18" t="s">
        <v>53</v>
      </c>
      <c r="R721" s="16">
        <v>716</v>
      </c>
      <c r="S721" s="18">
        <f t="shared" si="34"/>
        <v>3.1801558276355543E-2</v>
      </c>
      <c r="T721" s="18">
        <f t="shared" si="33"/>
        <v>31.445</v>
      </c>
      <c r="U721" s="18">
        <f>LOOKUP('lap sim'!T721,'bike sim'!J147:J393,'bike sim'!K147:K393)</f>
        <v>16.617508558712888</v>
      </c>
    </row>
    <row r="722" spans="17:21" x14ac:dyDescent="0.25">
      <c r="Q722" s="18" t="s">
        <v>53</v>
      </c>
      <c r="R722" s="16">
        <v>717</v>
      </c>
      <c r="S722" s="18">
        <f t="shared" si="34"/>
        <v>3.1801558276355543E-2</v>
      </c>
      <c r="T722" s="18">
        <f t="shared" si="33"/>
        <v>31.445</v>
      </c>
      <c r="U722" s="18">
        <f>LOOKUP('lap sim'!T722,'bike sim'!J148:J394,'bike sim'!K148:K394)</f>
        <v>16.617508558712888</v>
      </c>
    </row>
    <row r="723" spans="17:21" x14ac:dyDescent="0.25">
      <c r="Q723" s="18" t="s">
        <v>53</v>
      </c>
      <c r="R723" s="16">
        <v>718</v>
      </c>
      <c r="S723" s="18">
        <f t="shared" si="34"/>
        <v>3.1801558276355543E-2</v>
      </c>
      <c r="T723" s="18">
        <f t="shared" si="33"/>
        <v>31.445</v>
      </c>
      <c r="U723" s="18">
        <f>LOOKUP('lap sim'!T723,'bike sim'!J149:J395,'bike sim'!K149:K395)</f>
        <v>16.617508558712888</v>
      </c>
    </row>
    <row r="724" spans="17:21" x14ac:dyDescent="0.25">
      <c r="Q724" s="18" t="s">
        <v>53</v>
      </c>
      <c r="R724" s="16">
        <v>719</v>
      </c>
      <c r="S724" s="18">
        <f t="shared" si="34"/>
        <v>3.1801558276355543E-2</v>
      </c>
      <c r="T724" s="18">
        <f t="shared" si="33"/>
        <v>31.445</v>
      </c>
      <c r="U724" s="18">
        <f>LOOKUP('lap sim'!T724,'bike sim'!J150:J396,'bike sim'!K150:K396)</f>
        <v>16.617508558712888</v>
      </c>
    </row>
    <row r="725" spans="17:21" x14ac:dyDescent="0.25">
      <c r="Q725" s="18" t="s">
        <v>53</v>
      </c>
      <c r="R725" s="16">
        <v>720</v>
      </c>
      <c r="S725" s="18">
        <f t="shared" si="34"/>
        <v>3.1801558276355543E-2</v>
      </c>
      <c r="T725" s="18">
        <f t="shared" si="33"/>
        <v>31.445</v>
      </c>
      <c r="U725" s="18">
        <f>LOOKUP('lap sim'!T725,'bike sim'!J151:J397,'bike sim'!K151:K397)</f>
        <v>16.617508558712888</v>
      </c>
    </row>
    <row r="726" spans="17:21" x14ac:dyDescent="0.25">
      <c r="Q726" s="18" t="s">
        <v>53</v>
      </c>
      <c r="R726" s="16">
        <v>721</v>
      </c>
      <c r="S726" s="18">
        <f t="shared" si="34"/>
        <v>3.1801558276355543E-2</v>
      </c>
      <c r="T726" s="18">
        <f t="shared" si="33"/>
        <v>31.445</v>
      </c>
      <c r="U726" s="18">
        <f>LOOKUP('lap sim'!T726,'bike sim'!J152:J398,'bike sim'!K152:K398)</f>
        <v>16.617508558712888</v>
      </c>
    </row>
    <row r="727" spans="17:21" x14ac:dyDescent="0.25">
      <c r="Q727" s="18" t="s">
        <v>53</v>
      </c>
      <c r="R727" s="16">
        <v>722</v>
      </c>
      <c r="S727" s="18">
        <f t="shared" si="34"/>
        <v>3.1801558276355543E-2</v>
      </c>
      <c r="T727" s="18">
        <f t="shared" si="33"/>
        <v>31.445</v>
      </c>
      <c r="U727" s="18">
        <f>LOOKUP('lap sim'!T727,'bike sim'!J54:J299,'bike sim'!K54:K299)</f>
        <v>16.385193489442855</v>
      </c>
    </row>
    <row r="728" spans="17:21" x14ac:dyDescent="0.25">
      <c r="Q728" s="18" t="s">
        <v>53</v>
      </c>
      <c r="R728" s="16">
        <v>723</v>
      </c>
      <c r="S728" s="18">
        <f t="shared" si="34"/>
        <v>3.1801558276355543E-2</v>
      </c>
      <c r="T728" s="18">
        <f t="shared" si="33"/>
        <v>31.445</v>
      </c>
      <c r="U728" s="18">
        <f>LOOKUP('lap sim'!T728,'bike sim'!J55:J300,'bike sim'!K55:K300)</f>
        <v>16.617508558712888</v>
      </c>
    </row>
    <row r="729" spans="17:21" x14ac:dyDescent="0.25">
      <c r="Q729" s="18" t="s">
        <v>53</v>
      </c>
      <c r="R729" s="16">
        <v>724</v>
      </c>
      <c r="S729" s="18">
        <f t="shared" si="34"/>
        <v>3.1801558276355543E-2</v>
      </c>
      <c r="T729" s="18">
        <f t="shared" si="33"/>
        <v>31.445</v>
      </c>
      <c r="U729" s="18">
        <f>LOOKUP('lap sim'!T729,'bike sim'!J56:J301,'bike sim'!K56:K301)</f>
        <v>16.617508558712888</v>
      </c>
    </row>
    <row r="730" spans="17:21" x14ac:dyDescent="0.25">
      <c r="Q730" s="18" t="s">
        <v>53</v>
      </c>
      <c r="R730" s="16">
        <v>725</v>
      </c>
      <c r="S730" s="18">
        <f t="shared" si="34"/>
        <v>3.1801558276355543E-2</v>
      </c>
      <c r="T730" s="18">
        <f t="shared" si="33"/>
        <v>31.445</v>
      </c>
      <c r="U730" s="18">
        <f>LOOKUP('lap sim'!T730,'bike sim'!J57:J302,'bike sim'!K57:K302)</f>
        <v>16.617508558712888</v>
      </c>
    </row>
    <row r="731" spans="17:21" x14ac:dyDescent="0.25">
      <c r="Q731" s="18" t="s">
        <v>53</v>
      </c>
      <c r="R731" s="16">
        <v>726</v>
      </c>
      <c r="S731" s="18">
        <f t="shared" si="34"/>
        <v>3.1801558276355543E-2</v>
      </c>
      <c r="T731" s="18">
        <f t="shared" si="33"/>
        <v>31.445</v>
      </c>
      <c r="U731" s="18">
        <f>LOOKUP('lap sim'!T731,'bike sim'!J58:J303,'bike sim'!K58:K303)</f>
        <v>16.617508558712888</v>
      </c>
    </row>
    <row r="732" spans="17:21" x14ac:dyDescent="0.25">
      <c r="Q732" s="18" t="s">
        <v>53</v>
      </c>
      <c r="R732" s="16">
        <v>727</v>
      </c>
      <c r="S732" s="18">
        <f t="shared" si="34"/>
        <v>3.1801558276355543E-2</v>
      </c>
      <c r="T732" s="18">
        <f t="shared" si="33"/>
        <v>31.445</v>
      </c>
      <c r="U732" s="18">
        <f>LOOKUP('lap sim'!T732,'bike sim'!J59:J304,'bike sim'!K59:K304)</f>
        <v>16.617508558712888</v>
      </c>
    </row>
    <row r="733" spans="17:21" x14ac:dyDescent="0.25">
      <c r="Q733" s="18" t="s">
        <v>53</v>
      </c>
      <c r="R733" s="16">
        <v>728</v>
      </c>
      <c r="S733" s="18">
        <f t="shared" si="34"/>
        <v>3.1801558276355543E-2</v>
      </c>
      <c r="T733" s="18">
        <f t="shared" si="33"/>
        <v>31.445</v>
      </c>
      <c r="U733" s="18">
        <f>LOOKUP('lap sim'!T733,'bike sim'!J60:J305,'bike sim'!K60:K305)</f>
        <v>16.617508558712888</v>
      </c>
    </row>
    <row r="734" spans="17:21" x14ac:dyDescent="0.25">
      <c r="Q734" s="18" t="s">
        <v>53</v>
      </c>
      <c r="R734" s="16">
        <v>729</v>
      </c>
      <c r="S734" s="18">
        <f t="shared" si="34"/>
        <v>3.1801558276355543E-2</v>
      </c>
      <c r="T734" s="18">
        <f t="shared" si="33"/>
        <v>31.445</v>
      </c>
      <c r="U734" s="18">
        <f>LOOKUP('lap sim'!T734,'bike sim'!J61:J306,'bike sim'!K61:K306)</f>
        <v>16.385193489442855</v>
      </c>
    </row>
    <row r="735" spans="17:21" x14ac:dyDescent="0.25">
      <c r="Q735" s="18" t="s">
        <v>53</v>
      </c>
      <c r="R735" s="16">
        <v>730</v>
      </c>
      <c r="S735" s="18">
        <f t="shared" si="34"/>
        <v>3.1801558276355543E-2</v>
      </c>
      <c r="T735" s="18">
        <f t="shared" si="33"/>
        <v>31.445</v>
      </c>
      <c r="U735" s="18">
        <f>LOOKUP('lap sim'!T735,'bike sim'!J62:J307,'bike sim'!K62:K307)</f>
        <v>16.385193489442855</v>
      </c>
    </row>
    <row r="736" spans="17:21" x14ac:dyDescent="0.25">
      <c r="Q736" s="18" t="s">
        <v>53</v>
      </c>
      <c r="R736" s="16">
        <v>731</v>
      </c>
      <c r="S736" s="18">
        <f t="shared" si="34"/>
        <v>3.1801558276355543E-2</v>
      </c>
      <c r="T736" s="18">
        <f t="shared" si="33"/>
        <v>31.445</v>
      </c>
      <c r="U736" s="18">
        <f>LOOKUP('lap sim'!T736,'bike sim'!J63:J308,'bike sim'!K63:K308)</f>
        <v>16.385193489442855</v>
      </c>
    </row>
    <row r="737" spans="17:21" x14ac:dyDescent="0.25">
      <c r="Q737" s="18" t="s">
        <v>53</v>
      </c>
      <c r="R737" s="16">
        <v>732</v>
      </c>
      <c r="S737" s="18">
        <f t="shared" si="34"/>
        <v>3.1801558276355543E-2</v>
      </c>
      <c r="T737" s="18">
        <f t="shared" si="33"/>
        <v>31.445</v>
      </c>
      <c r="U737" s="18">
        <f>LOOKUP('lap sim'!T737,'bike sim'!J64:J309,'bike sim'!K64:K309)</f>
        <v>16.385193489442855</v>
      </c>
    </row>
    <row r="738" spans="17:21" x14ac:dyDescent="0.25">
      <c r="Q738" s="18" t="s">
        <v>53</v>
      </c>
      <c r="R738" s="16">
        <v>733</v>
      </c>
      <c r="S738" s="18">
        <f t="shared" si="34"/>
        <v>3.1801558276355543E-2</v>
      </c>
      <c r="T738" s="18">
        <f t="shared" si="33"/>
        <v>31.445</v>
      </c>
      <c r="U738" s="18">
        <f>LOOKUP('lap sim'!T738,'bike sim'!J65:J310,'bike sim'!K65:K310)</f>
        <v>16.385193489442855</v>
      </c>
    </row>
    <row r="739" spans="17:21" x14ac:dyDescent="0.25">
      <c r="Q739" s="18" t="s">
        <v>53</v>
      </c>
      <c r="R739" s="16">
        <v>734</v>
      </c>
      <c r="S739" s="18">
        <f t="shared" si="34"/>
        <v>3.1801558276355543E-2</v>
      </c>
      <c r="T739" s="18">
        <f t="shared" si="33"/>
        <v>31.445</v>
      </c>
      <c r="U739" s="18">
        <f>LOOKUP('lap sim'!T739,'bike sim'!J66:J311,'bike sim'!K66:K311)</f>
        <v>16.530070120416863</v>
      </c>
    </row>
    <row r="740" spans="17:21" x14ac:dyDescent="0.25">
      <c r="Q740" s="18" t="s">
        <v>53</v>
      </c>
      <c r="R740" s="16">
        <v>735</v>
      </c>
      <c r="S740" s="18">
        <f t="shared" si="34"/>
        <v>3.1801558276355543E-2</v>
      </c>
      <c r="T740" s="18">
        <f t="shared" si="33"/>
        <v>31.445</v>
      </c>
      <c r="U740" s="18">
        <f>LOOKUP('lap sim'!T740,'bike sim'!J67:J312,'bike sim'!K67:K312)</f>
        <v>16.530070120416863</v>
      </c>
    </row>
    <row r="741" spans="17:21" x14ac:dyDescent="0.25">
      <c r="Q741" s="18" t="s">
        <v>53</v>
      </c>
      <c r="R741" s="16">
        <v>736</v>
      </c>
      <c r="S741" s="18">
        <f t="shared" si="34"/>
        <v>3.1801558276355543E-2</v>
      </c>
      <c r="T741" s="18">
        <f t="shared" si="33"/>
        <v>31.445</v>
      </c>
      <c r="U741" s="18">
        <f>LOOKUP('lap sim'!T741,'bike sim'!J68:J313,'bike sim'!K68:K313)</f>
        <v>16.530070120416863</v>
      </c>
    </row>
    <row r="742" spans="17:21" x14ac:dyDescent="0.25">
      <c r="Q742" s="18" t="s">
        <v>53</v>
      </c>
      <c r="R742" s="16">
        <v>737</v>
      </c>
      <c r="S742" s="18">
        <f t="shared" si="34"/>
        <v>3.1801558276355543E-2</v>
      </c>
      <c r="T742" s="18">
        <f t="shared" si="33"/>
        <v>31.445</v>
      </c>
      <c r="U742" s="18">
        <f>LOOKUP('lap sim'!T742,'bike sim'!J69:J314,'bike sim'!K69:K314)</f>
        <v>16.530070120416863</v>
      </c>
    </row>
    <row r="743" spans="17:21" x14ac:dyDescent="0.25">
      <c r="Q743" s="18" t="s">
        <v>53</v>
      </c>
      <c r="R743" s="16">
        <v>738</v>
      </c>
      <c r="S743" s="18">
        <f t="shared" si="34"/>
        <v>3.1801558276355543E-2</v>
      </c>
      <c r="T743" s="18">
        <f t="shared" si="33"/>
        <v>31.445</v>
      </c>
      <c r="U743" s="18">
        <f>LOOKUP('lap sim'!T743,'bike sim'!J70:J315,'bike sim'!K70:K315)</f>
        <v>16.530070120416863</v>
      </c>
    </row>
    <row r="744" spans="17:21" x14ac:dyDescent="0.25">
      <c r="Q744" s="18" t="s">
        <v>53</v>
      </c>
      <c r="R744" s="16">
        <v>739</v>
      </c>
      <c r="S744" s="18">
        <f t="shared" si="34"/>
        <v>3.1801558276355543E-2</v>
      </c>
      <c r="T744" s="18">
        <f t="shared" si="33"/>
        <v>31.445</v>
      </c>
      <c r="U744" s="18">
        <f>LOOKUP('lap sim'!T744,'bike sim'!J71:J316,'bike sim'!K71:K316)</f>
        <v>16.530070120416863</v>
      </c>
    </row>
    <row r="745" spans="17:21" x14ac:dyDescent="0.25">
      <c r="Q745" s="18" t="s">
        <v>53</v>
      </c>
      <c r="R745" s="16">
        <v>740</v>
      </c>
      <c r="S745" s="18">
        <f t="shared" si="34"/>
        <v>3.1801558276355543E-2</v>
      </c>
      <c r="T745" s="18">
        <f t="shared" si="33"/>
        <v>31.445</v>
      </c>
      <c r="U745" s="18">
        <f>LOOKUP('lap sim'!T745,'bike sim'!J72:J317,'bike sim'!K72:K317)</f>
        <v>16.530070120416863</v>
      </c>
    </row>
    <row r="746" spans="17:21" x14ac:dyDescent="0.25">
      <c r="Q746" s="18" t="s">
        <v>53</v>
      </c>
      <c r="R746" s="16">
        <v>741</v>
      </c>
      <c r="S746" s="18">
        <f t="shared" si="34"/>
        <v>3.1801558276355543E-2</v>
      </c>
      <c r="T746" s="18">
        <f t="shared" si="33"/>
        <v>31.445</v>
      </c>
      <c r="U746" s="18">
        <f>LOOKUP('lap sim'!T746,'bike sim'!J73:J318,'bike sim'!K73:K318)</f>
        <v>16.530070120416863</v>
      </c>
    </row>
    <row r="747" spans="17:21" x14ac:dyDescent="0.25">
      <c r="Q747" s="18" t="s">
        <v>53</v>
      </c>
      <c r="R747" s="16">
        <v>742</v>
      </c>
      <c r="S747" s="18">
        <f t="shared" si="34"/>
        <v>3.1801558276355543E-2</v>
      </c>
      <c r="T747" s="18">
        <f t="shared" si="33"/>
        <v>31.445</v>
      </c>
      <c r="U747" s="18">
        <f>LOOKUP('lap sim'!T747,'bike sim'!J74:J319,'bike sim'!K74:K319)</f>
        <v>16.530070120416863</v>
      </c>
    </row>
    <row r="748" spans="17:21" x14ac:dyDescent="0.25">
      <c r="Q748" s="18" t="s">
        <v>53</v>
      </c>
      <c r="R748" s="16">
        <v>743</v>
      </c>
      <c r="S748" s="18">
        <f t="shared" si="34"/>
        <v>3.1801558276355543E-2</v>
      </c>
      <c r="T748" s="18">
        <f t="shared" si="33"/>
        <v>31.445</v>
      </c>
      <c r="U748" s="18">
        <f>LOOKUP('lap sim'!T748,'bike sim'!J75:J320,'bike sim'!K75:K320)</f>
        <v>16.530070120416863</v>
      </c>
    </row>
    <row r="749" spans="17:21" x14ac:dyDescent="0.25">
      <c r="Q749" s="18" t="s">
        <v>53</v>
      </c>
      <c r="R749" s="16">
        <v>744</v>
      </c>
      <c r="S749" s="18">
        <f t="shared" si="34"/>
        <v>3.1801558276355543E-2</v>
      </c>
      <c r="T749" s="18">
        <f t="shared" si="33"/>
        <v>31.445</v>
      </c>
      <c r="U749" s="18">
        <f>LOOKUP('lap sim'!T749,'bike sim'!J76:J321,'bike sim'!K76:K321)</f>
        <v>16.569443371967363</v>
      </c>
    </row>
    <row r="750" spans="17:21" x14ac:dyDescent="0.25">
      <c r="Q750" s="18" t="s">
        <v>53</v>
      </c>
      <c r="R750" s="16">
        <v>745</v>
      </c>
      <c r="S750" s="18">
        <f t="shared" si="34"/>
        <v>3.1801558276355543E-2</v>
      </c>
      <c r="T750" s="18">
        <f t="shared" si="33"/>
        <v>31.445</v>
      </c>
      <c r="U750" s="18">
        <f>LOOKUP('lap sim'!T750,'bike sim'!J77:J322,'bike sim'!K77:K322)</f>
        <v>16.569443371967363</v>
      </c>
    </row>
    <row r="751" spans="17:21" x14ac:dyDescent="0.25">
      <c r="Q751" s="18" t="s">
        <v>53</v>
      </c>
      <c r="R751" s="16">
        <v>746</v>
      </c>
      <c r="S751" s="18">
        <f t="shared" si="34"/>
        <v>3.1801558276355543E-2</v>
      </c>
      <c r="T751" s="18">
        <f t="shared" si="33"/>
        <v>31.445</v>
      </c>
      <c r="U751" s="18">
        <f>LOOKUP('lap sim'!T751,'bike sim'!J78:J323,'bike sim'!K78:K323)</f>
        <v>16.569443371967363</v>
      </c>
    </row>
    <row r="752" spans="17:21" x14ac:dyDescent="0.25">
      <c r="Q752" s="18" t="s">
        <v>53</v>
      </c>
      <c r="R752" s="16">
        <v>747</v>
      </c>
      <c r="S752" s="18">
        <f t="shared" si="34"/>
        <v>3.1801558276355543E-2</v>
      </c>
      <c r="T752" s="18">
        <f t="shared" si="33"/>
        <v>31.445</v>
      </c>
      <c r="U752" s="18">
        <f>LOOKUP('lap sim'!T752,'bike sim'!J79:J324,'bike sim'!K79:K324)</f>
        <v>16.569443371967363</v>
      </c>
    </row>
    <row r="753" spans="17:21" x14ac:dyDescent="0.25">
      <c r="Q753" s="18" t="s">
        <v>53</v>
      </c>
      <c r="R753" s="16">
        <v>748</v>
      </c>
      <c r="S753" s="18">
        <f t="shared" si="34"/>
        <v>3.1801558276355543E-2</v>
      </c>
      <c r="T753" s="18">
        <f t="shared" si="33"/>
        <v>31.445</v>
      </c>
      <c r="U753" s="18">
        <f>LOOKUP('lap sim'!T753,'bike sim'!J80:J325,'bike sim'!K80:K325)</f>
        <v>16.569443371967363</v>
      </c>
    </row>
    <row r="754" spans="17:21" x14ac:dyDescent="0.25">
      <c r="Q754" s="18" t="s">
        <v>53</v>
      </c>
      <c r="R754" s="16">
        <v>749</v>
      </c>
      <c r="S754" s="18">
        <f t="shared" si="34"/>
        <v>3.1801558276355543E-2</v>
      </c>
      <c r="T754" s="18">
        <f t="shared" si="33"/>
        <v>31.445</v>
      </c>
      <c r="U754" s="18">
        <f>LOOKUP('lap sim'!T754,'bike sim'!J81:J326,'bike sim'!K81:K326)</f>
        <v>16.569443371967363</v>
      </c>
    </row>
    <row r="755" spans="17:21" x14ac:dyDescent="0.25">
      <c r="Q755" s="18" t="s">
        <v>53</v>
      </c>
      <c r="R755" s="16">
        <v>750</v>
      </c>
      <c r="S755" s="18">
        <f t="shared" si="34"/>
        <v>3.1801558276355543E-2</v>
      </c>
      <c r="T755" s="18">
        <f t="shared" si="33"/>
        <v>31.445</v>
      </c>
      <c r="U755" s="18">
        <f>LOOKUP('lap sim'!T755,'bike sim'!J82:J327,'bike sim'!K82:K327)</f>
        <v>16.569443371967363</v>
      </c>
    </row>
    <row r="756" spans="17:21" x14ac:dyDescent="0.25">
      <c r="Q756" s="18" t="s">
        <v>53</v>
      </c>
      <c r="R756" s="16">
        <v>751</v>
      </c>
      <c r="S756" s="18">
        <f t="shared" si="34"/>
        <v>3.1801558276355543E-2</v>
      </c>
      <c r="T756" s="18">
        <f t="shared" si="33"/>
        <v>31.445</v>
      </c>
      <c r="U756" s="18">
        <f>LOOKUP('lap sim'!T756,'bike sim'!J83:J328,'bike sim'!K83:K328)</f>
        <v>16.569443371967363</v>
      </c>
    </row>
    <row r="757" spans="17:21" x14ac:dyDescent="0.25">
      <c r="Q757" s="18" t="s">
        <v>53</v>
      </c>
      <c r="R757" s="16">
        <v>752</v>
      </c>
      <c r="S757" s="18">
        <f t="shared" si="34"/>
        <v>3.1801558276355543E-2</v>
      </c>
      <c r="T757" s="18">
        <f t="shared" ref="T757:T783" si="35">31.445</f>
        <v>31.445</v>
      </c>
      <c r="U757" s="18">
        <f>LOOKUP('lap sim'!T757,'bike sim'!J84:J329,'bike sim'!K84:K329)</f>
        <v>16.569443371967363</v>
      </c>
    </row>
    <row r="758" spans="17:21" x14ac:dyDescent="0.25">
      <c r="Q758" s="18" t="s">
        <v>53</v>
      </c>
      <c r="R758" s="16">
        <v>753</v>
      </c>
      <c r="S758" s="18">
        <f t="shared" si="34"/>
        <v>3.1801558276355543E-2</v>
      </c>
      <c r="T758" s="18">
        <f t="shared" si="35"/>
        <v>31.445</v>
      </c>
      <c r="U758" s="18">
        <f>LOOKUP('lap sim'!T758,'bike sim'!J85:J330,'bike sim'!K85:K330)</f>
        <v>16.569443371967363</v>
      </c>
    </row>
    <row r="759" spans="17:21" x14ac:dyDescent="0.25">
      <c r="Q759" s="18" t="s">
        <v>53</v>
      </c>
      <c r="R759" s="16">
        <v>754</v>
      </c>
      <c r="S759" s="18">
        <f t="shared" si="34"/>
        <v>3.1801558276355543E-2</v>
      </c>
      <c r="T759" s="18">
        <f t="shared" si="35"/>
        <v>31.445</v>
      </c>
      <c r="U759" s="18">
        <f>LOOKUP('lap sim'!T759,'bike sim'!J86:J331,'bike sim'!K86:K331)</f>
        <v>16.530070120416863</v>
      </c>
    </row>
    <row r="760" spans="17:21" x14ac:dyDescent="0.25">
      <c r="Q760" s="18" t="s">
        <v>53</v>
      </c>
      <c r="R760" s="16">
        <v>755</v>
      </c>
      <c r="S760" s="18">
        <f t="shared" si="34"/>
        <v>3.1801558276355543E-2</v>
      </c>
      <c r="T760" s="18">
        <f t="shared" si="35"/>
        <v>31.445</v>
      </c>
      <c r="U760" s="18">
        <f>LOOKUP('lap sim'!T760,'bike sim'!J87:J332,'bike sim'!K87:K332)</f>
        <v>16.530070120416863</v>
      </c>
    </row>
    <row r="761" spans="17:21" x14ac:dyDescent="0.25">
      <c r="Q761" s="18" t="s">
        <v>53</v>
      </c>
      <c r="R761" s="16">
        <v>756</v>
      </c>
      <c r="S761" s="18">
        <f t="shared" si="34"/>
        <v>3.1801558276355543E-2</v>
      </c>
      <c r="T761" s="18">
        <f t="shared" si="35"/>
        <v>31.445</v>
      </c>
      <c r="U761" s="18">
        <f>LOOKUP('lap sim'!T761,'bike sim'!J88:J333,'bike sim'!K88:K333)</f>
        <v>16.530070120416863</v>
      </c>
    </row>
    <row r="762" spans="17:21" x14ac:dyDescent="0.25">
      <c r="Q762" s="18" t="s">
        <v>53</v>
      </c>
      <c r="R762" s="16">
        <v>757</v>
      </c>
      <c r="S762" s="18">
        <f t="shared" ref="S762:S825" si="36">1/T762</f>
        <v>3.1801558276355543E-2</v>
      </c>
      <c r="T762" s="18">
        <f t="shared" si="35"/>
        <v>31.445</v>
      </c>
      <c r="U762" s="18">
        <f>LOOKUP('lap sim'!T762,'bike sim'!J89:J334,'bike sim'!K89:K334)</f>
        <v>16.530070120416863</v>
      </c>
    </row>
    <row r="763" spans="17:21" x14ac:dyDescent="0.25">
      <c r="Q763" s="18" t="s">
        <v>53</v>
      </c>
      <c r="R763" s="16">
        <v>758</v>
      </c>
      <c r="S763" s="18">
        <f t="shared" si="36"/>
        <v>3.1801558276355543E-2</v>
      </c>
      <c r="T763" s="18">
        <f t="shared" si="35"/>
        <v>31.445</v>
      </c>
      <c r="U763" s="18">
        <f>LOOKUP('lap sim'!T763,'bike sim'!J90:J335,'bike sim'!K90:K335)</f>
        <v>16.530070120416863</v>
      </c>
    </row>
    <row r="764" spans="17:21" x14ac:dyDescent="0.25">
      <c r="Q764" s="18" t="s">
        <v>53</v>
      </c>
      <c r="R764" s="16">
        <v>759</v>
      </c>
      <c r="S764" s="18">
        <f t="shared" si="36"/>
        <v>3.1801558276355543E-2</v>
      </c>
      <c r="T764" s="18">
        <f t="shared" si="35"/>
        <v>31.445</v>
      </c>
      <c r="U764" s="18">
        <f>LOOKUP('lap sim'!T764,'bike sim'!J91:J336,'bike sim'!K91:K336)</f>
        <v>16.530070120416863</v>
      </c>
    </row>
    <row r="765" spans="17:21" x14ac:dyDescent="0.25">
      <c r="Q765" s="18" t="s">
        <v>53</v>
      </c>
      <c r="R765" s="16">
        <v>760</v>
      </c>
      <c r="S765" s="18">
        <f t="shared" si="36"/>
        <v>3.1801558276355543E-2</v>
      </c>
      <c r="T765" s="18">
        <f t="shared" si="35"/>
        <v>31.445</v>
      </c>
      <c r="U765" s="18">
        <f>LOOKUP('lap sim'!T765,'bike sim'!J92:J337,'bike sim'!K92:K337)</f>
        <v>16.530070120416863</v>
      </c>
    </row>
    <row r="766" spans="17:21" x14ac:dyDescent="0.25">
      <c r="Q766" s="18" t="s">
        <v>53</v>
      </c>
      <c r="R766" s="16">
        <v>761</v>
      </c>
      <c r="S766" s="18">
        <f t="shared" si="36"/>
        <v>3.1801558276355543E-2</v>
      </c>
      <c r="T766" s="18">
        <f t="shared" si="35"/>
        <v>31.445</v>
      </c>
      <c r="U766" s="18">
        <f>LOOKUP('lap sim'!T766,'bike sim'!J93:J338,'bike sim'!K93:K338)</f>
        <v>16.530070120416863</v>
      </c>
    </row>
    <row r="767" spans="17:21" x14ac:dyDescent="0.25">
      <c r="Q767" s="18" t="s">
        <v>53</v>
      </c>
      <c r="R767" s="16">
        <v>762</v>
      </c>
      <c r="S767" s="18">
        <f t="shared" si="36"/>
        <v>3.1801558276355543E-2</v>
      </c>
      <c r="T767" s="18">
        <f t="shared" si="35"/>
        <v>31.445</v>
      </c>
      <c r="U767" s="18">
        <f>LOOKUP('lap sim'!T767,'bike sim'!J94:J339,'bike sim'!K94:K339)</f>
        <v>16.530070120416863</v>
      </c>
    </row>
    <row r="768" spans="17:21" x14ac:dyDescent="0.25">
      <c r="Q768" s="18" t="s">
        <v>53</v>
      </c>
      <c r="R768" s="16">
        <v>763</v>
      </c>
      <c r="S768" s="18">
        <f t="shared" si="36"/>
        <v>3.1801558276355543E-2</v>
      </c>
      <c r="T768" s="18">
        <f t="shared" si="35"/>
        <v>31.445</v>
      </c>
      <c r="U768" s="18">
        <f>LOOKUP('lap sim'!T768,'bike sim'!J95:J340,'bike sim'!K95:K340)</f>
        <v>16.530070120416863</v>
      </c>
    </row>
    <row r="769" spans="17:21" x14ac:dyDescent="0.25">
      <c r="Q769" s="18" t="s">
        <v>53</v>
      </c>
      <c r="R769" s="16">
        <v>764</v>
      </c>
      <c r="S769" s="18">
        <f t="shared" si="36"/>
        <v>3.1801558276355543E-2</v>
      </c>
      <c r="T769" s="18">
        <f t="shared" si="35"/>
        <v>31.445</v>
      </c>
      <c r="U769" s="18">
        <f>LOOKUP('lap sim'!T769,'bike sim'!J96:J341,'bike sim'!K96:K341)</f>
        <v>17.086218610659547</v>
      </c>
    </row>
    <row r="770" spans="17:21" x14ac:dyDescent="0.25">
      <c r="Q770" s="18" t="s">
        <v>53</v>
      </c>
      <c r="R770" s="16">
        <v>765</v>
      </c>
      <c r="S770" s="18">
        <f t="shared" si="36"/>
        <v>3.1801558276355543E-2</v>
      </c>
      <c r="T770" s="18">
        <f t="shared" si="35"/>
        <v>31.445</v>
      </c>
      <c r="U770" s="18">
        <f>LOOKUP('lap sim'!T770,'bike sim'!J97:J342,'bike sim'!K97:K342)</f>
        <v>17.086218610659547</v>
      </c>
    </row>
    <row r="771" spans="17:21" x14ac:dyDescent="0.25">
      <c r="Q771" s="18" t="s">
        <v>53</v>
      </c>
      <c r="R771" s="16">
        <v>766</v>
      </c>
      <c r="S771" s="18">
        <f t="shared" si="36"/>
        <v>3.1801558276355543E-2</v>
      </c>
      <c r="T771" s="18">
        <f t="shared" si="35"/>
        <v>31.445</v>
      </c>
      <c r="U771" s="18">
        <f>LOOKUP('lap sim'!T771,'bike sim'!J98:J343,'bike sim'!K98:K343)</f>
        <v>17.086218610659547</v>
      </c>
    </row>
    <row r="772" spans="17:21" x14ac:dyDescent="0.25">
      <c r="Q772" s="18" t="s">
        <v>53</v>
      </c>
      <c r="R772" s="16">
        <v>767</v>
      </c>
      <c r="S772" s="18">
        <f t="shared" si="36"/>
        <v>3.1801558276355543E-2</v>
      </c>
      <c r="T772" s="18">
        <f t="shared" si="35"/>
        <v>31.445</v>
      </c>
      <c r="U772" s="18">
        <f>LOOKUP('lap sim'!T772,'bike sim'!J99:J344,'bike sim'!K99:K344)</f>
        <v>16.530070120416863</v>
      </c>
    </row>
    <row r="773" spans="17:21" x14ac:dyDescent="0.25">
      <c r="Q773" s="18" t="s">
        <v>53</v>
      </c>
      <c r="R773" s="16">
        <v>768</v>
      </c>
      <c r="S773" s="18">
        <f t="shared" si="36"/>
        <v>3.1801558276355543E-2</v>
      </c>
      <c r="T773" s="18">
        <f t="shared" si="35"/>
        <v>31.445</v>
      </c>
      <c r="U773" s="18">
        <f>LOOKUP('lap sim'!T773,'bike sim'!J100:J345,'bike sim'!K100:K345)</f>
        <v>16.530070120416863</v>
      </c>
    </row>
    <row r="774" spans="17:21" x14ac:dyDescent="0.25">
      <c r="Q774" s="18" t="s">
        <v>53</v>
      </c>
      <c r="R774" s="16">
        <v>769</v>
      </c>
      <c r="S774" s="18">
        <f t="shared" si="36"/>
        <v>3.1801558276355543E-2</v>
      </c>
      <c r="T774" s="18">
        <f t="shared" si="35"/>
        <v>31.445</v>
      </c>
      <c r="U774" s="18">
        <f>LOOKUP('lap sim'!T774,'bike sim'!J101:J346,'bike sim'!K101:K346)</f>
        <v>16.530070120416863</v>
      </c>
    </row>
    <row r="775" spans="17:21" x14ac:dyDescent="0.25">
      <c r="Q775" s="18" t="s">
        <v>53</v>
      </c>
      <c r="R775" s="16">
        <v>770</v>
      </c>
      <c r="S775" s="18">
        <f t="shared" si="36"/>
        <v>3.1801558276355543E-2</v>
      </c>
      <c r="T775" s="18">
        <f t="shared" si="35"/>
        <v>31.445</v>
      </c>
      <c r="U775" s="18">
        <f>LOOKUP('lap sim'!T775,'bike sim'!J102:J347,'bike sim'!K102:K347)</f>
        <v>16.530070120416863</v>
      </c>
    </row>
    <row r="776" spans="17:21" x14ac:dyDescent="0.25">
      <c r="Q776" s="18" t="s">
        <v>53</v>
      </c>
      <c r="R776" s="16">
        <v>771</v>
      </c>
      <c r="S776" s="18">
        <f t="shared" si="36"/>
        <v>3.1801558276355543E-2</v>
      </c>
      <c r="T776" s="18">
        <f t="shared" si="35"/>
        <v>31.445</v>
      </c>
      <c r="U776" s="18">
        <f>LOOKUP('lap sim'!T776,'bike sim'!J103:J348,'bike sim'!K103:K348)</f>
        <v>16.530070120416863</v>
      </c>
    </row>
    <row r="777" spans="17:21" x14ac:dyDescent="0.25">
      <c r="Q777" s="18" t="s">
        <v>53</v>
      </c>
      <c r="R777" s="16">
        <v>772</v>
      </c>
      <c r="S777" s="18">
        <f t="shared" si="36"/>
        <v>3.1801558276355543E-2</v>
      </c>
      <c r="T777" s="18">
        <f t="shared" si="35"/>
        <v>31.445</v>
      </c>
      <c r="U777" s="18">
        <f>LOOKUP('lap sim'!T777,'bike sim'!J104:J349,'bike sim'!K104:K349)</f>
        <v>16.530070120416863</v>
      </c>
    </row>
    <row r="778" spans="17:21" x14ac:dyDescent="0.25">
      <c r="Q778" s="18" t="s">
        <v>53</v>
      </c>
      <c r="R778" s="16">
        <v>773</v>
      </c>
      <c r="S778" s="18">
        <f t="shared" si="36"/>
        <v>3.1801558276355543E-2</v>
      </c>
      <c r="T778" s="18">
        <f t="shared" si="35"/>
        <v>31.445</v>
      </c>
      <c r="U778" s="18">
        <f>LOOKUP('lap sim'!T778,'bike sim'!J105:J350,'bike sim'!K105:K350)</f>
        <v>16.530070120416863</v>
      </c>
    </row>
    <row r="779" spans="17:21" x14ac:dyDescent="0.25">
      <c r="Q779" s="18" t="s">
        <v>53</v>
      </c>
      <c r="R779" s="16">
        <v>774</v>
      </c>
      <c r="S779" s="18">
        <f t="shared" si="36"/>
        <v>3.1801558276355543E-2</v>
      </c>
      <c r="T779" s="18">
        <f t="shared" si="35"/>
        <v>31.445</v>
      </c>
      <c r="U779" s="18">
        <f>LOOKUP('lap sim'!T779,'bike sim'!J106:J351,'bike sim'!K106:K351)</f>
        <v>16.530070120416863</v>
      </c>
    </row>
    <row r="780" spans="17:21" x14ac:dyDescent="0.25">
      <c r="Q780" s="18" t="s">
        <v>53</v>
      </c>
      <c r="R780" s="16">
        <v>775</v>
      </c>
      <c r="S780" s="18">
        <f t="shared" si="36"/>
        <v>3.1801558276355543E-2</v>
      </c>
      <c r="T780" s="18">
        <f t="shared" si="35"/>
        <v>31.445</v>
      </c>
      <c r="U780" s="18">
        <f>LOOKUP('lap sim'!T780,'bike sim'!J107:J352,'bike sim'!K107:K352)</f>
        <v>16.569443371967363</v>
      </c>
    </row>
    <row r="781" spans="17:21" x14ac:dyDescent="0.25">
      <c r="Q781" s="18" t="s">
        <v>53</v>
      </c>
      <c r="R781" s="16">
        <v>776</v>
      </c>
      <c r="S781" s="18">
        <f t="shared" si="36"/>
        <v>3.1801558276355543E-2</v>
      </c>
      <c r="T781" s="18">
        <f t="shared" si="35"/>
        <v>31.445</v>
      </c>
      <c r="U781" s="18">
        <f>LOOKUP('lap sim'!T781,'bike sim'!J108:J353,'bike sim'!K108:K353)</f>
        <v>16.569443371967363</v>
      </c>
    </row>
    <row r="782" spans="17:21" x14ac:dyDescent="0.25">
      <c r="Q782" s="18" t="s">
        <v>53</v>
      </c>
      <c r="R782" s="16">
        <v>777</v>
      </c>
      <c r="S782" s="18">
        <f t="shared" si="36"/>
        <v>3.1801558276355543E-2</v>
      </c>
      <c r="T782" s="18">
        <f t="shared" si="35"/>
        <v>31.445</v>
      </c>
      <c r="U782" s="18">
        <f>LOOKUP('lap sim'!T782,'bike sim'!J109:J354,'bike sim'!K109:K354)</f>
        <v>16.569443371967363</v>
      </c>
    </row>
    <row r="783" spans="17:21" x14ac:dyDescent="0.25">
      <c r="Q783" s="18" t="s">
        <v>53</v>
      </c>
      <c r="R783" s="16">
        <v>778</v>
      </c>
      <c r="S783" s="18">
        <f t="shared" si="36"/>
        <v>3.1801558276355543E-2</v>
      </c>
      <c r="T783" s="18">
        <f t="shared" si="35"/>
        <v>31.445</v>
      </c>
      <c r="U783" s="18">
        <f>LOOKUP('lap sim'!T783,'bike sim'!J110:J355,'bike sim'!K110:K355)</f>
        <v>16.569443371967363</v>
      </c>
    </row>
    <row r="784" spans="17:21" x14ac:dyDescent="0.25">
      <c r="Q784" s="18" t="s">
        <v>98</v>
      </c>
      <c r="R784" s="10">
        <v>779</v>
      </c>
      <c r="S784" s="18">
        <f t="shared" si="36"/>
        <v>3.1277432146518673E-2</v>
      </c>
      <c r="T784" s="18">
        <f>T783+(U783*S783)</f>
        <v>31.971934119000395</v>
      </c>
      <c r="U784" s="18">
        <f>LOOKUP('lap sim'!T784,'bike sim'!J111:J356,'bike sim'!K111:K356)</f>
        <v>16.569443371967363</v>
      </c>
    </row>
    <row r="785" spans="17:21" x14ac:dyDescent="0.25">
      <c r="Q785" s="18" t="s">
        <v>98</v>
      </c>
      <c r="R785" s="10">
        <v>780</v>
      </c>
      <c r="S785" s="18">
        <f t="shared" si="36"/>
        <v>3.0778527058937029E-2</v>
      </c>
      <c r="T785" s="18">
        <f t="shared" ref="T785:T848" si="37">T784+(U784*S784)</f>
        <v>32.490183759772684</v>
      </c>
      <c r="U785" s="18">
        <f>LOOKUP('lap sim'!T785,'bike sim'!J112:J357,'bike sim'!K112:K357)</f>
        <v>15.717287665291519</v>
      </c>
    </row>
    <row r="786" spans="17:21" x14ac:dyDescent="0.25">
      <c r="Q786" s="18" t="s">
        <v>98</v>
      </c>
      <c r="R786" s="10">
        <v>781</v>
      </c>
      <c r="S786" s="18">
        <f t="shared" si="36"/>
        <v>3.0326980600839368E-2</v>
      </c>
      <c r="T786" s="18">
        <f t="shared" si="37"/>
        <v>32.973938723471953</v>
      </c>
      <c r="U786" s="18">
        <f>LOOKUP('lap sim'!T786,'bike sim'!J113:J358,'bike sim'!K113:K358)</f>
        <v>15.717287665291519</v>
      </c>
    </row>
    <row r="787" spans="17:21" x14ac:dyDescent="0.25">
      <c r="Q787" s="18" t="s">
        <v>98</v>
      </c>
      <c r="R787" s="10">
        <v>782</v>
      </c>
      <c r="S787" s="18">
        <f t="shared" si="36"/>
        <v>2.9894833025259585E-2</v>
      </c>
      <c r="T787" s="18">
        <f t="shared" si="37"/>
        <v>33.450596601595059</v>
      </c>
      <c r="U787" s="18">
        <f>LOOKUP('lap sim'!T787,'bike sim'!J114:J359,'bike sim'!K114:K359)</f>
        <v>14.920109746143147</v>
      </c>
    </row>
    <row r="788" spans="17:21" x14ac:dyDescent="0.25">
      <c r="Q788" s="18" t="s">
        <v>98</v>
      </c>
      <c r="R788" s="10">
        <v>783</v>
      </c>
      <c r="S788" s="18">
        <f t="shared" si="36"/>
        <v>2.950145712595021E-2</v>
      </c>
      <c r="T788" s="18">
        <f t="shared" si="37"/>
        <v>33.896630791174559</v>
      </c>
      <c r="U788" s="18">
        <f>LOOKUP('lap sim'!T788,'bike sim'!J115:J360,'bike sim'!K115:K360)</f>
        <v>14.920109746143147</v>
      </c>
    </row>
    <row r="789" spans="17:21" x14ac:dyDescent="0.25">
      <c r="Q789" s="18" t="s">
        <v>98</v>
      </c>
      <c r="R789" s="10">
        <v>784</v>
      </c>
      <c r="S789" s="18">
        <f t="shared" si="36"/>
        <v>2.9123276578358542E-2</v>
      </c>
      <c r="T789" s="18">
        <f t="shared" si="37"/>
        <v>34.336795769164873</v>
      </c>
      <c r="U789" s="18">
        <f>LOOKUP('lap sim'!T789,'bike sim'!J116:J361,'bike sim'!K116:K361)</f>
        <v>14.172755446941546</v>
      </c>
    </row>
    <row r="790" spans="17:21" x14ac:dyDescent="0.25">
      <c r="Q790" s="18" t="s">
        <v>98</v>
      </c>
      <c r="R790" s="10">
        <v>785</v>
      </c>
      <c r="S790" s="18">
        <f t="shared" si="36"/>
        <v>2.8777348716799628E-2</v>
      </c>
      <c r="T790" s="18">
        <f t="shared" si="37"/>
        <v>34.749552845923589</v>
      </c>
      <c r="U790" s="18">
        <f>LOOKUP('lap sim'!T790,'bike sim'!J117:J362,'bike sim'!K117:K362)</f>
        <v>14.720268826340972</v>
      </c>
    </row>
    <row r="791" spans="17:21" x14ac:dyDescent="0.25">
      <c r="Q791" s="18" t="s">
        <v>98</v>
      </c>
      <c r="R791" s="10">
        <v>786</v>
      </c>
      <c r="S791" s="18">
        <f t="shared" si="36"/>
        <v>2.8430766820405955E-2</v>
      </c>
      <c r="T791" s="18">
        <f t="shared" si="37"/>
        <v>35.173163155144238</v>
      </c>
      <c r="U791" s="18">
        <f>LOOKUP('lap sim'!T791,'bike sim'!J118:J363,'bike sim'!K118:K363)</f>
        <v>13.873286802960651</v>
      </c>
    </row>
    <row r="792" spans="17:21" x14ac:dyDescent="0.25">
      <c r="Q792" s="18" t="s">
        <v>98</v>
      </c>
      <c r="R792" s="10">
        <v>787</v>
      </c>
      <c r="S792" s="18">
        <f t="shared" si="36"/>
        <v>2.8115482730259683E-2</v>
      </c>
      <c r="T792" s="18">
        <f t="shared" si="37"/>
        <v>35.567591337271828</v>
      </c>
      <c r="U792" s="18">
        <f>LOOKUP('lap sim'!T792,'bike sim'!J119:J364,'bike sim'!K119:K364)</f>
        <v>13.873286802960651</v>
      </c>
    </row>
    <row r="793" spans="17:21" x14ac:dyDescent="0.25">
      <c r="Q793" s="18" t="s">
        <v>98</v>
      </c>
      <c r="R793" s="10">
        <v>788</v>
      </c>
      <c r="S793" s="18">
        <f t="shared" si="36"/>
        <v>2.7810497219581485E-2</v>
      </c>
      <c r="T793" s="18">
        <f t="shared" si="37"/>
        <v>35.957645492792409</v>
      </c>
      <c r="U793" s="18">
        <f>LOOKUP('lap sim'!T793,'bike sim'!J120:J365,'bike sim'!K120:K365)</f>
        <v>13.873286802960651</v>
      </c>
    </row>
    <row r="794" spans="17:21" x14ac:dyDescent="0.25">
      <c r="Q794" s="18" t="s">
        <v>98</v>
      </c>
      <c r="R794" s="10">
        <v>789</v>
      </c>
      <c r="S794" s="18">
        <f t="shared" si="36"/>
        <v>2.7515260412929534E-2</v>
      </c>
      <c r="T794" s="18">
        <f t="shared" si="37"/>
        <v>36.343468496852601</v>
      </c>
      <c r="U794" s="18">
        <f>LOOKUP('lap sim'!T794,'bike sim'!J121:J366,'bike sim'!K121:K366)</f>
        <v>13.084717332916908</v>
      </c>
    </row>
    <row r="795" spans="17:21" x14ac:dyDescent="0.25">
      <c r="Q795" s="18" t="s">
        <v>98</v>
      </c>
      <c r="R795" s="10">
        <v>790</v>
      </c>
      <c r="S795" s="18">
        <f t="shared" si="36"/>
        <v>2.7245359629708595E-2</v>
      </c>
      <c r="T795" s="18">
        <f t="shared" si="37"/>
        <v>36.703497901697382</v>
      </c>
      <c r="U795" s="18">
        <f>LOOKUP('lap sim'!T795,'bike sim'!J122:J367,'bike sim'!K122:K367)</f>
        <v>13.084717332916908</v>
      </c>
    </row>
    <row r="796" spans="17:21" x14ac:dyDescent="0.25">
      <c r="Q796" s="18" t="s">
        <v>98</v>
      </c>
      <c r="R796" s="10">
        <v>791</v>
      </c>
      <c r="S796" s="18">
        <f t="shared" si="36"/>
        <v>2.698327348055261E-2</v>
      </c>
      <c r="T796" s="18">
        <f t="shared" si="37"/>
        <v>37.059995731085785</v>
      </c>
      <c r="U796" s="18">
        <f>LOOKUP('lap sim'!T796,'bike sim'!J123:J368,'bike sim'!K123:K368)</f>
        <v>13.084717332916908</v>
      </c>
    </row>
    <row r="797" spans="17:21" x14ac:dyDescent="0.25">
      <c r="Q797" s="18" t="s">
        <v>98</v>
      </c>
      <c r="R797" s="10">
        <v>792</v>
      </c>
      <c r="S797" s="18">
        <f t="shared" si="36"/>
        <v>2.6728631305295208E-2</v>
      </c>
      <c r="T797" s="18">
        <f t="shared" si="37"/>
        <v>37.413064237295607</v>
      </c>
      <c r="U797" s="18">
        <f>LOOKUP('lap sim'!T797,'bike sim'!J124:J369,'bike sim'!K124:K369)</f>
        <v>12.348719160876071</v>
      </c>
    </row>
    <row r="798" spans="17:21" x14ac:dyDescent="0.25">
      <c r="Q798" s="18" t="s">
        <v>98</v>
      </c>
      <c r="R798" s="10">
        <v>793</v>
      </c>
      <c r="S798" s="18">
        <f t="shared" si="36"/>
        <v>2.649488892743122E-2</v>
      </c>
      <c r="T798" s="18">
        <f t="shared" si="37"/>
        <v>37.743128598839299</v>
      </c>
      <c r="U798" s="18">
        <f>LOOKUP('lap sim'!T798,'bike sim'!J125:J370,'bike sim'!K125:K370)</f>
        <v>12.348719160876071</v>
      </c>
    </row>
    <row r="799" spans="17:21" x14ac:dyDescent="0.25">
      <c r="Q799" s="18" t="s">
        <v>98</v>
      </c>
      <c r="R799" s="10">
        <v>794</v>
      </c>
      <c r="S799" s="18">
        <f t="shared" si="36"/>
        <v>2.6267190649291623E-2</v>
      </c>
      <c r="T799" s="18">
        <f t="shared" si="37"/>
        <v>38.070306541402751</v>
      </c>
      <c r="U799" s="18">
        <f>LOOKUP('lap sim'!T799,'bike sim'!J126:J371,'bike sim'!K126:K371)</f>
        <v>12.348719160876071</v>
      </c>
    </row>
    <row r="800" spans="17:21" x14ac:dyDescent="0.25">
      <c r="Q800" s="18" t="s">
        <v>98</v>
      </c>
      <c r="R800" s="10">
        <v>795</v>
      </c>
      <c r="S800" s="18">
        <f t="shared" si="36"/>
        <v>2.6045279973206752E-2</v>
      </c>
      <c r="T800" s="18">
        <f t="shared" si="37"/>
        <v>38.39467270187604</v>
      </c>
      <c r="U800" s="18">
        <f>LOOKUP('lap sim'!T800,'bike sim'!J127:J372,'bike sim'!K127:K372)</f>
        <v>12.256321121961856</v>
      </c>
    </row>
    <row r="801" spans="17:21" x14ac:dyDescent="0.25">
      <c r="Q801" s="18" t="s">
        <v>98</v>
      </c>
      <c r="R801" s="10">
        <v>796</v>
      </c>
      <c r="S801" s="18">
        <f t="shared" si="36"/>
        <v>2.5830520981007417E-2</v>
      </c>
      <c r="T801" s="18">
        <f t="shared" si="37"/>
        <v>38.713892016939063</v>
      </c>
      <c r="U801" s="18">
        <f>LOOKUP('lap sim'!T801,'bike sim'!J128:J373,'bike sim'!K128:K373)</f>
        <v>12.256321121961856</v>
      </c>
    </row>
    <row r="802" spans="17:21" x14ac:dyDescent="0.25">
      <c r="Q802" s="18" t="s">
        <v>98</v>
      </c>
      <c r="R802" s="10">
        <v>797</v>
      </c>
      <c r="S802" s="18">
        <f t="shared" si="36"/>
        <v>2.5621002383020758E-2</v>
      </c>
      <c r="T802" s="18">
        <f t="shared" si="37"/>
        <v>39.030479176829864</v>
      </c>
      <c r="U802" s="18">
        <f>LOOKUP('lap sim'!T802,'bike sim'!J129:J374,'bike sim'!K129:K374)</f>
        <v>11.598535083024931</v>
      </c>
    </row>
    <row r="803" spans="17:21" x14ac:dyDescent="0.25">
      <c r="Q803" s="18" t="s">
        <v>98</v>
      </c>
      <c r="R803" s="10">
        <v>798</v>
      </c>
      <c r="S803" s="18">
        <f t="shared" si="36"/>
        <v>2.542740591479677E-2</v>
      </c>
      <c r="T803" s="18">
        <f t="shared" si="37"/>
        <v>39.327645271831599</v>
      </c>
      <c r="U803" s="18">
        <f>LOOKUP('lap sim'!T803,'bike sim'!J130:J375,'bike sim'!K130:K375)</f>
        <v>11.598535083024931</v>
      </c>
    </row>
    <row r="804" spans="17:21" x14ac:dyDescent="0.25">
      <c r="Q804" s="18" t="s">
        <v>98</v>
      </c>
      <c r="R804" s="10">
        <v>799</v>
      </c>
      <c r="S804" s="18">
        <f t="shared" si="36"/>
        <v>2.5238143378478274E-2</v>
      </c>
      <c r="T804" s="18">
        <f t="shared" si="37"/>
        <v>39.622565931404687</v>
      </c>
      <c r="U804" s="18">
        <f>LOOKUP('lap sim'!T804,'bike sim'!J131:J376,'bike sim'!K131:K376)</f>
        <v>11.598535083024931</v>
      </c>
    </row>
    <row r="805" spans="17:21" x14ac:dyDescent="0.25">
      <c r="Q805" s="18" t="s">
        <v>98</v>
      </c>
      <c r="R805" s="10">
        <v>800</v>
      </c>
      <c r="S805" s="18">
        <f t="shared" si="36"/>
        <v>2.5053055216541158E-2</v>
      </c>
      <c r="T805" s="18">
        <f t="shared" si="37"/>
        <v>39.915291422810377</v>
      </c>
      <c r="U805" s="18">
        <f>LOOKUP('lap sim'!T805,'bike sim'!J132:J377,'bike sim'!K132:K377)</f>
        <v>11.041946896232151</v>
      </c>
    </row>
    <row r="806" spans="17:21" x14ac:dyDescent="0.25">
      <c r="Q806" s="18" t="s">
        <v>98</v>
      </c>
      <c r="R806" s="10">
        <v>801</v>
      </c>
      <c r="S806" s="18">
        <f t="shared" si="36"/>
        <v>2.4880619102177922E-2</v>
      </c>
      <c r="T806" s="18">
        <f t="shared" si="37"/>
        <v>40.191925928099799</v>
      </c>
      <c r="U806" s="18">
        <f>LOOKUP('lap sim'!T806,'bike sim'!J133:J378,'bike sim'!K133:K378)</f>
        <v>11.041946896232151</v>
      </c>
    </row>
    <row r="807" spans="17:21" x14ac:dyDescent="0.25">
      <c r="Q807" s="18" t="s">
        <v>98</v>
      </c>
      <c r="R807" s="10">
        <v>802</v>
      </c>
      <c r="S807" s="18">
        <f t="shared" si="36"/>
        <v>2.4711703137563178E-2</v>
      </c>
      <c r="T807" s="18">
        <f t="shared" si="37"/>
        <v>40.466656402971424</v>
      </c>
      <c r="U807" s="18">
        <f>LOOKUP('lap sim'!T807,'bike sim'!J134:J379,'bike sim'!K134:K379)</f>
        <v>11.041946896232151</v>
      </c>
    </row>
    <row r="808" spans="17:21" x14ac:dyDescent="0.25">
      <c r="Q808" s="18" t="s">
        <v>98</v>
      </c>
      <c r="R808" s="10">
        <v>803</v>
      </c>
      <c r="S808" s="18">
        <f t="shared" si="36"/>
        <v>2.4546189004209563E-2</v>
      </c>
      <c r="T808" s="18">
        <f t="shared" si="37"/>
        <v>40.739521716731851</v>
      </c>
      <c r="U808" s="18">
        <f>LOOKUP('lap sim'!T808,'bike sim'!J135:J380,'bike sim'!K135:K380)</f>
        <v>11.041946896232151</v>
      </c>
    </row>
    <row r="809" spans="17:21" x14ac:dyDescent="0.25">
      <c r="Q809" s="18" t="s">
        <v>98</v>
      </c>
      <c r="R809" s="10">
        <v>804</v>
      </c>
      <c r="S809" s="18">
        <f t="shared" si="36"/>
        <v>2.4383963882587744E-2</v>
      </c>
      <c r="T809" s="18">
        <f t="shared" si="37"/>
        <v>41.010559432221207</v>
      </c>
      <c r="U809" s="18">
        <f>LOOKUP('lap sim'!T809,'bike sim'!J136:J381,'bike sim'!K136:K381)</f>
        <v>10.514652824533725</v>
      </c>
    </row>
    <row r="810" spans="17:21" x14ac:dyDescent="0.25">
      <c r="Q810" s="18" t="s">
        <v>98</v>
      </c>
      <c r="R810" s="10">
        <v>805</v>
      </c>
      <c r="S810" s="18">
        <f t="shared" si="36"/>
        <v>2.4232467872181078E-2</v>
      </c>
      <c r="T810" s="18">
        <f t="shared" si="37"/>
        <v>41.266948346932587</v>
      </c>
      <c r="U810" s="18">
        <f>LOOKUP('lap sim'!T810,'bike sim'!J137:J382,'bike sim'!K137:K382)</f>
        <v>10.785060040789329</v>
      </c>
    </row>
    <row r="811" spans="17:21" x14ac:dyDescent="0.25">
      <c r="Q811" s="18" t="s">
        <v>98</v>
      </c>
      <c r="R811" s="10">
        <v>806</v>
      </c>
      <c r="S811" s="18">
        <f t="shared" si="36"/>
        <v>2.4079966505095932E-2</v>
      </c>
      <c r="T811" s="18">
        <f t="shared" si="37"/>
        <v>41.52829696787056</v>
      </c>
      <c r="U811" s="18">
        <f>LOOKUP('lap sim'!T811,'bike sim'!J138:J383,'bike sim'!K138:K383)</f>
        <v>10.785060040789329</v>
      </c>
    </row>
    <row r="812" spans="17:21" x14ac:dyDescent="0.25">
      <c r="Q812" s="18" t="s">
        <v>98</v>
      </c>
      <c r="R812" s="10">
        <v>807</v>
      </c>
      <c r="S812" s="18">
        <f t="shared" si="36"/>
        <v>2.3930314434804329E-2</v>
      </c>
      <c r="T812" s="18">
        <f t="shared" si="37"/>
        <v>41.788000852408217</v>
      </c>
      <c r="U812" s="18">
        <f>LOOKUP('lap sim'!T812,'bike sim'!J139:J384,'bike sim'!K139:K384)</f>
        <v>10.07862118832157</v>
      </c>
    </row>
    <row r="813" spans="17:21" x14ac:dyDescent="0.25">
      <c r="Q813" s="18" t="s">
        <v>98</v>
      </c>
      <c r="R813" s="10">
        <v>808</v>
      </c>
      <c r="S813" s="18">
        <f t="shared" si="36"/>
        <v>2.3792990272163396E-2</v>
      </c>
      <c r="T813" s="18">
        <f t="shared" si="37"/>
        <v>42.029185426514033</v>
      </c>
      <c r="U813" s="18">
        <f>LOOKUP('lap sim'!T813,'bike sim'!J140:J385,'bike sim'!K140:K385)</f>
        <v>10.07862118832157</v>
      </c>
    </row>
    <row r="814" spans="17:21" x14ac:dyDescent="0.25">
      <c r="Q814" s="18" t="s">
        <v>98</v>
      </c>
      <c r="R814" s="10">
        <v>809</v>
      </c>
      <c r="S814" s="18">
        <f t="shared" si="36"/>
        <v>2.3658007809542265E-2</v>
      </c>
      <c r="T814" s="18">
        <f t="shared" si="37"/>
        <v>42.268985962404585</v>
      </c>
      <c r="U814" s="18">
        <f>LOOKUP('lap sim'!T814,'bike sim'!J141:J386,'bike sim'!K141:K386)</f>
        <v>10.07862118832157</v>
      </c>
    </row>
    <row r="815" spans="17:21" x14ac:dyDescent="0.25">
      <c r="Q815" s="18" t="s">
        <v>98</v>
      </c>
      <c r="R815" s="10">
        <v>810</v>
      </c>
      <c r="S815" s="18">
        <f t="shared" si="36"/>
        <v>2.3525301168801655E-2</v>
      </c>
      <c r="T815" s="18">
        <f t="shared" si="37"/>
        <v>42.507426061187317</v>
      </c>
      <c r="U815" s="18">
        <f>LOOKUP('lap sim'!T815,'bike sim'!J142:J387,'bike sim'!K142:K387)</f>
        <v>10.07862118832157</v>
      </c>
    </row>
    <row r="816" spans="17:21" x14ac:dyDescent="0.25">
      <c r="Q816" s="18" t="s">
        <v>98</v>
      </c>
      <c r="R816" s="10">
        <v>811</v>
      </c>
      <c r="S816" s="18">
        <f t="shared" si="36"/>
        <v>2.3394807039610319E-2</v>
      </c>
      <c r="T816" s="18">
        <f t="shared" si="37"/>
        <v>42.744528660008847</v>
      </c>
      <c r="U816" s="18">
        <f>LOOKUP('lap sim'!T816,'bike sim'!J143:J388,'bike sim'!K143:K388)</f>
        <v>10.07862118832157</v>
      </c>
    </row>
    <row r="817" spans="17:21" x14ac:dyDescent="0.25">
      <c r="Q817" s="18" t="s">
        <v>98</v>
      </c>
      <c r="R817" s="10">
        <v>812</v>
      </c>
      <c r="S817" s="18">
        <f t="shared" si="36"/>
        <v>2.3266464552100043E-2</v>
      </c>
      <c r="T817" s="18">
        <f t="shared" si="37"/>
        <v>42.980316057934957</v>
      </c>
      <c r="U817" s="18">
        <f>LOOKUP('lap sim'!T817,'bike sim'!J144:J389,'bike sim'!K144:K389)</f>
        <v>10.07862118832157</v>
      </c>
    </row>
    <row r="818" spans="17:21" x14ac:dyDescent="0.25">
      <c r="Q818" s="18" t="s">
        <v>98</v>
      </c>
      <c r="R818" s="10">
        <v>813</v>
      </c>
      <c r="S818" s="18">
        <f t="shared" si="36"/>
        <v>2.3140215157159159E-2</v>
      </c>
      <c r="T818" s="18">
        <f t="shared" si="37"/>
        <v>43.214809940547084</v>
      </c>
      <c r="U818" s="18">
        <f>LOOKUP('lap sim'!T818,'bike sim'!J145:J390,'bike sim'!K145:K390)</f>
        <v>9.4209022567136511</v>
      </c>
    </row>
    <row r="819" spans="17:21" x14ac:dyDescent="0.25">
      <c r="Q819" s="18" t="s">
        <v>98</v>
      </c>
      <c r="R819" s="10">
        <v>814</v>
      </c>
      <c r="S819" s="18">
        <f t="shared" si="36"/>
        <v>2.3024067798245715E-2</v>
      </c>
      <c r="T819" s="18">
        <f t="shared" si="37"/>
        <v>43.432811645742007</v>
      </c>
      <c r="U819" s="18">
        <f>LOOKUP('lap sim'!T819,'bike sim'!J146:J391,'bike sim'!K146:K391)</f>
        <v>9.4209022567136511</v>
      </c>
    </row>
    <row r="820" spans="17:21" x14ac:dyDescent="0.25">
      <c r="Q820" s="18" t="s">
        <v>98</v>
      </c>
      <c r="R820" s="10">
        <v>815</v>
      </c>
      <c r="S820" s="18">
        <f t="shared" si="36"/>
        <v>2.2909654855692917E-2</v>
      </c>
      <c r="T820" s="18">
        <f t="shared" si="37"/>
        <v>43.649719138021226</v>
      </c>
      <c r="U820" s="18">
        <f>LOOKUP('lap sim'!T820,'bike sim'!J147:J392,'bike sim'!K147:K392)</f>
        <v>9.5391587918916407</v>
      </c>
    </row>
    <row r="821" spans="17:21" x14ac:dyDescent="0.25">
      <c r="Q821" s="18" t="s">
        <v>98</v>
      </c>
      <c r="R821" s="10">
        <v>816</v>
      </c>
      <c r="S821" s="18">
        <f t="shared" si="36"/>
        <v>2.2795525653258888E-2</v>
      </c>
      <c r="T821" s="18">
        <f t="shared" si="37"/>
        <v>43.868257973557114</v>
      </c>
      <c r="U821" s="18">
        <f>LOOKUP('lap sim'!T821,'bike sim'!J148:J393,'bike sim'!K148:K393)</f>
        <v>9.2995838767069223</v>
      </c>
    </row>
    <row r="822" spans="17:21" x14ac:dyDescent="0.25">
      <c r="Q822" s="18" t="s">
        <v>98</v>
      </c>
      <c r="R822" s="10">
        <v>817</v>
      </c>
      <c r="S822" s="18">
        <f t="shared" si="36"/>
        <v>2.2685898352710177E-2</v>
      </c>
      <c r="T822" s="18">
        <f t="shared" si="37"/>
        <v>44.080246876383221</v>
      </c>
      <c r="U822" s="18">
        <f>LOOKUP('lap sim'!T822,'bike sim'!J149:J394,'bike sim'!K149:K394)</f>
        <v>9.2995838767069223</v>
      </c>
    </row>
    <row r="823" spans="17:21" x14ac:dyDescent="0.25">
      <c r="Q823" s="18" t="s">
        <v>98</v>
      </c>
      <c r="R823" s="10">
        <v>818</v>
      </c>
      <c r="S823" s="18">
        <f t="shared" si="36"/>
        <v>2.2577840116906434E-2</v>
      </c>
      <c r="T823" s="18">
        <f t="shared" si="37"/>
        <v>44.291216290932695</v>
      </c>
      <c r="U823" s="18">
        <f>LOOKUP('lap sim'!T823,'bike sim'!J150:J395,'bike sim'!K150:K395)</f>
        <v>9.2995838767069223</v>
      </c>
    </row>
    <row r="824" spans="17:21" x14ac:dyDescent="0.25">
      <c r="Q824" s="18" t="s">
        <v>98</v>
      </c>
      <c r="R824" s="10">
        <v>819</v>
      </c>
      <c r="S824" s="18">
        <f t="shared" si="36"/>
        <v>2.2471313835362817E-2</v>
      </c>
      <c r="T824" s="18">
        <f t="shared" si="37"/>
        <v>44.501180808854748</v>
      </c>
      <c r="U824" s="18">
        <f>LOOKUP('lap sim'!T824,'bike sim'!J151:J396,'bike sim'!K151:K396)</f>
        <v>9.2995838767069223</v>
      </c>
    </row>
    <row r="825" spans="17:21" x14ac:dyDescent="0.25">
      <c r="Q825" s="18" t="s">
        <v>98</v>
      </c>
      <c r="R825" s="10">
        <v>820</v>
      </c>
      <c r="S825" s="18">
        <f t="shared" si="36"/>
        <v>2.2366283615686891E-2</v>
      </c>
      <c r="T825" s="18">
        <f t="shared" si="37"/>
        <v>44.710154676686507</v>
      </c>
      <c r="U825" s="18">
        <f>LOOKUP('lap sim'!T825,'bike sim'!J152:J397,'bike sim'!K152:K397)</f>
        <v>9.2995838767069223</v>
      </c>
    </row>
    <row r="826" spans="17:21" x14ac:dyDescent="0.25">
      <c r="Q826" s="18" t="s">
        <v>98</v>
      </c>
      <c r="R826" s="10">
        <v>821</v>
      </c>
      <c r="S826" s="18">
        <f t="shared" ref="S826:S889" si="38">1/T826</f>
        <v>2.2262714732624769E-2</v>
      </c>
      <c r="T826" s="18">
        <f t="shared" si="37"/>
        <v>44.918151807180806</v>
      </c>
      <c r="U826" s="18">
        <f>LOOKUP('lap sim'!T826,'bike sim'!J153:J398,'bike sim'!K153:K398)</f>
        <v>8.7913946626787318</v>
      </c>
    </row>
    <row r="827" spans="17:21" x14ac:dyDescent="0.25">
      <c r="Q827" s="18" t="s">
        <v>98</v>
      </c>
      <c r="R827" s="10">
        <v>822</v>
      </c>
      <c r="S827" s="18">
        <f t="shared" si="38"/>
        <v>2.2166131015529156E-2</v>
      </c>
      <c r="T827" s="18">
        <f t="shared" si="37"/>
        <v>45.113872118657945</v>
      </c>
      <c r="U827" s="18">
        <f>LOOKUP('lap sim'!T827,'bike sim'!J154:J399,'bike sim'!K154:K399)</f>
        <v>8.7913946626787318</v>
      </c>
    </row>
    <row r="828" spans="17:21" x14ac:dyDescent="0.25">
      <c r="Q828" s="18" t="s">
        <v>98</v>
      </c>
      <c r="R828" s="10">
        <v>823</v>
      </c>
      <c r="S828" s="18">
        <f t="shared" si="38"/>
        <v>2.2070795317290094E-2</v>
      </c>
      <c r="T828" s="18">
        <f t="shared" si="37"/>
        <v>45.308743324560105</v>
      </c>
      <c r="U828" s="18">
        <f>LOOKUP('lap sim'!T828,'bike sim'!J155:J400,'bike sim'!K155:K400)</f>
        <v>8.7913946626787318</v>
      </c>
    </row>
    <row r="829" spans="17:21" x14ac:dyDescent="0.25">
      <c r="Q829" s="18" t="s">
        <v>98</v>
      </c>
      <c r="R829" s="10">
        <v>824</v>
      </c>
      <c r="S829" s="18">
        <f t="shared" si="38"/>
        <v>2.197668096736673E-2</v>
      </c>
      <c r="T829" s="18">
        <f t="shared" si="37"/>
        <v>45.502776396713607</v>
      </c>
      <c r="U829" s="18">
        <f>LOOKUP('lap sim'!T829,'bike sim'!J156:J401,'bike sim'!K156:K401)</f>
        <v>8.7913946626787318</v>
      </c>
    </row>
    <row r="830" spans="17:21" x14ac:dyDescent="0.25">
      <c r="Q830" s="18" t="s">
        <v>98</v>
      </c>
      <c r="R830" s="10">
        <v>825</v>
      </c>
      <c r="S830" s="18">
        <f t="shared" si="38"/>
        <v>2.1883762086872476E-2</v>
      </c>
      <c r="T830" s="18">
        <f t="shared" si="37"/>
        <v>45.695982072473505</v>
      </c>
      <c r="U830" s="18">
        <f>LOOKUP('lap sim'!T830,'bike sim'!J157:J402,'bike sim'!K157:K402)</f>
        <v>8.7913946626787318</v>
      </c>
    </row>
    <row r="831" spans="17:21" x14ac:dyDescent="0.25">
      <c r="Q831" s="18" t="s">
        <v>98</v>
      </c>
      <c r="R831" s="10">
        <v>826</v>
      </c>
      <c r="S831" s="18">
        <f t="shared" si="38"/>
        <v>2.179201355860285E-2</v>
      </c>
      <c r="T831" s="18">
        <f t="shared" si="37"/>
        <v>45.88837086168337</v>
      </c>
      <c r="U831" s="18">
        <f>LOOKUP('lap sim'!T831,'bike sim'!J158:J403,'bike sim'!K158:K403)</f>
        <v>8.3924031310036984</v>
      </c>
    </row>
    <row r="832" spans="17:21" x14ac:dyDescent="0.25">
      <c r="Q832" s="18" t="s">
        <v>98</v>
      </c>
      <c r="R832" s="10">
        <v>827</v>
      </c>
      <c r="S832" s="18">
        <f t="shared" si="38"/>
        <v>2.1705506611671827E-2</v>
      </c>
      <c r="T832" s="18">
        <f t="shared" si="37"/>
        <v>46.071258224503467</v>
      </c>
      <c r="U832" s="18">
        <f>LOOKUP('lap sim'!T832,'bike sim'!J159:J404,'bike sim'!K159:K404)</f>
        <v>8.3924031310036984</v>
      </c>
    </row>
    <row r="833" spans="17:21" x14ac:dyDescent="0.25">
      <c r="Q833" s="18" t="s">
        <v>98</v>
      </c>
      <c r="R833" s="10">
        <v>828</v>
      </c>
      <c r="S833" s="18">
        <f t="shared" si="38"/>
        <v>2.1620023102019676E-2</v>
      </c>
      <c r="T833" s="18">
        <f t="shared" si="37"/>
        <v>46.253419586151281</v>
      </c>
      <c r="U833" s="18">
        <f>LOOKUP('lap sim'!T833,'bike sim'!J160:J405,'bike sim'!K160:K405)</f>
        <v>8.3924031310036984</v>
      </c>
    </row>
    <row r="834" spans="17:21" x14ac:dyDescent="0.25">
      <c r="Q834" s="18" t="s">
        <v>98</v>
      </c>
      <c r="R834" s="10">
        <v>829</v>
      </c>
      <c r="S834" s="18">
        <f t="shared" si="38"/>
        <v>2.153554299197287E-2</v>
      </c>
      <c r="T834" s="18">
        <f t="shared" si="37"/>
        <v>46.434863535725043</v>
      </c>
      <c r="U834" s="18">
        <f>LOOKUP('lap sim'!T834,'bike sim'!J161:J406,'bike sim'!K161:K406)</f>
        <v>8.3924031310036984</v>
      </c>
    </row>
    <row r="835" spans="17:21" x14ac:dyDescent="0.25">
      <c r="Q835" s="18" t="s">
        <v>98</v>
      </c>
      <c r="R835" s="10">
        <v>830</v>
      </c>
      <c r="S835" s="18">
        <f t="shared" si="38"/>
        <v>2.1452046789130187E-2</v>
      </c>
      <c r="T835" s="18">
        <f t="shared" si="37"/>
        <v>46.615598494158739</v>
      </c>
      <c r="U835" s="18">
        <f>LOOKUP('lap sim'!T835,'bike sim'!J162:J407,'bike sim'!K162:K407)</f>
        <v>8.3924031310036984</v>
      </c>
    </row>
    <row r="836" spans="17:21" x14ac:dyDescent="0.25">
      <c r="Q836" s="18" t="s">
        <v>98</v>
      </c>
      <c r="R836" s="10">
        <v>831</v>
      </c>
      <c r="S836" s="18">
        <f t="shared" si="38"/>
        <v>2.1369515527424207E-2</v>
      </c>
      <c r="T836" s="18">
        <f t="shared" si="37"/>
        <v>46.795632718798274</v>
      </c>
      <c r="U836" s="18">
        <f>LOOKUP('lap sim'!T836,'bike sim'!J163:J408,'bike sim'!K163:K408)</f>
        <v>8.3924031310036984</v>
      </c>
    </row>
    <row r="837" spans="17:21" x14ac:dyDescent="0.25">
      <c r="Q837" s="18" t="s">
        <v>98</v>
      </c>
      <c r="R837" s="10">
        <v>832</v>
      </c>
      <c r="S837" s="18">
        <f t="shared" si="38"/>
        <v>2.1287930748980884E-2</v>
      </c>
      <c r="T837" s="18">
        <f t="shared" si="37"/>
        <v>46.974974307818663</v>
      </c>
      <c r="U837" s="18">
        <f>LOOKUP('lap sim'!T837,'bike sim'!J164:J409,'bike sim'!K164:K409)</f>
        <v>8.3924031310036984</v>
      </c>
    </row>
    <row r="838" spans="17:21" x14ac:dyDescent="0.25">
      <c r="Q838" s="18" t="s">
        <v>98</v>
      </c>
      <c r="R838" s="10">
        <v>833</v>
      </c>
      <c r="S838" s="18">
        <f t="shared" si="38"/>
        <v>2.1207274486737735E-2</v>
      </c>
      <c r="T838" s="18">
        <f t="shared" si="37"/>
        <v>47.153631204489002</v>
      </c>
      <c r="U838" s="18">
        <f>LOOKUP('lap sim'!T838,'bike sim'!J165:J410,'bike sim'!K165:K410)</f>
        <v>7.881002220435712</v>
      </c>
    </row>
    <row r="839" spans="17:21" x14ac:dyDescent="0.25">
      <c r="Q839" s="18" t="s">
        <v>98</v>
      </c>
      <c r="R839" s="10">
        <v>834</v>
      </c>
      <c r="S839" s="18">
        <f t="shared" si="38"/>
        <v>2.1132371454234418E-2</v>
      </c>
      <c r="T839" s="18">
        <f t="shared" si="37"/>
        <v>47.320765781808369</v>
      </c>
      <c r="U839" s="18">
        <f>LOOKUP('lap sim'!T839,'bike sim'!J166:J411,'bike sim'!K166:K411)</f>
        <v>7.881002220435712</v>
      </c>
    </row>
    <row r="840" spans="17:21" x14ac:dyDescent="0.25">
      <c r="Q840" s="18" t="s">
        <v>98</v>
      </c>
      <c r="R840" s="10">
        <v>835</v>
      </c>
      <c r="S840" s="18">
        <f t="shared" si="38"/>
        <v>2.1058257437319289E-2</v>
      </c>
      <c r="T840" s="18">
        <f t="shared" si="37"/>
        <v>47.487310048162264</v>
      </c>
      <c r="U840" s="18">
        <f>LOOKUP('lap sim'!T840,'bike sim'!J167:J412,'bike sim'!K167:K412)</f>
        <v>7.881002220435712</v>
      </c>
    </row>
    <row r="841" spans="17:21" x14ac:dyDescent="0.25">
      <c r="Q841" s="18" t="s">
        <v>98</v>
      </c>
      <c r="R841" s="10">
        <v>836</v>
      </c>
      <c r="S841" s="18">
        <f t="shared" si="38"/>
        <v>2.0984918670762256E-2</v>
      </c>
      <c r="T841" s="18">
        <f t="shared" si="37"/>
        <v>47.653270221784283</v>
      </c>
      <c r="U841" s="18">
        <f>LOOKUP('lap sim'!T841,'bike sim'!J168:J413,'bike sim'!K168:K413)</f>
        <v>8.2327648318735491</v>
      </c>
    </row>
    <row r="842" spans="17:21" x14ac:dyDescent="0.25">
      <c r="Q842" s="18" t="s">
        <v>98</v>
      </c>
      <c r="R842" s="10">
        <v>837</v>
      </c>
      <c r="S842" s="18">
        <f t="shared" si="38"/>
        <v>2.0909114007750629E-2</v>
      </c>
      <c r="T842" s="18">
        <f t="shared" si="37"/>
        <v>47.826034122216662</v>
      </c>
      <c r="U842" s="18">
        <f>LOOKUP('lap sim'!T842,'bike sim'!J169:J414,'bike sim'!K169:K414)</f>
        <v>7.6943900612428706</v>
      </c>
    </row>
    <row r="843" spans="17:21" x14ac:dyDescent="0.25">
      <c r="Q843" s="18" t="s">
        <v>98</v>
      </c>
      <c r="R843" s="10">
        <v>838</v>
      </c>
      <c r="S843" s="18">
        <f t="shared" si="38"/>
        <v>2.0839013266353922E-2</v>
      </c>
      <c r="T843" s="18">
        <f t="shared" si="37"/>
        <v>47.98691700122729</v>
      </c>
      <c r="U843" s="18">
        <f>LOOKUP('lap sim'!T843,'bike sim'!J170:J415,'bike sim'!K170:K415)</f>
        <v>7.6943900612428706</v>
      </c>
    </row>
    <row r="844" spans="17:21" x14ac:dyDescent="0.25">
      <c r="Q844" s="18" t="s">
        <v>98</v>
      </c>
      <c r="R844" s="10">
        <v>839</v>
      </c>
      <c r="S844" s="18">
        <f t="shared" si="38"/>
        <v>2.0769613673988788E-2</v>
      </c>
      <c r="T844" s="18">
        <f t="shared" si="37"/>
        <v>48.147260497790029</v>
      </c>
      <c r="U844" s="18">
        <f>LOOKUP('lap sim'!T844,'bike sim'!J171:J416,'bike sim'!K171:K416)</f>
        <v>7.6943900612428706</v>
      </c>
    </row>
    <row r="845" spans="17:21" x14ac:dyDescent="0.25">
      <c r="Q845" s="18" t="s">
        <v>98</v>
      </c>
      <c r="R845" s="10">
        <v>840</v>
      </c>
      <c r="S845" s="18">
        <f t="shared" si="38"/>
        <v>2.0700903612221565E-2</v>
      </c>
      <c r="T845" s="18">
        <f t="shared" si="37"/>
        <v>48.307070006819025</v>
      </c>
      <c r="U845" s="18">
        <f>LOOKUP('lap sim'!T845,'bike sim'!J172:J417,'bike sim'!K172:K417)</f>
        <v>7.6943900612428706</v>
      </c>
    </row>
    <row r="846" spans="17:21" x14ac:dyDescent="0.25">
      <c r="Q846" s="18" t="s">
        <v>98</v>
      </c>
      <c r="R846" s="10">
        <v>841</v>
      </c>
      <c r="S846" s="18">
        <f t="shared" si="38"/>
        <v>2.0632871730502888E-2</v>
      </c>
      <c r="T846" s="18">
        <f t="shared" si="37"/>
        <v>48.466350833831648</v>
      </c>
      <c r="U846" s="18">
        <f>LOOKUP('lap sim'!T846,'bike sim'!J173:J418,'bike sim'!K173:K418)</f>
        <v>7.4231929326028281</v>
      </c>
    </row>
    <row r="847" spans="17:21" x14ac:dyDescent="0.25">
      <c r="Q847" s="18" t="s">
        <v>98</v>
      </c>
      <c r="R847" s="10">
        <v>842</v>
      </c>
      <c r="S847" s="18">
        <f t="shared" si="38"/>
        <v>2.0567873803798847E-2</v>
      </c>
      <c r="T847" s="18">
        <f t="shared" si="37"/>
        <v>48.619512621440819</v>
      </c>
      <c r="U847" s="18">
        <f>LOOKUP('lap sim'!T847,'bike sim'!J174:J419,'bike sim'!K174:K419)</f>
        <v>7.4231929326028281</v>
      </c>
    </row>
    <row r="848" spans="17:21" x14ac:dyDescent="0.25">
      <c r="Q848" s="18" t="s">
        <v>98</v>
      </c>
      <c r="R848" s="10">
        <v>843</v>
      </c>
      <c r="S848" s="18">
        <f t="shared" si="38"/>
        <v>2.0503486939931734E-2</v>
      </c>
      <c r="T848" s="18">
        <f t="shared" si="37"/>
        <v>48.772191916899843</v>
      </c>
      <c r="U848" s="18">
        <f>LOOKUP('lap sim'!T848,'bike sim'!J175:J420,'bike sim'!K175:K420)</f>
        <v>7.4231929326028281</v>
      </c>
    </row>
    <row r="849" spans="17:21" x14ac:dyDescent="0.25">
      <c r="Q849" s="18" t="s">
        <v>98</v>
      </c>
      <c r="R849" s="10">
        <v>844</v>
      </c>
      <c r="S849" s="18">
        <f t="shared" si="38"/>
        <v>2.0439701618013065E-2</v>
      </c>
      <c r="T849" s="18">
        <f t="shared" ref="T849:T912" si="39">T848+(U848*S848)</f>
        <v>48.924393256246056</v>
      </c>
      <c r="U849" s="18">
        <f>LOOKUP('lap sim'!T849,'bike sim'!J176:J421,'bike sim'!K176:K421)</f>
        <v>7.4231929326028281</v>
      </c>
    </row>
    <row r="850" spans="17:21" x14ac:dyDescent="0.25">
      <c r="Q850" s="18" t="s">
        <v>98</v>
      </c>
      <c r="R850" s="10">
        <v>845</v>
      </c>
      <c r="S850" s="18">
        <f t="shared" si="38"/>
        <v>2.0376508523640213E-2</v>
      </c>
      <c r="T850" s="18">
        <f t="shared" si="39"/>
        <v>49.076121104841398</v>
      </c>
      <c r="U850" s="18">
        <f>LOOKUP('lap sim'!T850,'bike sim'!J177:J422,'bike sim'!K177:K422)</f>
        <v>7.4231929326028281</v>
      </c>
    </row>
    <row r="851" spans="17:21" x14ac:dyDescent="0.25">
      <c r="Q851" s="18" t="s">
        <v>98</v>
      </c>
      <c r="R851" s="10">
        <v>846</v>
      </c>
      <c r="S851" s="18">
        <f t="shared" si="38"/>
        <v>2.0313898543172219E-2</v>
      </c>
      <c r="T851" s="18">
        <f t="shared" si="39"/>
        <v>49.227379858905209</v>
      </c>
      <c r="U851" s="18">
        <f>LOOKUP('lap sim'!T851,'bike sim'!J178:J423,'bike sim'!K178:K423)</f>
        <v>7.4231929326028281</v>
      </c>
    </row>
    <row r="852" spans="17:21" x14ac:dyDescent="0.25">
      <c r="Q852" s="18" t="s">
        <v>98</v>
      </c>
      <c r="R852" s="10">
        <v>847</v>
      </c>
      <c r="S852" s="18">
        <f t="shared" si="38"/>
        <v>2.0251862758198468E-2</v>
      </c>
      <c r="T852" s="18">
        <f t="shared" si="39"/>
        <v>49.378173847004497</v>
      </c>
      <c r="U852" s="18">
        <f>LOOKUP('lap sim'!T852,'bike sim'!J179:J424,'bike sim'!K179:K424)</f>
        <v>7.4231929326028281</v>
      </c>
    </row>
    <row r="853" spans="17:21" x14ac:dyDescent="0.25">
      <c r="Q853" s="18" t="s">
        <v>98</v>
      </c>
      <c r="R853" s="10">
        <v>848</v>
      </c>
      <c r="S853" s="18">
        <f t="shared" si="38"/>
        <v>2.0190392440192481E-2</v>
      </c>
      <c r="T853" s="18">
        <f t="shared" si="39"/>
        <v>49.528507331503199</v>
      </c>
      <c r="U853" s="18">
        <f>LOOKUP('lap sim'!T853,'bike sim'!J180:J425,'bike sim'!K180:K425)</f>
        <v>7.4231929326028281</v>
      </c>
    </row>
    <row r="854" spans="17:21" x14ac:dyDescent="0.25">
      <c r="Q854" s="18" t="s">
        <v>98</v>
      </c>
      <c r="R854" s="10">
        <v>849</v>
      </c>
      <c r="S854" s="18">
        <f t="shared" si="38"/>
        <v>2.0129479045343648E-2</v>
      </c>
      <c r="T854" s="18">
        <f t="shared" si="39"/>
        <v>49.678384509971714</v>
      </c>
      <c r="U854" s="18">
        <f>LOOKUP('lap sim'!T854,'bike sim'!J181:J426,'bike sim'!K181:K426)</f>
        <v>7.4231929326028281</v>
      </c>
    </row>
    <row r="855" spans="17:21" x14ac:dyDescent="0.25">
      <c r="Q855" s="18" t="s">
        <v>98</v>
      </c>
      <c r="R855" s="10">
        <v>850</v>
      </c>
      <c r="S855" s="18">
        <f t="shared" si="38"/>
        <v>2.0069114209559903E-2</v>
      </c>
      <c r="T855" s="18">
        <f t="shared" si="39"/>
        <v>49.827809516558084</v>
      </c>
      <c r="U855" s="18">
        <f>LOOKUP('lap sim'!T855,'bike sim'!J182:J427,'bike sim'!K182:K427)</f>
        <v>7.0127324135800588</v>
      </c>
    </row>
    <row r="856" spans="17:21" x14ac:dyDescent="0.25">
      <c r="Q856" s="18" t="s">
        <v>98</v>
      </c>
      <c r="R856" s="10">
        <v>851</v>
      </c>
      <c r="S856" s="18">
        <f t="shared" si="38"/>
        <v>2.0012588380667488E-2</v>
      </c>
      <c r="T856" s="18">
        <f t="shared" si="39"/>
        <v>49.968548844287305</v>
      </c>
      <c r="U856" s="18">
        <f>LOOKUP('lap sim'!T856,'bike sim'!J183:J428,'bike sim'!K183:K428)</f>
        <v>7.0127324135800588</v>
      </c>
    </row>
    <row r="857" spans="17:21" x14ac:dyDescent="0.25">
      <c r="Q857" s="18" t="s">
        <v>98</v>
      </c>
      <c r="R857" s="10">
        <v>852</v>
      </c>
      <c r="S857" s="18">
        <f t="shared" si="38"/>
        <v>1.995653794460249E-2</v>
      </c>
      <c r="T857" s="18">
        <f t="shared" si="39"/>
        <v>50.108891771504048</v>
      </c>
      <c r="U857" s="18">
        <f>LOOKUP('lap sim'!T857,'bike sim'!J184:J429,'bike sim'!K184:K429)</f>
        <v>7.0127324135800588</v>
      </c>
    </row>
    <row r="858" spans="17:21" x14ac:dyDescent="0.25">
      <c r="Q858" s="18" t="s">
        <v>98</v>
      </c>
      <c r="R858" s="10">
        <v>853</v>
      </c>
      <c r="S858" s="18">
        <f t="shared" si="38"/>
        <v>1.9900956271257614E-2</v>
      </c>
      <c r="T858" s="18">
        <f t="shared" si="39"/>
        <v>50.248841632011001</v>
      </c>
      <c r="U858" s="18">
        <f>LOOKUP('lap sim'!T858,'bike sim'!J185:J430,'bike sim'!K185:K430)</f>
        <v>7.0127324135800588</v>
      </c>
    </row>
    <row r="859" spans="17:21" x14ac:dyDescent="0.25">
      <c r="Q859" s="18" t="s">
        <v>98</v>
      </c>
      <c r="R859" s="10">
        <v>854</v>
      </c>
      <c r="S859" s="18">
        <f t="shared" si="38"/>
        <v>1.9845836859312571E-2</v>
      </c>
      <c r="T859" s="18">
        <f t="shared" si="39"/>
        <v>50.388401713115691</v>
      </c>
      <c r="U859" s="18">
        <f>LOOKUP('lap sim'!T859,'bike sim'!J186:J431,'bike sim'!K186:K431)</f>
        <v>7.0127324135800588</v>
      </c>
    </row>
    <row r="860" spans="17:21" x14ac:dyDescent="0.25">
      <c r="Q860" s="18" t="s">
        <v>98</v>
      </c>
      <c r="R860" s="10">
        <v>855</v>
      </c>
      <c r="S860" s="18">
        <f t="shared" si="38"/>
        <v>1.9791173333034463E-2</v>
      </c>
      <c r="T860" s="18">
        <f t="shared" si="39"/>
        <v>50.527575256533616</v>
      </c>
      <c r="U860" s="18">
        <f>LOOKUP('lap sim'!T860,'bike sim'!J187:J432,'bike sim'!K187:K432)</f>
        <v>7.0127324135800588</v>
      </c>
    </row>
    <row r="861" spans="17:21" x14ac:dyDescent="0.25">
      <c r="Q861" s="18" t="s">
        <v>98</v>
      </c>
      <c r="R861" s="10">
        <v>856</v>
      </c>
      <c r="S861" s="18">
        <f t="shared" si="38"/>
        <v>1.9736959439174827E-2</v>
      </c>
      <c r="T861" s="18">
        <f t="shared" si="39"/>
        <v>50.666365459268967</v>
      </c>
      <c r="U861" s="18">
        <f>LOOKUP('lap sim'!T861,'bike sim'!J188:J433,'bike sim'!K188:K433)</f>
        <v>7.0127324135800588</v>
      </c>
    </row>
    <row r="862" spans="17:21" x14ac:dyDescent="0.25">
      <c r="Q862" s="18" t="s">
        <v>98</v>
      </c>
      <c r="R862" s="10">
        <v>857</v>
      </c>
      <c r="S862" s="18">
        <f t="shared" si="38"/>
        <v>1.9683189043959881E-2</v>
      </c>
      <c r="T862" s="18">
        <f t="shared" si="39"/>
        <v>50.80477547447358</v>
      </c>
      <c r="U862" s="18">
        <f>LOOKUP('lap sim'!T862,'bike sim'!J189:J434,'bike sim'!K189:K434)</f>
        <v>6.9434338843943895</v>
      </c>
    </row>
    <row r="863" spans="17:21" x14ac:dyDescent="0.25">
      <c r="Q863" s="18" t="s">
        <v>98</v>
      </c>
      <c r="R863" s="10">
        <v>858</v>
      </c>
      <c r="S863" s="18">
        <f t="shared" si="38"/>
        <v>1.9630381742256234E-2</v>
      </c>
      <c r="T863" s="18">
        <f t="shared" si="39"/>
        <v>50.941444396234353</v>
      </c>
      <c r="U863" s="18">
        <f>LOOKUP('lap sim'!T863,'bike sim'!J190:J435,'bike sim'!K190:K435)</f>
        <v>6.9434338843943895</v>
      </c>
    </row>
    <row r="864" spans="17:21" x14ac:dyDescent="0.25">
      <c r="Q864" s="18" t="s">
        <v>98</v>
      </c>
      <c r="R864" s="10">
        <v>859</v>
      </c>
      <c r="S864" s="18">
        <f t="shared" si="38"/>
        <v>1.9577997572489621E-2</v>
      </c>
      <c r="T864" s="18">
        <f t="shared" si="39"/>
        <v>51.077746653987134</v>
      </c>
      <c r="U864" s="18">
        <f>LOOKUP('lap sim'!T864,'bike sim'!J191:J436,'bike sim'!K191:K436)</f>
        <v>6.9434338843943895</v>
      </c>
    </row>
    <row r="865" spans="17:21" x14ac:dyDescent="0.25">
      <c r="Q865" s="18" t="s">
        <v>98</v>
      </c>
      <c r="R865" s="10">
        <v>860</v>
      </c>
      <c r="S865" s="18">
        <f t="shared" si="38"/>
        <v>1.9526030910949187E-2</v>
      </c>
      <c r="T865" s="18">
        <f t="shared" si="39"/>
        <v>51.21368518572055</v>
      </c>
      <c r="U865" s="18">
        <f>LOOKUP('lap sim'!T865,'bike sim'!J192:J437,'bike sim'!K192:K437)</f>
        <v>6.9434338843943895</v>
      </c>
    </row>
    <row r="866" spans="17:21" x14ac:dyDescent="0.25">
      <c r="Q866" s="18" t="s">
        <v>98</v>
      </c>
      <c r="R866" s="10">
        <v>861</v>
      </c>
      <c r="S866" s="18">
        <f t="shared" si="38"/>
        <v>1.9474476238050046E-2</v>
      </c>
      <c r="T866" s="18">
        <f t="shared" si="39"/>
        <v>51.349262890375364</v>
      </c>
      <c r="U866" s="18">
        <f>LOOKUP('lap sim'!T866,'bike sim'!J193:J438,'bike sim'!K193:K438)</f>
        <v>6.5126592435105453</v>
      </c>
    </row>
    <row r="867" spans="17:21" x14ac:dyDescent="0.25">
      <c r="Q867" s="18" t="s">
        <v>98</v>
      </c>
      <c r="R867" s="10">
        <v>862</v>
      </c>
      <c r="S867" s="18">
        <f t="shared" si="38"/>
        <v>1.9426493575103263E-2</v>
      </c>
      <c r="T867" s="18">
        <f t="shared" si="39"/>
        <v>51.476093518059628</v>
      </c>
      <c r="U867" s="18">
        <f>LOOKUP('lap sim'!T867,'bike sim'!J194:J439,'bike sim'!K194:K439)</f>
        <v>6.5126592435105453</v>
      </c>
    </row>
    <row r="868" spans="17:21" x14ac:dyDescent="0.25">
      <c r="Q868" s="18" t="s">
        <v>98</v>
      </c>
      <c r="R868" s="10">
        <v>863</v>
      </c>
      <c r="S868" s="18">
        <f t="shared" si="38"/>
        <v>1.9378864131199786E-2</v>
      </c>
      <c r="T868" s="18">
        <f t="shared" si="39"/>
        <v>51.60261165101052</v>
      </c>
      <c r="U868" s="18">
        <f>LOOKUP('lap sim'!T868,'bike sim'!J195:J440,'bike sim'!K195:K440)</f>
        <v>6.5126592435105453</v>
      </c>
    </row>
    <row r="869" spans="17:21" x14ac:dyDescent="0.25">
      <c r="Q869" s="18" t="s">
        <v>98</v>
      </c>
      <c r="R869" s="10">
        <v>864</v>
      </c>
      <c r="S869" s="18">
        <f t="shared" si="38"/>
        <v>1.9331583591762409E-2</v>
      </c>
      <c r="T869" s="18">
        <f t="shared" si="39"/>
        <v>51.728819589623313</v>
      </c>
      <c r="U869" s="18">
        <f>LOOKUP('lap sim'!T869,'bike sim'!J196:J441,'bike sim'!K196:K441)</f>
        <v>6.5126592435105453</v>
      </c>
    </row>
    <row r="870" spans="17:21" x14ac:dyDescent="0.25">
      <c r="Q870" s="18" t="s">
        <v>98</v>
      </c>
      <c r="R870" s="10">
        <v>865</v>
      </c>
      <c r="S870" s="18">
        <f t="shared" si="38"/>
        <v>1.9284647715664301E-2</v>
      </c>
      <c r="T870" s="18">
        <f t="shared" si="39"/>
        <v>51.854719606193903</v>
      </c>
      <c r="U870" s="18">
        <f>LOOKUP('lap sim'!T870,'bike sim'!J197:J442,'bike sim'!K197:K442)</f>
        <v>6.5126592435105453</v>
      </c>
    </row>
    <row r="871" spans="17:21" x14ac:dyDescent="0.25">
      <c r="Q871" s="18" t="s">
        <v>98</v>
      </c>
      <c r="R871" s="10">
        <v>866</v>
      </c>
      <c r="S871" s="18">
        <f t="shared" si="38"/>
        <v>1.9238052333628689E-2</v>
      </c>
      <c r="T871" s="18">
        <f t="shared" si="39"/>
        <v>51.980313945397171</v>
      </c>
      <c r="U871" s="18">
        <f>LOOKUP('lap sim'!T871,'bike sim'!J198:J443,'bike sim'!K198:K443)</f>
        <v>6.5126592435105453</v>
      </c>
    </row>
    <row r="872" spans="17:21" x14ac:dyDescent="0.25">
      <c r="Q872" s="18" t="s">
        <v>98</v>
      </c>
      <c r="R872" s="10">
        <v>867</v>
      </c>
      <c r="S872" s="18">
        <f t="shared" si="38"/>
        <v>1.9191793346671003E-2</v>
      </c>
      <c r="T872" s="18">
        <f t="shared" si="39"/>
        <v>52.10560482475492</v>
      </c>
      <c r="U872" s="18">
        <f>LOOKUP('lap sim'!T872,'bike sim'!J199:J444,'bike sim'!K199:K444)</f>
        <v>6.7126478324457644</v>
      </c>
    </row>
    <row r="873" spans="17:21" x14ac:dyDescent="0.25">
      <c r="Q873" s="18" t="s">
        <v>98</v>
      </c>
      <c r="R873" s="10">
        <v>868</v>
      </c>
      <c r="S873" s="18">
        <f t="shared" si="38"/>
        <v>1.9144459903315304E-2</v>
      </c>
      <c r="T873" s="18">
        <f t="shared" si="39"/>
        <v>52.234432574764199</v>
      </c>
      <c r="U873" s="18">
        <f>LOOKUP('lap sim'!T873,'bike sim'!J200:J445,'bike sim'!K200:K445)</f>
        <v>6.2638513849956556</v>
      </c>
    </row>
    <row r="874" spans="17:21" x14ac:dyDescent="0.25">
      <c r="Q874" s="18" t="s">
        <v>98</v>
      </c>
      <c r="R874" s="10">
        <v>869</v>
      </c>
      <c r="S874" s="18">
        <f t="shared" si="38"/>
        <v>1.9100609367407425E-2</v>
      </c>
      <c r="T874" s="18">
        <f t="shared" si="39"/>
        <v>52.354350626444571</v>
      </c>
      <c r="U874" s="18">
        <f>LOOKUP('lap sim'!T874,'bike sim'!J201:J446,'bike sim'!K201:K446)</f>
        <v>6.2638513849956556</v>
      </c>
    </row>
    <row r="875" spans="17:21" x14ac:dyDescent="0.25">
      <c r="Q875" s="18" t="s">
        <v>98</v>
      </c>
      <c r="R875" s="10">
        <v>870</v>
      </c>
      <c r="S875" s="18">
        <f t="shared" si="38"/>
        <v>1.9057059005398155E-2</v>
      </c>
      <c r="T875" s="18">
        <f t="shared" si="39"/>
        <v>52.473994004884865</v>
      </c>
      <c r="U875" s="18">
        <f>LOOKUP('lap sim'!T875,'bike sim'!J202:J447,'bike sim'!K202:K447)</f>
        <v>6.2638513849956556</v>
      </c>
    </row>
    <row r="876" spans="17:21" x14ac:dyDescent="0.25">
      <c r="Q876" s="18" t="s">
        <v>98</v>
      </c>
      <c r="R876" s="10">
        <v>871</v>
      </c>
      <c r="S876" s="18">
        <f t="shared" si="38"/>
        <v>1.9013805406620968E-2</v>
      </c>
      <c r="T876" s="18">
        <f t="shared" si="39"/>
        <v>52.59336459032977</v>
      </c>
      <c r="U876" s="18">
        <f>LOOKUP('lap sim'!T876,'bike sim'!J203:J448,'bike sim'!K203:K448)</f>
        <v>6.2638513849956556</v>
      </c>
    </row>
    <row r="877" spans="17:21" x14ac:dyDescent="0.25">
      <c r="Q877" s="18" t="s">
        <v>98</v>
      </c>
      <c r="R877" s="10">
        <v>872</v>
      </c>
      <c r="S877" s="18">
        <f t="shared" si="38"/>
        <v>1.8970845214435511E-2</v>
      </c>
      <c r="T877" s="18">
        <f t="shared" si="39"/>
        <v>52.712464241660072</v>
      </c>
      <c r="U877" s="18">
        <f>LOOKUP('lap sim'!T877,'bike sim'!J204:J449,'bike sim'!K204:K449)</f>
        <v>6.2638513849956556</v>
      </c>
    </row>
    <row r="878" spans="17:21" x14ac:dyDescent="0.25">
      <c r="Q878" s="18" t="s">
        <v>98</v>
      </c>
      <c r="R878" s="10">
        <v>873</v>
      </c>
      <c r="S878" s="18">
        <f t="shared" si="38"/>
        <v>1.8928175125131994E-2</v>
      </c>
      <c r="T878" s="18">
        <f t="shared" si="39"/>
        <v>52.831294796731051</v>
      </c>
      <c r="U878" s="18">
        <f>LOOKUP('lap sim'!T878,'bike sim'!J205:J450,'bike sim'!K205:K450)</f>
        <v>6.2638513849956556</v>
      </c>
    </row>
    <row r="879" spans="17:21" x14ac:dyDescent="0.25">
      <c r="Q879" s="18" t="s">
        <v>98</v>
      </c>
      <c r="R879" s="10">
        <v>874</v>
      </c>
      <c r="S879" s="18">
        <f t="shared" si="38"/>
        <v>1.8885791886862596E-2</v>
      </c>
      <c r="T879" s="18">
        <f t="shared" si="39"/>
        <v>52.949858072704046</v>
      </c>
      <c r="U879" s="18">
        <f>LOOKUP('lap sim'!T879,'bike sim'!J206:J451,'bike sim'!K206:K451)</f>
        <v>6.2638513849956556</v>
      </c>
    </row>
    <row r="880" spans="17:21" x14ac:dyDescent="0.25">
      <c r="Q880" s="18" t="s">
        <v>98</v>
      </c>
      <c r="R880" s="10">
        <v>875</v>
      </c>
      <c r="S880" s="18">
        <f t="shared" si="38"/>
        <v>1.8843692298599141E-2</v>
      </c>
      <c r="T880" s="18">
        <f t="shared" si="39"/>
        <v>53.068155866371313</v>
      </c>
      <c r="U880" s="18">
        <f>LOOKUP('lap sim'!T880,'bike sim'!J207:J452,'bike sim'!K207:K452)</f>
        <v>6.2638513849956556</v>
      </c>
    </row>
    <row r="881" spans="17:21" x14ac:dyDescent="0.25">
      <c r="Q881" s="18" t="s">
        <v>98</v>
      </c>
      <c r="R881" s="10">
        <v>876</v>
      </c>
      <c r="S881" s="18">
        <f t="shared" si="38"/>
        <v>1.8801873209116277E-2</v>
      </c>
      <c r="T881" s="18">
        <f t="shared" si="39"/>
        <v>53.186189954474322</v>
      </c>
      <c r="U881" s="18">
        <f>LOOKUP('lap sim'!T881,'bike sim'!J208:J453,'bike sim'!K208:K453)</f>
        <v>6.2638513849956556</v>
      </c>
    </row>
    <row r="882" spans="17:21" x14ac:dyDescent="0.25">
      <c r="Q882" s="18" t="s">
        <v>98</v>
      </c>
      <c r="R882" s="10">
        <v>877</v>
      </c>
      <c r="S882" s="18">
        <f t="shared" si="38"/>
        <v>1.8760331515999377E-2</v>
      </c>
      <c r="T882" s="18">
        <f t="shared" si="39"/>
        <v>53.303962094015759</v>
      </c>
      <c r="U882" s="18">
        <f>LOOKUP('lap sim'!T882,'bike sim'!J209:J454,'bike sim'!K209:K454)</f>
        <v>6.2638513849956556</v>
      </c>
    </row>
    <row r="883" spans="17:21" x14ac:dyDescent="0.25">
      <c r="Q883" s="18" t="s">
        <v>98</v>
      </c>
      <c r="R883" s="10">
        <v>878</v>
      </c>
      <c r="S883" s="18">
        <f t="shared" si="38"/>
        <v>1.8719064164676551E-2</v>
      </c>
      <c r="T883" s="18">
        <f t="shared" si="39"/>
        <v>53.421474022565228</v>
      </c>
      <c r="U883" s="18">
        <f>LOOKUP('lap sim'!T883,'bike sim'!J210:J455,'bike sim'!K210:K455)</f>
        <v>6.2638513849956556</v>
      </c>
    </row>
    <row r="884" spans="17:21" x14ac:dyDescent="0.25">
      <c r="Q884" s="18" t="s">
        <v>98</v>
      </c>
      <c r="R884" s="10">
        <v>879</v>
      </c>
      <c r="S884" s="18">
        <f t="shared" si="38"/>
        <v>1.867806814747397E-2</v>
      </c>
      <c r="T884" s="18">
        <f t="shared" si="39"/>
        <v>53.538727458558959</v>
      </c>
      <c r="U884" s="18">
        <f>LOOKUP('lap sim'!T884,'bike sim'!J211:J456,'bike sim'!K211:K456)</f>
        <v>6.2638513849956556</v>
      </c>
    </row>
    <row r="885" spans="17:21" x14ac:dyDescent="0.25">
      <c r="Q885" s="18" t="s">
        <v>98</v>
      </c>
      <c r="R885" s="10">
        <v>880</v>
      </c>
      <c r="S885" s="18">
        <f t="shared" si="38"/>
        <v>1.863734050269392E-2</v>
      </c>
      <c r="T885" s="18">
        <f t="shared" si="39"/>
        <v>53.655724101593556</v>
      </c>
      <c r="U885" s="18">
        <f>LOOKUP('lap sim'!T885,'bike sim'!J212:J457,'bike sim'!K212:K457)</f>
        <v>5.8399880735149985</v>
      </c>
    </row>
    <row r="886" spans="17:21" x14ac:dyDescent="0.25">
      <c r="Q886" s="18" t="s">
        <v>98</v>
      </c>
      <c r="R886" s="10">
        <v>881</v>
      </c>
      <c r="S886" s="18">
        <f t="shared" si="38"/>
        <v>1.8599610772826569E-2</v>
      </c>
      <c r="T886" s="18">
        <f t="shared" si="39"/>
        <v>53.764565947851324</v>
      </c>
      <c r="U886" s="18">
        <f>LOOKUP('lap sim'!T886,'bike sim'!J213:J458,'bike sim'!K213:K458)</f>
        <v>5.8399880735149985</v>
      </c>
    </row>
    <row r="887" spans="17:21" x14ac:dyDescent="0.25">
      <c r="Q887" s="18" t="s">
        <v>98</v>
      </c>
      <c r="R887" s="10">
        <v>882</v>
      </c>
      <c r="S887" s="18">
        <f t="shared" si="38"/>
        <v>1.8562109414327767E-2</v>
      </c>
      <c r="T887" s="18">
        <f t="shared" si="39"/>
        <v>53.873187452936655</v>
      </c>
      <c r="U887" s="18">
        <f>LOOKUP('lap sim'!T887,'bike sim'!J214:J459,'bike sim'!K214:K459)</f>
        <v>5.8399880735149985</v>
      </c>
    </row>
    <row r="888" spans="17:21" x14ac:dyDescent="0.25">
      <c r="Q888" s="18" t="s">
        <v>98</v>
      </c>
      <c r="R888" s="10">
        <v>883</v>
      </c>
      <c r="S888" s="18">
        <f t="shared" si="38"/>
        <v>1.8524834131716381E-2</v>
      </c>
      <c r="T888" s="18">
        <f t="shared" si="39"/>
        <v>53.981589950535607</v>
      </c>
      <c r="U888" s="18">
        <f>LOOKUP('lap sim'!T888,'bike sim'!J215:J460,'bike sim'!K215:K460)</f>
        <v>5.8399880735149985</v>
      </c>
    </row>
    <row r="889" spans="17:21" x14ac:dyDescent="0.25">
      <c r="Q889" s="18" t="s">
        <v>98</v>
      </c>
      <c r="R889" s="10">
        <v>884</v>
      </c>
      <c r="S889" s="18">
        <f t="shared" si="38"/>
        <v>1.8487782661693427E-2</v>
      </c>
      <c r="T889" s="18">
        <f t="shared" si="39"/>
        <v>54.089774760928677</v>
      </c>
      <c r="U889" s="18">
        <f>LOOKUP('lap sim'!T889,'bike sim'!J216:J461,'bike sim'!K216:K461)</f>
        <v>5.7173829834172851</v>
      </c>
    </row>
    <row r="890" spans="17:21" x14ac:dyDescent="0.25">
      <c r="Q890" s="18" t="s">
        <v>98</v>
      </c>
      <c r="R890" s="10">
        <v>885</v>
      </c>
      <c r="S890" s="18">
        <f t="shared" ref="S890:S953" si="40">1/T890</f>
        <v>1.8451724473605085E-2</v>
      </c>
      <c r="T890" s="18">
        <f t="shared" si="39"/>
        <v>54.19547649491976</v>
      </c>
      <c r="U890" s="18">
        <f>LOOKUP('lap sim'!T890,'bike sim'!J217:J462,'bike sim'!K217:K462)</f>
        <v>5.7173829834172851</v>
      </c>
    </row>
    <row r="891" spans="17:21" x14ac:dyDescent="0.25">
      <c r="Q891" s="18" t="s">
        <v>98</v>
      </c>
      <c r="R891" s="10">
        <v>886</v>
      </c>
      <c r="S891" s="18">
        <f t="shared" si="40"/>
        <v>1.8415876583255053E-2</v>
      </c>
      <c r="T891" s="18">
        <f t="shared" si="39"/>
        <v>54.300972070439855</v>
      </c>
      <c r="U891" s="18">
        <f>LOOKUP('lap sim'!T891,'bike sim'!J218:J463,'bike sim'!K218:K463)</f>
        <v>5.7173829834172851</v>
      </c>
    </row>
    <row r="892" spans="17:21" x14ac:dyDescent="0.25">
      <c r="Q892" s="18" t="s">
        <v>98</v>
      </c>
      <c r="R892" s="10">
        <v>887</v>
      </c>
      <c r="S892" s="18">
        <f t="shared" si="40"/>
        <v>1.83802369536166E-2</v>
      </c>
      <c r="T892" s="18">
        <f t="shared" si="39"/>
        <v>54.406262689841668</v>
      </c>
      <c r="U892" s="18">
        <f>LOOKUP('lap sim'!T892,'bike sim'!J219:J464,'bike sim'!K219:K464)</f>
        <v>5.7173829834172851</v>
      </c>
    </row>
    <row r="893" spans="17:21" x14ac:dyDescent="0.25">
      <c r="Q893" s="18" t="s">
        <v>98</v>
      </c>
      <c r="R893" s="10">
        <v>888</v>
      </c>
      <c r="S893" s="18">
        <f t="shared" si="40"/>
        <v>1.8344803575187963E-2</v>
      </c>
      <c r="T893" s="18">
        <f t="shared" si="39"/>
        <v>54.51134954383145</v>
      </c>
      <c r="U893" s="18">
        <f>LOOKUP('lap sim'!T893,'bike sim'!J220:J465,'bike sim'!K220:K465)</f>
        <v>5.7173829834172851</v>
      </c>
    </row>
    <row r="894" spans="17:21" x14ac:dyDescent="0.25">
      <c r="Q894" s="18" t="s">
        <v>98</v>
      </c>
      <c r="R894" s="10">
        <v>889</v>
      </c>
      <c r="S894" s="18">
        <f t="shared" si="40"/>
        <v>1.8309574465515895E-2</v>
      </c>
      <c r="T894" s="18">
        <f t="shared" si="39"/>
        <v>54.616233811626365</v>
      </c>
      <c r="U894" s="18">
        <f>LOOKUP('lap sim'!T894,'bike sim'!J221:J466,'bike sim'!K221:K466)</f>
        <v>5.7173829834172851</v>
      </c>
    </row>
    <row r="895" spans="17:21" x14ac:dyDescent="0.25">
      <c r="Q895" s="18" t="s">
        <v>98</v>
      </c>
      <c r="R895" s="10">
        <v>890</v>
      </c>
      <c r="S895" s="18">
        <f t="shared" si="40"/>
        <v>1.8274547668729265E-2</v>
      </c>
      <c r="T895" s="18">
        <f t="shared" si="39"/>
        <v>54.720916661109115</v>
      </c>
      <c r="U895" s="18">
        <f>LOOKUP('lap sim'!T895,'bike sim'!J222:J467,'bike sim'!K222:K467)</f>
        <v>5.7173829834172851</v>
      </c>
    </row>
    <row r="896" spans="17:21" x14ac:dyDescent="0.25">
      <c r="Q896" s="18" t="s">
        <v>98</v>
      </c>
      <c r="R896" s="10">
        <v>891</v>
      </c>
      <c r="S896" s="18">
        <f t="shared" si="40"/>
        <v>1.8239721255082431E-2</v>
      </c>
      <c r="T896" s="18">
        <f t="shared" si="39"/>
        <v>54.825399248979956</v>
      </c>
      <c r="U896" s="18">
        <f>LOOKUP('lap sim'!T896,'bike sim'!J223:J468,'bike sim'!K223:K468)</f>
        <v>5.7173829834172851</v>
      </c>
    </row>
    <row r="897" spans="17:21" x14ac:dyDescent="0.25">
      <c r="Q897" s="18" t="s">
        <v>98</v>
      </c>
      <c r="R897" s="10">
        <v>892</v>
      </c>
      <c r="S897" s="18">
        <f t="shared" si="40"/>
        <v>1.8205093320508178E-2</v>
      </c>
      <c r="T897" s="18">
        <f t="shared" si="39"/>
        <v>54.929682720906037</v>
      </c>
      <c r="U897" s="18">
        <f>LOOKUP('lap sim'!T897,'bike sim'!J224:J469,'bike sim'!K224:K469)</f>
        <v>5.7173829834172851</v>
      </c>
    </row>
    <row r="898" spans="17:21" x14ac:dyDescent="0.25">
      <c r="Q898" s="18" t="s">
        <v>98</v>
      </c>
      <c r="R898" s="10">
        <v>893</v>
      </c>
      <c r="S898" s="18">
        <f t="shared" si="40"/>
        <v>1.8170661986179979E-2</v>
      </c>
      <c r="T898" s="18">
        <f t="shared" si="39"/>
        <v>55.033768211668232</v>
      </c>
      <c r="U898" s="18">
        <f>LOOKUP('lap sim'!T898,'bike sim'!J225:J470,'bike sim'!K225:K470)</f>
        <v>5.7173829834172851</v>
      </c>
    </row>
    <row r="899" spans="17:21" x14ac:dyDescent="0.25">
      <c r="Q899" s="18" t="s">
        <v>98</v>
      </c>
      <c r="R899" s="10">
        <v>894</v>
      </c>
      <c r="S899" s="18">
        <f t="shared" si="40"/>
        <v>1.8136425398083314E-2</v>
      </c>
      <c r="T899" s="18">
        <f t="shared" si="39"/>
        <v>55.137656845305443</v>
      </c>
      <c r="U899" s="18">
        <f>LOOKUP('lap sim'!T899,'bike sim'!J226:J471,'bike sim'!K226:K471)</f>
        <v>5.7173829834172851</v>
      </c>
    </row>
    <row r="900" spans="17:21" x14ac:dyDescent="0.25">
      <c r="Q900" s="18" t="s">
        <v>98</v>
      </c>
      <c r="R900" s="10">
        <v>895</v>
      </c>
      <c r="S900" s="18">
        <f t="shared" si="40"/>
        <v>1.8102381726595902E-2</v>
      </c>
      <c r="T900" s="18">
        <f t="shared" si="39"/>
        <v>55.241349735256463</v>
      </c>
      <c r="U900" s="18">
        <f>LOOKUP('lap sim'!T900,'bike sim'!J227:J472,'bike sim'!K227:K472)</f>
        <v>5.7173829834172851</v>
      </c>
    </row>
    <row r="901" spans="17:21" x14ac:dyDescent="0.25">
      <c r="Q901" s="18" t="s">
        <v>98</v>
      </c>
      <c r="R901" s="10">
        <v>896</v>
      </c>
      <c r="S901" s="18">
        <f t="shared" si="40"/>
        <v>1.8068529166076534E-2</v>
      </c>
      <c r="T901" s="18">
        <f t="shared" si="39"/>
        <v>55.344847984499424</v>
      </c>
      <c r="U901" s="18">
        <f>LOOKUP('lap sim'!T901,'bike sim'!J228:J473,'bike sim'!K228:K473)</f>
        <v>5.7173829834172851</v>
      </c>
    </row>
    <row r="902" spans="17:21" x14ac:dyDescent="0.25">
      <c r="Q902" s="18" t="s">
        <v>98</v>
      </c>
      <c r="R902" s="10">
        <v>897</v>
      </c>
      <c r="S902" s="18">
        <f t="shared" si="40"/>
        <v>1.803486593446238E-2</v>
      </c>
      <c r="T902" s="18">
        <f t="shared" si="39"/>
        <v>55.448152685688932</v>
      </c>
      <c r="U902" s="18">
        <f>LOOKUP('lap sim'!T902,'bike sim'!J229:J474,'bike sim'!K229:K474)</f>
        <v>5.7173829834172851</v>
      </c>
    </row>
    <row r="903" spans="17:21" x14ac:dyDescent="0.25">
      <c r="Q903" s="18" t="s">
        <v>98</v>
      </c>
      <c r="R903" s="10">
        <v>898</v>
      </c>
      <c r="S903" s="18">
        <f t="shared" si="40"/>
        <v>1.8001390272874514E-2</v>
      </c>
      <c r="T903" s="18">
        <f t="shared" si="39"/>
        <v>55.551264921290837</v>
      </c>
      <c r="U903" s="18">
        <f>LOOKUP('lap sim'!T903,'bike sim'!J230:J475,'bike sim'!K230:K475)</f>
        <v>5.4390362923846487</v>
      </c>
    </row>
    <row r="904" spans="17:21" x14ac:dyDescent="0.25">
      <c r="Q904" s="18" t="s">
        <v>98</v>
      </c>
      <c r="R904" s="10">
        <v>899</v>
      </c>
      <c r="S904" s="18">
        <f t="shared" si="40"/>
        <v>1.7969718285145403E-2</v>
      </c>
      <c r="T904" s="18">
        <f t="shared" si="39"/>
        <v>55.649175136298382</v>
      </c>
      <c r="U904" s="18">
        <f>LOOKUP('lap sim'!T904,'bike sim'!J231:J476,'bike sim'!K231:K476)</f>
        <v>5.4390362923846487</v>
      </c>
    </row>
    <row r="905" spans="17:21" x14ac:dyDescent="0.25">
      <c r="Q905" s="18" t="s">
        <v>98</v>
      </c>
      <c r="R905" s="10">
        <v>900</v>
      </c>
      <c r="S905" s="18">
        <f t="shared" si="40"/>
        <v>1.793821298146954E-2</v>
      </c>
      <c r="T905" s="18">
        <f t="shared" si="39"/>
        <v>55.746913086215216</v>
      </c>
      <c r="U905" s="18">
        <f>LOOKUP('lap sim'!T905,'bike sim'!J232:J477,'bike sim'!K232:K477)</f>
        <v>5.4390362923846487</v>
      </c>
    </row>
    <row r="906" spans="17:21" x14ac:dyDescent="0.25">
      <c r="Q906" s="18" t="s">
        <v>98</v>
      </c>
      <c r="R906" s="10">
        <v>901</v>
      </c>
      <c r="S906" s="18">
        <f t="shared" si="40"/>
        <v>1.7906872904402092E-2</v>
      </c>
      <c r="T906" s="18">
        <f t="shared" si="39"/>
        <v>55.844479677641957</v>
      </c>
      <c r="U906" s="18">
        <f>LOOKUP('lap sim'!T906,'bike sim'!J233:J478,'bike sim'!K233:K478)</f>
        <v>5.4390362923846487</v>
      </c>
    </row>
    <row r="907" spans="17:21" x14ac:dyDescent="0.25">
      <c r="Q907" s="18" t="s">
        <v>98</v>
      </c>
      <c r="R907" s="10">
        <v>902</v>
      </c>
      <c r="S907" s="18">
        <f t="shared" si="40"/>
        <v>1.7875696614281424E-2</v>
      </c>
      <c r="T907" s="18">
        <f t="shared" si="39"/>
        <v>55.941875809252117</v>
      </c>
      <c r="U907" s="18">
        <f>LOOKUP('lap sim'!T907,'bike sim'!J234:J479,'bike sim'!K234:K479)</f>
        <v>5.4390362923846487</v>
      </c>
    </row>
    <row r="908" spans="17:21" x14ac:dyDescent="0.25">
      <c r="Q908" s="18" t="s">
        <v>98</v>
      </c>
      <c r="R908" s="10">
        <v>903</v>
      </c>
      <c r="S908" s="18">
        <f t="shared" si="40"/>
        <v>1.7844682688951036E-2</v>
      </c>
      <c r="T908" s="18">
        <f t="shared" si="39"/>
        <v>56.039102371888852</v>
      </c>
      <c r="U908" s="18">
        <f>LOOKUP('lap sim'!T908,'bike sim'!J235:J480,'bike sim'!K235:K480)</f>
        <v>5.4390362923846487</v>
      </c>
    </row>
    <row r="909" spans="17:21" x14ac:dyDescent="0.25">
      <c r="Q909" s="18" t="s">
        <v>98</v>
      </c>
      <c r="R909" s="10">
        <v>904</v>
      </c>
      <c r="S909" s="18">
        <f t="shared" si="40"/>
        <v>1.7813829723486795E-2</v>
      </c>
      <c r="T909" s="18">
        <f t="shared" si="39"/>
        <v>56.136160248660147</v>
      </c>
      <c r="U909" s="18">
        <f>LOOKUP('lap sim'!T909,'bike sim'!J236:J481,'bike sim'!K236:K481)</f>
        <v>5.4390362923846487</v>
      </c>
    </row>
    <row r="910" spans="17:21" x14ac:dyDescent="0.25">
      <c r="Q910" s="18" t="s">
        <v>98</v>
      </c>
      <c r="R910" s="10">
        <v>905</v>
      </c>
      <c r="S910" s="18">
        <f t="shared" si="40"/>
        <v>1.7783136329929342E-2</v>
      </c>
      <c r="T910" s="18">
        <f t="shared" si="39"/>
        <v>56.23305031503255</v>
      </c>
      <c r="U910" s="18">
        <f>LOOKUP('lap sim'!T910,'bike sim'!J237:J482,'bike sim'!K237:K482)</f>
        <v>5.4390362923846487</v>
      </c>
    </row>
    <row r="911" spans="17:21" x14ac:dyDescent="0.25">
      <c r="Q911" s="18" t="s">
        <v>98</v>
      </c>
      <c r="R911" s="10">
        <v>906</v>
      </c>
      <c r="S911" s="18">
        <f t="shared" si="40"/>
        <v>1.7752601137021568E-2</v>
      </c>
      <c r="T911" s="18">
        <f t="shared" si="39"/>
        <v>56.329773438923461</v>
      </c>
      <c r="U911" s="18">
        <f>LOOKUP('lap sim'!T911,'bike sim'!J238:J483,'bike sim'!K238:K483)</f>
        <v>5.4390362923846487</v>
      </c>
    </row>
    <row r="912" spans="17:21" x14ac:dyDescent="0.25">
      <c r="Q912" s="18" t="s">
        <v>98</v>
      </c>
      <c r="R912" s="10">
        <v>907</v>
      </c>
      <c r="S912" s="18">
        <f t="shared" si="40"/>
        <v>1.7722222789951038E-2</v>
      </c>
      <c r="T912" s="18">
        <f t="shared" si="39"/>
        <v>56.426330480791947</v>
      </c>
      <c r="U912" s="18">
        <f>LOOKUP('lap sim'!T912,'bike sim'!J239:J484,'bike sim'!K239:K484)</f>
        <v>5.4390362923846487</v>
      </c>
    </row>
    <row r="913" spans="17:21" x14ac:dyDescent="0.25">
      <c r="Q913" s="18" t="s">
        <v>98</v>
      </c>
      <c r="R913" s="10">
        <v>908</v>
      </c>
      <c r="S913" s="18">
        <f t="shared" si="40"/>
        <v>1.7691999950097244E-2</v>
      </c>
      <c r="T913" s="18">
        <f t="shared" ref="T913:T976" si="41">T912+(U912*S912)</f>
        <v>56.522722293728215</v>
      </c>
      <c r="U913" s="18">
        <f>LOOKUP('lap sim'!T913,'bike sim'!J240:J485,'bike sim'!K240:K485)</f>
        <v>5.4390362923846487</v>
      </c>
    </row>
    <row r="914" spans="17:21" x14ac:dyDescent="0.25">
      <c r="Q914" s="18" t="s">
        <v>98</v>
      </c>
      <c r="R914" s="10">
        <v>909</v>
      </c>
      <c r="S914" s="18">
        <f t="shared" si="40"/>
        <v>1.7661931294783606E-2</v>
      </c>
      <c r="T914" s="18">
        <f t="shared" si="41"/>
        <v>56.618949723541661</v>
      </c>
      <c r="U914" s="18">
        <f>LOOKUP('lap sim'!T914,'bike sim'!J241:J486,'bike sim'!K241:K486)</f>
        <v>5.059187236576947</v>
      </c>
    </row>
    <row r="915" spans="17:21" x14ac:dyDescent="0.25">
      <c r="Q915" s="18" t="s">
        <v>98</v>
      </c>
      <c r="R915" s="10">
        <v>910</v>
      </c>
      <c r="S915" s="18">
        <f t="shared" si="40"/>
        <v>1.7634101470121812E-2</v>
      </c>
      <c r="T915" s="18">
        <f t="shared" si="41"/>
        <v>56.708304740921527</v>
      </c>
      <c r="U915" s="18">
        <f>LOOKUP('lap sim'!T915,'bike sim'!J242:J487,'bike sim'!K242:K487)</f>
        <v>5.059187236576947</v>
      </c>
    </row>
    <row r="916" spans="17:21" x14ac:dyDescent="0.25">
      <c r="Q916" s="18" t="s">
        <v>98</v>
      </c>
      <c r="R916" s="10">
        <v>911</v>
      </c>
      <c r="S916" s="18">
        <f t="shared" si="40"/>
        <v>1.7606402854830828E-2</v>
      </c>
      <c r="T916" s="18">
        <f t="shared" si="41"/>
        <v>56.797518962007672</v>
      </c>
      <c r="U916" s="18">
        <f>LOOKUP('lap sim'!T916,'bike sim'!J243:J488,'bike sim'!K243:K488)</f>
        <v>5.059187236576947</v>
      </c>
    </row>
    <row r="917" spans="17:21" x14ac:dyDescent="0.25">
      <c r="Q917" s="18" t="s">
        <v>98</v>
      </c>
      <c r="R917" s="10">
        <v>912</v>
      </c>
      <c r="S917" s="18">
        <f t="shared" si="40"/>
        <v>1.7578834420797267E-2</v>
      </c>
      <c r="T917" s="18">
        <f t="shared" si="41"/>
        <v>56.886593050612866</v>
      </c>
      <c r="U917" s="18">
        <f>LOOKUP('lap sim'!T917,'bike sim'!J244:J489,'bike sim'!K244:K489)</f>
        <v>5.059187236576947</v>
      </c>
    </row>
    <row r="918" spans="17:21" x14ac:dyDescent="0.25">
      <c r="Q918" s="18" t="s">
        <v>98</v>
      </c>
      <c r="R918" s="10">
        <v>913</v>
      </c>
      <c r="S918" s="18">
        <f t="shared" si="40"/>
        <v>1.7551395151153341E-2</v>
      </c>
      <c r="T918" s="18">
        <f t="shared" si="41"/>
        <v>56.975527665348466</v>
      </c>
      <c r="U918" s="18">
        <f>LOOKUP('lap sim'!T918,'bike sim'!J245:J490,'bike sim'!K245:K490)</f>
        <v>5.059187236576947</v>
      </c>
    </row>
    <row r="919" spans="17:21" x14ac:dyDescent="0.25">
      <c r="Q919" s="18" t="s">
        <v>98</v>
      </c>
      <c r="R919" s="10">
        <v>914</v>
      </c>
      <c r="S919" s="18">
        <f t="shared" si="40"/>
        <v>1.7524084040119188E-2</v>
      </c>
      <c r="T919" s="18">
        <f t="shared" si="41"/>
        <v>57.064323459681297</v>
      </c>
      <c r="U919" s="18">
        <f>LOOKUP('lap sim'!T919,'bike sim'!J246:J491,'bike sim'!K246:K491)</f>
        <v>5.059187236576947</v>
      </c>
    </row>
    <row r="920" spans="17:21" x14ac:dyDescent="0.25">
      <c r="Q920" s="18" t="s">
        <v>98</v>
      </c>
      <c r="R920" s="10">
        <v>915</v>
      </c>
      <c r="S920" s="18">
        <f t="shared" si="40"/>
        <v>1.7496900092847881E-2</v>
      </c>
      <c r="T920" s="18">
        <f t="shared" si="41"/>
        <v>57.152981081989772</v>
      </c>
      <c r="U920" s="18">
        <f>LOOKUP('lap sim'!T920,'bike sim'!J247:J492,'bike sim'!K247:K492)</f>
        <v>5.059187236576947</v>
      </c>
    </row>
    <row r="921" spans="17:21" x14ac:dyDescent="0.25">
      <c r="Q921" s="18" t="s">
        <v>98</v>
      </c>
      <c r="R921" s="10">
        <v>916</v>
      </c>
      <c r="S921" s="18">
        <f t="shared" si="40"/>
        <v>1.7469842325273072E-2</v>
      </c>
      <c r="T921" s="18">
        <f t="shared" si="41"/>
        <v>57.24150117561917</v>
      </c>
      <c r="U921" s="18">
        <f>LOOKUP('lap sim'!T921,'bike sim'!J248:J493,'bike sim'!K248:K493)</f>
        <v>5.059187236576947</v>
      </c>
    </row>
    <row r="922" spans="17:21" x14ac:dyDescent="0.25">
      <c r="Q922" s="18" t="s">
        <v>98</v>
      </c>
      <c r="R922" s="10">
        <v>917</v>
      </c>
      <c r="S922" s="18">
        <f t="shared" si="40"/>
        <v>1.7442909763959229E-2</v>
      </c>
      <c r="T922" s="18">
        <f t="shared" si="41"/>
        <v>57.329884378936207</v>
      </c>
      <c r="U922" s="18">
        <f>LOOKUP('lap sim'!T922,'bike sim'!J249:J494,'bike sim'!K249:K494)</f>
        <v>5.059187236576947</v>
      </c>
    </row>
    <row r="923" spans="17:21" x14ac:dyDescent="0.25">
      <c r="Q923" s="18" t="s">
        <v>98</v>
      </c>
      <c r="R923" s="10">
        <v>918</v>
      </c>
      <c r="S923" s="18">
        <f t="shared" si="40"/>
        <v>1.7416101445954419E-2</v>
      </c>
      <c r="T923" s="18">
        <f t="shared" si="41"/>
        <v>57.418131325382795</v>
      </c>
      <c r="U923" s="18">
        <f>LOOKUP('lap sim'!T923,'bike sim'!J250:J495,'bike sim'!K250:K495)</f>
        <v>5.059187236576947</v>
      </c>
    </row>
    <row r="924" spans="17:21" x14ac:dyDescent="0.25">
      <c r="Q924" s="18" t="s">
        <v>98</v>
      </c>
      <c r="R924" s="10">
        <v>919</v>
      </c>
      <c r="S924" s="18">
        <f t="shared" si="40"/>
        <v>1.7389416418645554E-2</v>
      </c>
      <c r="T924" s="18">
        <f t="shared" si="41"/>
        <v>57.506242643529099</v>
      </c>
      <c r="U924" s="18">
        <f>LOOKUP('lap sim'!T924,'bike sim'!J251:J496,'bike sim'!K251:K496)</f>
        <v>5.059187236576947</v>
      </c>
    </row>
    <row r="925" spans="17:21" x14ac:dyDescent="0.25">
      <c r="Q925" s="18" t="s">
        <v>98</v>
      </c>
      <c r="R925" s="10">
        <v>920</v>
      </c>
      <c r="S925" s="18">
        <f t="shared" si="40"/>
        <v>1.7362853739616088E-2</v>
      </c>
      <c r="T925" s="18">
        <f t="shared" si="41"/>
        <v>57.594218957125833</v>
      </c>
      <c r="U925" s="18">
        <f>LOOKUP('lap sim'!T925,'bike sim'!J252:J497,'bike sim'!K252:K497)</f>
        <v>5.059187236576947</v>
      </c>
    </row>
    <row r="926" spans="17:21" x14ac:dyDescent="0.25">
      <c r="Q926" s="18" t="s">
        <v>98</v>
      </c>
      <c r="R926" s="10">
        <v>921</v>
      </c>
      <c r="S926" s="18">
        <f t="shared" si="40"/>
        <v>1.7336412476506094E-2</v>
      </c>
      <c r="T926" s="18">
        <f t="shared" si="41"/>
        <v>57.682060885155849</v>
      </c>
      <c r="U926" s="18">
        <f>LOOKUP('lap sim'!T926,'bike sim'!J253:J498,'bike sim'!K253:K498)</f>
        <v>5.059187236576947</v>
      </c>
    </row>
    <row r="927" spans="17:21" x14ac:dyDescent="0.25">
      <c r="Q927" s="18" t="s">
        <v>98</v>
      </c>
      <c r="R927" s="10">
        <v>922</v>
      </c>
      <c r="S927" s="18">
        <f t="shared" si="40"/>
        <v>1.7310091706874687E-2</v>
      </c>
      <c r="T927" s="18">
        <f t="shared" si="41"/>
        <v>57.76976904188502</v>
      </c>
      <c r="U927" s="18">
        <f>LOOKUP('lap sim'!T927,'bike sim'!J254:J499,'bike sim'!K254:K499)</f>
        <v>5.059187236576947</v>
      </c>
    </row>
    <row r="928" spans="17:21" x14ac:dyDescent="0.25">
      <c r="Q928" s="18" t="s">
        <v>98</v>
      </c>
      <c r="R928" s="10">
        <v>923</v>
      </c>
      <c r="S928" s="18">
        <f t="shared" si="40"/>
        <v>1.728389051806474E-2</v>
      </c>
      <c r="T928" s="18">
        <f t="shared" si="41"/>
        <v>57.857344036912416</v>
      </c>
      <c r="U928" s="18">
        <f>LOOKUP('lap sim'!T928,'bike sim'!J255:J500,'bike sim'!K255:K500)</f>
        <v>5.059187236576947</v>
      </c>
    </row>
    <row r="929" spans="17:21" x14ac:dyDescent="0.25">
      <c r="Q929" s="18" t="s">
        <v>98</v>
      </c>
      <c r="R929" s="10">
        <v>924</v>
      </c>
      <c r="S929" s="18">
        <f t="shared" si="40"/>
        <v>1.7257808007069834E-2</v>
      </c>
      <c r="T929" s="18">
        <f t="shared" si="41"/>
        <v>57.9447864752198</v>
      </c>
      <c r="U929" s="18">
        <f>LOOKUP('lap sim'!T929,'bike sim'!J256:J501,'bike sim'!K256:K501)</f>
        <v>5.059187236576947</v>
      </c>
    </row>
    <row r="930" spans="17:21" x14ac:dyDescent="0.25">
      <c r="Q930" s="18" t="s">
        <v>98</v>
      </c>
      <c r="R930" s="10">
        <v>925</v>
      </c>
      <c r="S930" s="18">
        <f t="shared" si="40"/>
        <v>1.7231843280403433E-2</v>
      </c>
      <c r="T930" s="18">
        <f t="shared" si="41"/>
        <v>58.03209695722046</v>
      </c>
      <c r="U930" s="18">
        <f>LOOKUP('lap sim'!T930,'bike sim'!J257:J502,'bike sim'!K257:K502)</f>
        <v>5.059187236576947</v>
      </c>
    </row>
    <row r="931" spans="17:21" x14ac:dyDescent="0.25">
      <c r="Q931" s="18" t="s">
        <v>98</v>
      </c>
      <c r="R931" s="10">
        <v>926</v>
      </c>
      <c r="S931" s="18">
        <f t="shared" si="40"/>
        <v>1.7205995453970224E-2</v>
      </c>
      <c r="T931" s="18">
        <f t="shared" si="41"/>
        <v>58.119276078807374</v>
      </c>
      <c r="U931" s="18">
        <f>LOOKUP('lap sim'!T931,'bike sim'!J258:J503,'bike sim'!K258:K503)</f>
        <v>4.6988176195286133</v>
      </c>
    </row>
    <row r="932" spans="17:21" x14ac:dyDescent="0.25">
      <c r="Q932" s="18" t="s">
        <v>98</v>
      </c>
      <c r="R932" s="10">
        <v>927</v>
      </c>
      <c r="S932" s="18">
        <f t="shared" si="40"/>
        <v>1.7182094001858682E-2</v>
      </c>
      <c r="T932" s="18">
        <f t="shared" si="41"/>
        <v>58.200123913408021</v>
      </c>
      <c r="U932" s="18">
        <f>LOOKUP('lap sim'!T932,'bike sim'!J259:J504,'bike sim'!K259:K504)</f>
        <v>4.6988176195286133</v>
      </c>
    </row>
    <row r="933" spans="17:21" x14ac:dyDescent="0.25">
      <c r="Q933" s="18" t="s">
        <v>98</v>
      </c>
      <c r="R933" s="10">
        <v>928</v>
      </c>
      <c r="S933" s="18">
        <f t="shared" si="40"/>
        <v>1.7158291926683607E-2</v>
      </c>
      <c r="T933" s="18">
        <f t="shared" si="41"/>
        <v>58.280859439444349</v>
      </c>
      <c r="U933" s="18">
        <f>LOOKUP('lap sim'!T933,'bike sim'!J260:J505,'bike sim'!K260:K505)</f>
        <v>4.6988176195286133</v>
      </c>
    </row>
    <row r="934" spans="17:21" x14ac:dyDescent="0.25">
      <c r="Q934" s="18" t="s">
        <v>98</v>
      </c>
      <c r="R934" s="10">
        <v>929</v>
      </c>
      <c r="S934" s="18">
        <f t="shared" si="40"/>
        <v>1.7134588541513427E-2</v>
      </c>
      <c r="T934" s="18">
        <f t="shared" si="41"/>
        <v>58.361483123870464</v>
      </c>
      <c r="U934" s="18">
        <f>LOOKUP('lap sim'!T934,'bike sim'!J261:J506,'bike sim'!K261:K506)</f>
        <v>4.6988176195286133</v>
      </c>
    </row>
    <row r="935" spans="17:21" x14ac:dyDescent="0.25">
      <c r="Q935" s="18" t="s">
        <v>98</v>
      </c>
      <c r="R935" s="10">
        <v>930</v>
      </c>
      <c r="S935" s="18">
        <f t="shared" si="40"/>
        <v>1.7110983166047214E-2</v>
      </c>
      <c r="T935" s="18">
        <f t="shared" si="41"/>
        <v>58.441995430412703</v>
      </c>
      <c r="U935" s="18">
        <f>LOOKUP('lap sim'!T935,'bike sim'!J262:J507,'bike sim'!K262:K507)</f>
        <v>4.6988176195286133</v>
      </c>
    </row>
    <row r="936" spans="17:21" x14ac:dyDescent="0.25">
      <c r="Q936" s="18" t="s">
        <v>98</v>
      </c>
      <c r="R936" s="10">
        <v>931</v>
      </c>
      <c r="S936" s="18">
        <f t="shared" si="40"/>
        <v>1.7087475126532619E-2</v>
      </c>
      <c r="T936" s="18">
        <f t="shared" si="41"/>
        <v>58.522396819600786</v>
      </c>
      <c r="U936" s="18">
        <f>LOOKUP('lap sim'!T936,'bike sim'!J263:J508,'bike sim'!K263:K508)</f>
        <v>4.6988176195286133</v>
      </c>
    </row>
    <row r="937" spans="17:21" x14ac:dyDescent="0.25">
      <c r="Q937" s="18" t="s">
        <v>98</v>
      </c>
      <c r="R937" s="10">
        <v>932</v>
      </c>
      <c r="S937" s="18">
        <f t="shared" si="40"/>
        <v>1.7064063755685008E-2</v>
      </c>
      <c r="T937" s="18">
        <f t="shared" si="41"/>
        <v>58.602687748798594</v>
      </c>
      <c r="U937" s="18">
        <f>LOOKUP('lap sim'!T937,'bike sim'!J264:J509,'bike sim'!K264:K509)</f>
        <v>4.6988176195286133</v>
      </c>
    </row>
    <row r="938" spans="17:21" x14ac:dyDescent="0.25">
      <c r="Q938" s="18" t="s">
        <v>98</v>
      </c>
      <c r="R938" s="10">
        <v>933</v>
      </c>
      <c r="S938" s="18">
        <f t="shared" si="40"/>
        <v>1.7040748392607871E-2</v>
      </c>
      <c r="T938" s="18">
        <f t="shared" si="41"/>
        <v>58.682868672234569</v>
      </c>
      <c r="U938" s="18">
        <f>LOOKUP('lap sim'!T938,'bike sim'!J265:J510,'bike sim'!K265:K510)</f>
        <v>4.6988176195286133</v>
      </c>
    </row>
    <row r="939" spans="17:21" x14ac:dyDescent="0.25">
      <c r="Q939" s="18" t="s">
        <v>98</v>
      </c>
      <c r="R939" s="10">
        <v>934</v>
      </c>
      <c r="S939" s="18">
        <f t="shared" si="40"/>
        <v>1.7017528382714371E-2</v>
      </c>
      <c r="T939" s="18">
        <f t="shared" si="41"/>
        <v>58.762940041031712</v>
      </c>
      <c r="U939" s="18">
        <f>LOOKUP('lap sim'!T939,'bike sim'!J266:J511,'bike sim'!K266:K511)</f>
        <v>4.6988176195286133</v>
      </c>
    </row>
    <row r="940" spans="17:21" x14ac:dyDescent="0.25">
      <c r="Q940" s="18" t="s">
        <v>98</v>
      </c>
      <c r="R940" s="10">
        <v>935</v>
      </c>
      <c r="S940" s="18">
        <f t="shared" si="40"/>
        <v>1.6994403077650117E-2</v>
      </c>
      <c r="T940" s="18">
        <f t="shared" si="41"/>
        <v>58.842902303237238</v>
      </c>
      <c r="U940" s="18">
        <f>LOOKUP('lap sim'!T940,'bike sim'!J267:J512,'bike sim'!K267:K512)</f>
        <v>4.6988176195286133</v>
      </c>
    </row>
    <row r="941" spans="17:21" x14ac:dyDescent="0.25">
      <c r="Q941" s="18" t="s">
        <v>98</v>
      </c>
      <c r="R941" s="10">
        <v>936</v>
      </c>
      <c r="S941" s="18">
        <f t="shared" si="40"/>
        <v>1.6971371835217037E-2</v>
      </c>
      <c r="T941" s="18">
        <f t="shared" si="41"/>
        <v>58.922755903851872</v>
      </c>
      <c r="U941" s="18">
        <f>LOOKUP('lap sim'!T941,'bike sim'!J268:J513,'bike sim'!K268:K513)</f>
        <v>4.6988176195286133</v>
      </c>
    </row>
    <row r="942" spans="17:21" x14ac:dyDescent="0.25">
      <c r="Q942" s="18" t="s">
        <v>98</v>
      </c>
      <c r="R942" s="10">
        <v>937</v>
      </c>
      <c r="S942" s="18">
        <f t="shared" si="40"/>
        <v>1.694843401929844E-2</v>
      </c>
      <c r="T942" s="18">
        <f t="shared" si="41"/>
        <v>59.002501284858759</v>
      </c>
      <c r="U942" s="18">
        <f>LOOKUP('lap sim'!T942,'bike sim'!J269:J514,'bike sim'!K269:K514)</f>
        <v>4.6988176195286133</v>
      </c>
    </row>
    <row r="943" spans="17:21" x14ac:dyDescent="0.25">
      <c r="Q943" s="18" t="s">
        <v>98</v>
      </c>
      <c r="R943" s="10">
        <v>938</v>
      </c>
      <c r="S943" s="18">
        <f t="shared" si="40"/>
        <v>1.6925588999785138E-2</v>
      </c>
      <c r="T943" s="18">
        <f t="shared" si="41"/>
        <v>59.082138885252057</v>
      </c>
      <c r="U943" s="18">
        <f>LOOKUP('lap sim'!T943,'bike sim'!J270:J515,'bike sim'!K270:K515)</f>
        <v>4.6988176195286133</v>
      </c>
    </row>
    <row r="944" spans="17:21" x14ac:dyDescent="0.25">
      <c r="Q944" s="18" t="s">
        <v>98</v>
      </c>
      <c r="R944" s="10">
        <v>939</v>
      </c>
      <c r="S944" s="18">
        <f t="shared" si="40"/>
        <v>1.6902836152502713E-2</v>
      </c>
      <c r="T944" s="18">
        <f t="shared" si="41"/>
        <v>59.161669141065147</v>
      </c>
      <c r="U944" s="18">
        <f>LOOKUP('lap sim'!T944,'bike sim'!J271:J516,'bike sim'!K271:K516)</f>
        <v>4.6988176195286133</v>
      </c>
    </row>
    <row r="945" spans="17:21" x14ac:dyDescent="0.25">
      <c r="Q945" s="18" t="s">
        <v>98</v>
      </c>
      <c r="R945" s="10">
        <v>940</v>
      </c>
      <c r="S945" s="18">
        <f t="shared" si="40"/>
        <v>1.6880174859139799E-2</v>
      </c>
      <c r="T945" s="18">
        <f t="shared" si="41"/>
        <v>59.241092485398532</v>
      </c>
      <c r="U945" s="18">
        <f>LOOKUP('lap sim'!T945,'bike sim'!J272:J517,'bike sim'!K272:K517)</f>
        <v>4.6988176195286133</v>
      </c>
    </row>
    <row r="946" spans="17:21" x14ac:dyDescent="0.25">
      <c r="Q946" s="18" t="s">
        <v>98</v>
      </c>
      <c r="R946" s="10">
        <v>941</v>
      </c>
      <c r="S946" s="18">
        <f t="shared" si="40"/>
        <v>1.6857604507177486E-2</v>
      </c>
      <c r="T946" s="18">
        <f t="shared" si="41"/>
        <v>59.320409348447384</v>
      </c>
      <c r="U946" s="18">
        <f>LOOKUP('lap sim'!T946,'bike sim'!J273:J518,'bike sim'!K273:K518)</f>
        <v>4.6988176195286133</v>
      </c>
    </row>
    <row r="947" spans="17:21" x14ac:dyDescent="0.25">
      <c r="Q947" s="18" t="s">
        <v>98</v>
      </c>
      <c r="R947" s="10">
        <v>942</v>
      </c>
      <c r="S947" s="18">
        <f t="shared" si="40"/>
        <v>1.6835124489819695E-2</v>
      </c>
      <c r="T947" s="18">
        <f t="shared" si="41"/>
        <v>59.399620157528751</v>
      </c>
      <c r="U947" s="18">
        <f>LOOKUP('lap sim'!T947,'bike sim'!J274:J519,'bike sim'!K274:K519)</f>
        <v>4.6988176195286133</v>
      </c>
    </row>
    <row r="948" spans="17:21" x14ac:dyDescent="0.25">
      <c r="Q948" s="18" t="s">
        <v>98</v>
      </c>
      <c r="R948" s="10">
        <v>943</v>
      </c>
      <c r="S948" s="18">
        <f t="shared" si="40"/>
        <v>1.6812734205924638E-2</v>
      </c>
      <c r="T948" s="18">
        <f t="shared" si="41"/>
        <v>59.478725337108472</v>
      </c>
      <c r="U948" s="18">
        <f>LOOKUP('lap sim'!T948,'bike sim'!J275:J520,'bike sim'!K275:K520)</f>
        <v>4.6988176195286133</v>
      </c>
    </row>
    <row r="949" spans="17:21" x14ac:dyDescent="0.25">
      <c r="Q949" s="18" t="s">
        <v>98</v>
      </c>
      <c r="R949" s="10">
        <v>944</v>
      </c>
      <c r="S949" s="18">
        <f t="shared" si="40"/>
        <v>1.6790433059937208E-2</v>
      </c>
      <c r="T949" s="18">
        <f t="shared" si="41"/>
        <v>59.55772530882772</v>
      </c>
      <c r="U949" s="18">
        <f>LOOKUP('lap sim'!T949,'bike sim'!J276:J521,'bike sim'!K276:K521)</f>
        <v>4.6988176195286133</v>
      </c>
    </row>
    <row r="950" spans="17:21" x14ac:dyDescent="0.25">
      <c r="Q950" s="18" t="s">
        <v>98</v>
      </c>
      <c r="R950" s="10">
        <v>945</v>
      </c>
      <c r="S950" s="18">
        <f t="shared" si="40"/>
        <v>1.6768220461822431E-2</v>
      </c>
      <c r="T950" s="18">
        <f t="shared" si="41"/>
        <v>59.636620491529271</v>
      </c>
      <c r="U950" s="18">
        <f>LOOKUP('lap sim'!T950,'bike sim'!J277:J522,'bike sim'!K277:K522)</f>
        <v>4.3564664833326994</v>
      </c>
    </row>
    <row r="951" spans="17:21" x14ac:dyDescent="0.25">
      <c r="Q951" s="18" t="s">
        <v>98</v>
      </c>
      <c r="R951" s="10">
        <v>946</v>
      </c>
      <c r="S951" s="18">
        <f t="shared" si="40"/>
        <v>1.6747705833557544E-2</v>
      </c>
      <c r="T951" s="18">
        <f t="shared" si="41"/>
        <v>59.709670681956332</v>
      </c>
      <c r="U951" s="18">
        <f>LOOKUP('lap sim'!T951,'bike sim'!J278:J523,'bike sim'!K278:K523)</f>
        <v>4.3564664833326994</v>
      </c>
    </row>
    <row r="952" spans="17:21" x14ac:dyDescent="0.25">
      <c r="Q952" s="18" t="s">
        <v>98</v>
      </c>
      <c r="R952" s="10">
        <v>947</v>
      </c>
      <c r="S952" s="18">
        <f t="shared" si="40"/>
        <v>1.6727266346275138E-2</v>
      </c>
      <c r="T952" s="18">
        <f t="shared" si="41"/>
        <v>59.782631501092943</v>
      </c>
      <c r="U952" s="18">
        <f>LOOKUP('lap sim'!T952,'bike sim'!J279:J524,'bike sim'!K279:K524)</f>
        <v>4.3564664833326994</v>
      </c>
    </row>
    <row r="953" spans="17:21" x14ac:dyDescent="0.25">
      <c r="Q953" s="18" t="s">
        <v>98</v>
      </c>
      <c r="R953" s="10">
        <v>948</v>
      </c>
      <c r="S953" s="18">
        <f t="shared" si="40"/>
        <v>1.6706901542270544E-2</v>
      </c>
      <c r="T953" s="18">
        <f>T952+(U952*S952)</f>
        <v>59.855503276288268</v>
      </c>
      <c r="U953" s="18">
        <f>LOOKUP('lap sim'!T953,'bike sim'!J54:J299,'bike sim'!K54:K299)</f>
        <v>4.4843260772917413</v>
      </c>
    </row>
    <row r="954" spans="17:21" x14ac:dyDescent="0.25">
      <c r="Q954" s="18" t="s">
        <v>98</v>
      </c>
      <c r="R954" s="10">
        <v>949</v>
      </c>
      <c r="S954" s="18">
        <f t="shared" ref="S954:S1017" si="42">1/T954</f>
        <v>1.6686016196389843E-2</v>
      </c>
      <c r="T954" s="18">
        <f t="shared" si="41"/>
        <v>59.930422470545018</v>
      </c>
      <c r="U954" s="18">
        <f>LOOKUP('lap sim'!T954,'bike sim'!J55:J300,'bike sim'!K55:K300)</f>
        <v>4.3564664833326994</v>
      </c>
    </row>
    <row r="955" spans="17:21" x14ac:dyDescent="0.25">
      <c r="Q955" s="18" t="s">
        <v>98</v>
      </c>
      <c r="R955" s="10">
        <v>950</v>
      </c>
      <c r="S955" s="18">
        <f t="shared" si="42"/>
        <v>1.6665801561338726E-2</v>
      </c>
      <c r="T955" s="18">
        <f t="shared" si="41"/>
        <v>60.00311454084494</v>
      </c>
      <c r="U955" s="18">
        <f>LOOKUP('lap sim'!T955,'bike sim'!J56:J301,'bike sim'!K56:K301)</f>
        <v>4.3564664833326994</v>
      </c>
    </row>
    <row r="956" spans="17:21" x14ac:dyDescent="0.25">
      <c r="Q956" s="18" t="s">
        <v>98</v>
      </c>
      <c r="R956" s="10">
        <v>951</v>
      </c>
      <c r="S956" s="18">
        <f t="shared" si="42"/>
        <v>1.6645660246603116E-2</v>
      </c>
      <c r="T956" s="18">
        <f t="shared" si="41"/>
        <v>60.075718546764783</v>
      </c>
      <c r="U956" s="18">
        <f>LOOKUP('lap sim'!T956,'bike sim'!J57:J302,'bike sim'!K57:K302)</f>
        <v>4.3564664833326994</v>
      </c>
    </row>
    <row r="957" spans="17:21" x14ac:dyDescent="0.25">
      <c r="Q957" s="18" t="s">
        <v>98</v>
      </c>
      <c r="R957" s="10">
        <v>952</v>
      </c>
      <c r="S957" s="18">
        <f t="shared" si="42"/>
        <v>1.6625591809913201E-2</v>
      </c>
      <c r="T957" s="18">
        <f t="shared" si="41"/>
        <v>60.148234807722055</v>
      </c>
      <c r="U957" s="18">
        <f>LOOKUP('lap sim'!T957,'bike sim'!J58:J303,'bike sim'!K58:K303)</f>
        <v>4.3447390399320485</v>
      </c>
    </row>
    <row r="958" spans="17:21" x14ac:dyDescent="0.25">
      <c r="Q958" s="18" t="s">
        <v>98</v>
      </c>
      <c r="R958" s="10">
        <v>953</v>
      </c>
      <c r="S958" s="18">
        <f t="shared" si="42"/>
        <v>1.6605649576628977E-2</v>
      </c>
      <c r="T958" s="18">
        <f t="shared" si="41"/>
        <v>60.220468665520556</v>
      </c>
      <c r="U958" s="18">
        <f>LOOKUP('lap sim'!T958,'bike sim'!J59:J304,'bike sim'!K59:K304)</f>
        <v>4.3447390399320485</v>
      </c>
    </row>
    <row r="959" spans="17:21" x14ac:dyDescent="0.25">
      <c r="Q959" s="18" t="s">
        <v>98</v>
      </c>
      <c r="R959" s="10">
        <v>954</v>
      </c>
      <c r="S959" s="18">
        <f t="shared" si="42"/>
        <v>1.658577896169345E-2</v>
      </c>
      <c r="T959" s="18">
        <f t="shared" si="41"/>
        <v>60.292615879519566</v>
      </c>
      <c r="U959" s="18">
        <f>LOOKUP('lap sim'!T959,'bike sim'!J60:J305,'bike sim'!K60:K305)</f>
        <v>4.3447390399320485</v>
      </c>
    </row>
    <row r="960" spans="17:21" x14ac:dyDescent="0.25">
      <c r="Q960" s="18" t="s">
        <v>98</v>
      </c>
      <c r="R960" s="10">
        <v>955</v>
      </c>
      <c r="S960" s="18">
        <f t="shared" si="42"/>
        <v>1.6565979537357948E-2</v>
      </c>
      <c r="T960" s="18">
        <f t="shared" si="41"/>
        <v>60.364676760882119</v>
      </c>
      <c r="U960" s="18">
        <f>LOOKUP('lap sim'!T960,'bike sim'!J61:J306,'bike sim'!K61:K306)</f>
        <v>4.3447390399320485</v>
      </c>
    </row>
    <row r="961" spans="17:21" x14ac:dyDescent="0.25">
      <c r="Q961" s="18" t="s">
        <v>98</v>
      </c>
      <c r="R961" s="10">
        <v>956</v>
      </c>
      <c r="S961" s="18">
        <f t="shared" si="42"/>
        <v>1.6546250879442569E-2</v>
      </c>
      <c r="T961" s="18">
        <f t="shared" si="41"/>
        <v>60.436651618912791</v>
      </c>
      <c r="U961" s="18">
        <f>LOOKUP('lap sim'!T961,'bike sim'!J62:J307,'bike sim'!K62:K307)</f>
        <v>4.3447390399320485</v>
      </c>
    </row>
    <row r="962" spans="17:21" x14ac:dyDescent="0.25">
      <c r="Q962" s="18" t="s">
        <v>98</v>
      </c>
      <c r="R962" s="10">
        <v>957</v>
      </c>
      <c r="S962" s="18">
        <f t="shared" si="42"/>
        <v>1.652659256729799E-2</v>
      </c>
      <c r="T962" s="18">
        <f t="shared" si="41"/>
        <v>60.508540761073213</v>
      </c>
      <c r="U962" s="18">
        <f>LOOKUP('lap sim'!T962,'bike sim'!J63:J308,'bike sim'!K63:K308)</f>
        <v>4.3447390399320485</v>
      </c>
    </row>
    <row r="963" spans="17:21" x14ac:dyDescent="0.25">
      <c r="Q963" s="18" t="s">
        <v>98</v>
      </c>
      <c r="R963" s="10">
        <v>958</v>
      </c>
      <c r="S963" s="18">
        <f t="shared" si="42"/>
        <v>1.6507004183767753E-2</v>
      </c>
      <c r="T963" s="18">
        <f t="shared" si="41"/>
        <v>60.580344492997405</v>
      </c>
      <c r="U963" s="18">
        <f>LOOKUP('lap sim'!T963,'bike sim'!J64:J309,'bike sim'!K64:K309)</f>
        <v>4.3447390399320485</v>
      </c>
    </row>
    <row r="964" spans="17:21" x14ac:dyDescent="0.25">
      <c r="Q964" s="18" t="s">
        <v>98</v>
      </c>
      <c r="R964" s="10">
        <v>959</v>
      </c>
      <c r="S964" s="18">
        <f t="shared" si="42"/>
        <v>1.6487485315151085E-2</v>
      </c>
      <c r="T964" s="18">
        <f t="shared" si="41"/>
        <v>60.652063118506945</v>
      </c>
      <c r="U964" s="18">
        <f>LOOKUP('lap sim'!T964,'bike sim'!J65:J310,'bike sim'!K65:K310)</f>
        <v>4.348768024187029</v>
      </c>
    </row>
    <row r="965" spans="17:21" x14ac:dyDescent="0.25">
      <c r="Q965" s="18" t="s">
        <v>98</v>
      </c>
      <c r="R965" s="10">
        <v>960</v>
      </c>
      <c r="S965" s="18">
        <f t="shared" si="42"/>
        <v>1.6468017536214182E-2</v>
      </c>
      <c r="T965" s="18">
        <f t="shared" si="41"/>
        <v>60.723763367444725</v>
      </c>
      <c r="U965" s="18">
        <f>LOOKUP('lap sim'!T965,'bike sim'!J66:J311,'bike sim'!K66:K311)</f>
        <v>4.348768024187029</v>
      </c>
    </row>
    <row r="966" spans="17:21" x14ac:dyDescent="0.25">
      <c r="Q966" s="18" t="s">
        <v>98</v>
      </c>
      <c r="R966" s="10">
        <v>961</v>
      </c>
      <c r="S966" s="18">
        <f t="shared" si="42"/>
        <v>1.6448618582203485E-2</v>
      </c>
      <c r="T966" s="18">
        <f t="shared" si="41"/>
        <v>60.795378955527966</v>
      </c>
      <c r="U966" s="18">
        <f>LOOKUP('lap sim'!T966,'bike sim'!J67:J312,'bike sim'!K67:K312)</f>
        <v>4.348768024187029</v>
      </c>
    </row>
    <row r="967" spans="17:21" x14ac:dyDescent="0.25">
      <c r="Q967" s="18" t="s">
        <v>98</v>
      </c>
      <c r="R967" s="10">
        <v>962</v>
      </c>
      <c r="S967" s="18">
        <f t="shared" si="42"/>
        <v>1.6429288048446667E-2</v>
      </c>
      <c r="T967" s="18">
        <f t="shared" si="41"/>
        <v>60.866910182060302</v>
      </c>
      <c r="U967" s="18">
        <f>LOOKUP('lap sim'!T967,'bike sim'!J68:J313,'bike sim'!K68:K313)</f>
        <v>4.348768024187029</v>
      </c>
    </row>
    <row r="968" spans="17:21" x14ac:dyDescent="0.25">
      <c r="Q968" s="18" t="s">
        <v>98</v>
      </c>
      <c r="R968" s="10">
        <v>963</v>
      </c>
      <c r="S968" s="18">
        <f t="shared" si="42"/>
        <v>1.6410025533595243E-2</v>
      </c>
      <c r="T968" s="18">
        <f t="shared" si="41"/>
        <v>60.938357344585548</v>
      </c>
      <c r="U968" s="18">
        <f>LOOKUP('lap sim'!T968,'bike sim'!J69:J314,'bike sim'!K69:K314)</f>
        <v>4.348768024187029</v>
      </c>
    </row>
    <row r="969" spans="17:21" x14ac:dyDescent="0.25">
      <c r="Q969" s="18" t="s">
        <v>98</v>
      </c>
      <c r="R969" s="10">
        <v>964</v>
      </c>
      <c r="S969" s="18">
        <f t="shared" si="42"/>
        <v>1.6390830639589564E-2</v>
      </c>
      <c r="T969" s="18">
        <f t="shared" si="41"/>
        <v>61.009720738902139</v>
      </c>
      <c r="U969" s="18">
        <f>LOOKUP('lap sim'!T969,'bike sim'!J70:J315,'bike sim'!K70:K315)</f>
        <v>4.0454953911757778</v>
      </c>
    </row>
    <row r="970" spans="17:21" x14ac:dyDescent="0.25">
      <c r="Q970" s="18" t="s">
        <v>98</v>
      </c>
      <c r="R970" s="10">
        <v>965</v>
      </c>
      <c r="S970" s="18">
        <f t="shared" si="42"/>
        <v>1.637303544102137E-2</v>
      </c>
      <c r="T970" s="18">
        <f t="shared" si="41"/>
        <v>61.076029768712139</v>
      </c>
      <c r="U970" s="18">
        <f>LOOKUP('lap sim'!T970,'bike sim'!J71:J316,'bike sim'!K71:K316)</f>
        <v>4.0454953911757778</v>
      </c>
    </row>
    <row r="971" spans="17:21" x14ac:dyDescent="0.25">
      <c r="Q971" s="18" t="s">
        <v>98</v>
      </c>
      <c r="R971" s="10">
        <v>966</v>
      </c>
      <c r="S971" s="18">
        <f t="shared" si="42"/>
        <v>1.6355298097437541E-2</v>
      </c>
      <c r="T971" s="18">
        <f t="shared" si="41"/>
        <v>61.142266808128348</v>
      </c>
      <c r="U971" s="18">
        <f>LOOKUP('lap sim'!T971,'bike sim'!J72:J317,'bike sim'!K72:K317)</f>
        <v>4.0454953911757778</v>
      </c>
    </row>
    <row r="972" spans="17:21" x14ac:dyDescent="0.25">
      <c r="Q972" s="18" t="s">
        <v>98</v>
      </c>
      <c r="R972" s="10">
        <v>967</v>
      </c>
      <c r="S972" s="18">
        <f t="shared" si="42"/>
        <v>1.6337618295955741E-2</v>
      </c>
      <c r="T972" s="18">
        <f t="shared" si="41"/>
        <v>61.208432091202837</v>
      </c>
      <c r="U972" s="18">
        <f>LOOKUP('lap sim'!T972,'bike sim'!J73:J318,'bike sim'!K73:K318)</f>
        <v>4.0454953911757778</v>
      </c>
    </row>
    <row r="973" spans="17:21" x14ac:dyDescent="0.25">
      <c r="Q973" s="18" t="s">
        <v>98</v>
      </c>
      <c r="R973" s="10">
        <v>968</v>
      </c>
      <c r="S973" s="18">
        <f t="shared" si="42"/>
        <v>1.6319995726057801E-2</v>
      </c>
      <c r="T973" s="18">
        <f t="shared" si="41"/>
        <v>61.274525850721915</v>
      </c>
      <c r="U973" s="18">
        <f>LOOKUP('lap sim'!T973,'bike sim'!J74:J319,'bike sim'!K74:K319)</f>
        <v>4.0454953911757778</v>
      </c>
    </row>
    <row r="974" spans="17:21" x14ac:dyDescent="0.25">
      <c r="Q974" s="18" t="s">
        <v>98</v>
      </c>
      <c r="R974" s="10">
        <v>969</v>
      </c>
      <c r="S974" s="18">
        <f t="shared" si="42"/>
        <v>1.6302430079566797E-2</v>
      </c>
      <c r="T974" s="18">
        <f t="shared" si="41"/>
        <v>61.340548318215689</v>
      </c>
      <c r="U974" s="18">
        <f>LOOKUP('lap sim'!T974,'bike sim'!J75:J320,'bike sim'!K75:K320)</f>
        <v>4.0308154025609744</v>
      </c>
    </row>
    <row r="975" spans="17:21" x14ac:dyDescent="0.25">
      <c r="Q975" s="18" t="s">
        <v>98</v>
      </c>
      <c r="R975" s="10">
        <v>970</v>
      </c>
      <c r="S975" s="18">
        <f t="shared" si="42"/>
        <v>1.6284984518077739E-2</v>
      </c>
      <c r="T975" s="18">
        <f t="shared" si="41"/>
        <v>61.406260404479582</v>
      </c>
      <c r="U975" s="18">
        <f>LOOKUP('lap sim'!T975,'bike sim'!J76:J321,'bike sim'!K76:K321)</f>
        <v>4.0308154025609744</v>
      </c>
    </row>
    <row r="976" spans="17:21" x14ac:dyDescent="0.25">
      <c r="Q976" s="18" t="s">
        <v>98</v>
      </c>
      <c r="R976" s="10">
        <v>971</v>
      </c>
      <c r="S976" s="18">
        <f t="shared" si="42"/>
        <v>1.6267594863418711E-2</v>
      </c>
      <c r="T976" s="18">
        <f t="shared" si="41"/>
        <v>61.471902170905516</v>
      </c>
      <c r="U976" s="18">
        <f>LOOKUP('lap sim'!T976,'bike sim'!J77:J322,'bike sim'!K77:K322)</f>
        <v>4.0308154025609744</v>
      </c>
    </row>
    <row r="977" spans="17:21" x14ac:dyDescent="0.25">
      <c r="Q977" s="18" t="s">
        <v>98</v>
      </c>
      <c r="R977" s="10">
        <v>972</v>
      </c>
      <c r="S977" s="18">
        <f t="shared" si="42"/>
        <v>1.6250260817560248E-2</v>
      </c>
      <c r="T977" s="18">
        <f t="shared" ref="T977:T1040" si="43">T976+(U976*S976)</f>
        <v>61.537473842843603</v>
      </c>
      <c r="U977" s="18">
        <f>LOOKUP('lap sim'!T977,'bike sim'!J78:J323,'bike sim'!K78:K323)</f>
        <v>4.0308154025609744</v>
      </c>
    </row>
    <row r="978" spans="17:21" x14ac:dyDescent="0.25">
      <c r="Q978" s="18" t="s">
        <v>98</v>
      </c>
      <c r="R978" s="10">
        <v>973</v>
      </c>
      <c r="S978" s="18">
        <f t="shared" si="42"/>
        <v>1.6232982084692725E-2</v>
      </c>
      <c r="T978" s="18">
        <f t="shared" si="43"/>
        <v>61.602975644442658</v>
      </c>
      <c r="U978" s="18">
        <f>LOOKUP('lap sim'!T978,'bike sim'!J79:J324,'bike sim'!K79:K324)</f>
        <v>4.0308154025609744</v>
      </c>
    </row>
    <row r="979" spans="17:21" x14ac:dyDescent="0.25">
      <c r="Q979" s="18" t="s">
        <v>98</v>
      </c>
      <c r="R979" s="10">
        <v>974</v>
      </c>
      <c r="S979" s="18">
        <f t="shared" si="42"/>
        <v>1.6215758371205154E-2</v>
      </c>
      <c r="T979" s="18">
        <f t="shared" si="43"/>
        <v>61.668407798659132</v>
      </c>
      <c r="U979" s="18">
        <f>LOOKUP('lap sim'!T979,'bike sim'!J80:J325,'bike sim'!K80:K325)</f>
        <v>4.0308154025609744</v>
      </c>
    </row>
    <row r="980" spans="17:21" x14ac:dyDescent="0.25">
      <c r="Q980" s="18" t="s">
        <v>98</v>
      </c>
      <c r="R980" s="10">
        <v>975</v>
      </c>
      <c r="S980" s="18">
        <f t="shared" si="42"/>
        <v>1.6198589385664194E-2</v>
      </c>
      <c r="T980" s="18">
        <f t="shared" si="43"/>
        <v>61.733770527265996</v>
      </c>
      <c r="U980" s="18">
        <f>LOOKUP('lap sim'!T980,'bike sim'!J81:J326,'bike sim'!K81:K326)</f>
        <v>4.0308154025609744</v>
      </c>
    </row>
    <row r="981" spans="17:21" x14ac:dyDescent="0.25">
      <c r="Q981" s="18" t="s">
        <v>98</v>
      </c>
      <c r="R981" s="10">
        <v>976</v>
      </c>
      <c r="S981" s="18">
        <f t="shared" si="42"/>
        <v>1.6181474838793449E-2</v>
      </c>
      <c r="T981" s="18">
        <f t="shared" si="43"/>
        <v>61.799064050861489</v>
      </c>
      <c r="U981" s="18">
        <f>LOOKUP('lap sim'!T981,'bike sim'!J82:J327,'bike sim'!K82:K327)</f>
        <v>4.0308154025609744</v>
      </c>
    </row>
    <row r="982" spans="17:21" x14ac:dyDescent="0.25">
      <c r="Q982" s="18" t="s">
        <v>98</v>
      </c>
      <c r="R982" s="10">
        <v>977</v>
      </c>
      <c r="S982" s="18">
        <f t="shared" si="42"/>
        <v>1.6164414443452974E-2</v>
      </c>
      <c r="T982" s="18">
        <f t="shared" si="43"/>
        <v>61.864288588877848</v>
      </c>
      <c r="U982" s="18">
        <f>LOOKUP('lap sim'!T982,'bike sim'!J83:J328,'bike sim'!K83:K328)</f>
        <v>4.0308154025609744</v>
      </c>
    </row>
    <row r="983" spans="17:21" x14ac:dyDescent="0.25">
      <c r="Q983" s="18" t="s">
        <v>98</v>
      </c>
      <c r="R983" s="10">
        <v>978</v>
      </c>
      <c r="S983" s="18">
        <f t="shared" si="42"/>
        <v>1.6147407914619018E-2</v>
      </c>
      <c r="T983" s="18">
        <f t="shared" si="43"/>
        <v>61.929444359589894</v>
      </c>
      <c r="U983" s="18">
        <f>LOOKUP('lap sim'!T983,'bike sim'!J84:J329,'bike sim'!K84:K329)</f>
        <v>4.0308154025609744</v>
      </c>
    </row>
    <row r="984" spans="17:21" x14ac:dyDescent="0.25">
      <c r="Q984" s="18" t="s">
        <v>98</v>
      </c>
      <c r="R984" s="10">
        <v>979</v>
      </c>
      <c r="S984" s="18">
        <f t="shared" si="42"/>
        <v>1.6130454969364036E-2</v>
      </c>
      <c r="T984" s="18">
        <f t="shared" si="43"/>
        <v>61.994531580123578</v>
      </c>
      <c r="U984" s="18">
        <f>LOOKUP('lap sim'!T984,'bike sim'!J85:J330,'bike sim'!K85:K330)</f>
        <v>4.0113592735864856</v>
      </c>
    </row>
    <row r="985" spans="17:21" x14ac:dyDescent="0.25">
      <c r="Q985" s="18" t="s">
        <v>98</v>
      </c>
      <c r="R985" s="10">
        <v>980</v>
      </c>
      <c r="S985" s="18">
        <f t="shared" si="42"/>
        <v>1.611363681377493E-2</v>
      </c>
      <c r="T985" s="18">
        <f t="shared" si="43"/>
        <v>62.059236630252109</v>
      </c>
      <c r="U985" s="18">
        <f>LOOKUP('lap sim'!T985,'bike sim'!J86:J331,'bike sim'!K86:K331)</f>
        <v>4.0724948181312337</v>
      </c>
    </row>
    <row r="986" spans="17:21" x14ac:dyDescent="0.25">
      <c r="Q986" s="18" t="s">
        <v>98</v>
      </c>
      <c r="R986" s="10">
        <v>981</v>
      </c>
      <c r="S986" s="18">
        <f t="shared" si="42"/>
        <v>1.60966159238288E-2</v>
      </c>
      <c r="T986" s="18">
        <f t="shared" si="43"/>
        <v>62.124859332677453</v>
      </c>
      <c r="U986" s="18">
        <f>LOOKUP('lap sim'!T986,'bike sim'!J87:J332,'bike sim'!K87:K332)</f>
        <v>3.8111403652024478</v>
      </c>
    </row>
    <row r="987" spans="17:21" x14ac:dyDescent="0.25">
      <c r="Q987" s="18" t="s">
        <v>98</v>
      </c>
      <c r="R987" s="10">
        <v>982</v>
      </c>
      <c r="S987" s="18">
        <f t="shared" si="42"/>
        <v>1.6080736671580102E-2</v>
      </c>
      <c r="T987" s="18">
        <f t="shared" si="43"/>
        <v>62.186205795367918</v>
      </c>
      <c r="U987" s="18">
        <f>LOOKUP('lap sim'!T987,'bike sim'!J88:J333,'bike sim'!K88:K333)</f>
        <v>3.8111403652024478</v>
      </c>
    </row>
    <row r="988" spans="17:21" x14ac:dyDescent="0.25">
      <c r="Q988" s="18" t="s">
        <v>98</v>
      </c>
      <c r="R988" s="10">
        <v>983</v>
      </c>
      <c r="S988" s="18">
        <f t="shared" si="42"/>
        <v>1.6064904336658071E-2</v>
      </c>
      <c r="T988" s="18">
        <f t="shared" si="43"/>
        <v>62.24749173999917</v>
      </c>
      <c r="U988" s="18">
        <f>LOOKUP('lap sim'!T988,'bike sim'!J89:J334,'bike sim'!K89:K334)</f>
        <v>3.8111403652024478</v>
      </c>
    </row>
    <row r="989" spans="17:21" x14ac:dyDescent="0.25">
      <c r="Q989" s="18" t="s">
        <v>98</v>
      </c>
      <c r="R989" s="10">
        <v>984</v>
      </c>
      <c r="S989" s="18">
        <f t="shared" si="42"/>
        <v>1.6049118688432628E-2</v>
      </c>
      <c r="T989" s="18">
        <f t="shared" si="43"/>
        <v>62.308717345379726</v>
      </c>
      <c r="U989" s="18">
        <f>LOOKUP('lap sim'!T989,'bike sim'!J90:J335,'bike sim'!K90:K335)</f>
        <v>3.8111403652024478</v>
      </c>
    </row>
    <row r="990" spans="17:21" x14ac:dyDescent="0.25">
      <c r="Q990" s="18" t="s">
        <v>98</v>
      </c>
      <c r="R990" s="10">
        <v>985</v>
      </c>
      <c r="S990" s="18">
        <f t="shared" si="42"/>
        <v>1.6033379497857998E-2</v>
      </c>
      <c r="T990" s="18">
        <f t="shared" si="43"/>
        <v>62.369882789439139</v>
      </c>
      <c r="U990" s="18">
        <f>LOOKUP('lap sim'!T990,'bike sim'!J91:J336,'bike sim'!K91:K336)</f>
        <v>3.8111403652024478</v>
      </c>
    </row>
    <row r="991" spans="17:21" x14ac:dyDescent="0.25">
      <c r="Q991" s="18" t="s">
        <v>98</v>
      </c>
      <c r="R991" s="10">
        <v>986</v>
      </c>
      <c r="S991" s="18">
        <f t="shared" si="42"/>
        <v>1.6017686537458727E-2</v>
      </c>
      <c r="T991" s="18">
        <f t="shared" si="43"/>
        <v>62.430988249234034</v>
      </c>
      <c r="U991" s="18">
        <f>LOOKUP('lap sim'!T991,'bike sim'!J92:J337,'bike sim'!K92:K337)</f>
        <v>3.8111403652024478</v>
      </c>
    </row>
    <row r="992" spans="17:21" x14ac:dyDescent="0.25">
      <c r="Q992" s="18" t="s">
        <v>98</v>
      </c>
      <c r="R992" s="10">
        <v>987</v>
      </c>
      <c r="S992" s="18">
        <f t="shared" si="42"/>
        <v>1.6002039581315856E-2</v>
      </c>
      <c r="T992" s="18">
        <f t="shared" si="43"/>
        <v>62.492033900954105</v>
      </c>
      <c r="U992" s="18">
        <f>LOOKUP('lap sim'!T992,'bike sim'!J93:J338,'bike sim'!K93:K338)</f>
        <v>3.8111403652024478</v>
      </c>
    </row>
    <row r="993" spans="17:21" x14ac:dyDescent="0.25">
      <c r="Q993" s="18" t="s">
        <v>98</v>
      </c>
      <c r="R993" s="10">
        <v>988</v>
      </c>
      <c r="S993" s="18">
        <f t="shared" si="42"/>
        <v>1.5986438405053278E-2</v>
      </c>
      <c r="T993" s="18">
        <f t="shared" si="43"/>
        <v>62.553019919928026</v>
      </c>
      <c r="U993" s="18">
        <f>LOOKUP('lap sim'!T993,'bike sim'!J94:J339,'bike sim'!K94:K339)</f>
        <v>3.8111403652024478</v>
      </c>
    </row>
    <row r="994" spans="17:21" x14ac:dyDescent="0.25">
      <c r="Q994" s="18" t="s">
        <v>98</v>
      </c>
      <c r="R994" s="10">
        <v>989</v>
      </c>
      <c r="S994" s="18">
        <f t="shared" si="42"/>
        <v>1.5970882785824186E-2</v>
      </c>
      <c r="T994" s="18">
        <f t="shared" si="43"/>
        <v>62.613946480629345</v>
      </c>
      <c r="U994" s="18">
        <f>LOOKUP('lap sim'!T994,'bike sim'!J95:J340,'bike sim'!K95:K340)</f>
        <v>3.8111403652024478</v>
      </c>
    </row>
    <row r="995" spans="17:21" x14ac:dyDescent="0.25">
      <c r="Q995" s="18" t="s">
        <v>98</v>
      </c>
      <c r="R995" s="10">
        <v>990</v>
      </c>
      <c r="S995" s="18">
        <f t="shared" si="42"/>
        <v>1.595537250229772E-2</v>
      </c>
      <c r="T995" s="18">
        <f t="shared" si="43"/>
        <v>62.674813756682319</v>
      </c>
      <c r="U995" s="18">
        <f>LOOKUP('lap sim'!T995,'bike sim'!J96:J341,'bike sim'!K96:K341)</f>
        <v>3.7206715161117132</v>
      </c>
    </row>
    <row r="996" spans="17:21" x14ac:dyDescent="0.25">
      <c r="Q996" s="18" t="s">
        <v>98</v>
      </c>
      <c r="R996" s="10">
        <v>991</v>
      </c>
      <c r="S996" s="18">
        <f t="shared" si="42"/>
        <v>1.5940274099397408E-2</v>
      </c>
      <c r="T996" s="18">
        <f t="shared" si="43"/>
        <v>62.734178456680567</v>
      </c>
      <c r="U996" s="18">
        <f>LOOKUP('lap sim'!T996,'bike sim'!J97:J342,'bike sim'!K97:K342)</f>
        <v>3.7206715161117132</v>
      </c>
    </row>
    <row r="997" spans="17:21" x14ac:dyDescent="0.25">
      <c r="Q997" s="18" t="s">
        <v>98</v>
      </c>
      <c r="R997" s="10">
        <v>992</v>
      </c>
      <c r="S997" s="18">
        <f t="shared" si="42"/>
        <v>1.5925218491383366E-2</v>
      </c>
      <c r="T997" s="18">
        <f t="shared" si="43"/>
        <v>62.793486980481205</v>
      </c>
      <c r="U997" s="18">
        <f>LOOKUP('lap sim'!T997,'bike sim'!J98:J343,'bike sim'!K98:K343)</f>
        <v>3.7557015418539139</v>
      </c>
    </row>
    <row r="998" spans="17:21" x14ac:dyDescent="0.25">
      <c r="Q998" s="18" t="s">
        <v>98</v>
      </c>
      <c r="R998" s="10">
        <v>993</v>
      </c>
      <c r="S998" s="18">
        <f t="shared" si="42"/>
        <v>1.5910064263793995E-2</v>
      </c>
      <c r="T998" s="18">
        <f t="shared" si="43"/>
        <v>62.853297348123654</v>
      </c>
      <c r="U998" s="18">
        <f>LOOKUP('lap sim'!T998,'bike sim'!J99:J344,'bike sim'!K99:K344)</f>
        <v>3.7557015418539139</v>
      </c>
    </row>
    <row r="999" spans="17:21" x14ac:dyDescent="0.25">
      <c r="Q999" s="18" t="s">
        <v>98</v>
      </c>
      <c r="R999" s="10">
        <v>994</v>
      </c>
      <c r="S999" s="18">
        <f t="shared" si="42"/>
        <v>1.589495322938533E-2</v>
      </c>
      <c r="T999" s="18">
        <f t="shared" si="43"/>
        <v>62.913050801010179</v>
      </c>
      <c r="U999" s="18">
        <f>LOOKUP('lap sim'!T999,'bike sim'!J100:J345,'bike sim'!K100:K345)</f>
        <v>3.7557015418539139</v>
      </c>
    </row>
    <row r="1000" spans="17:21" x14ac:dyDescent="0.25">
      <c r="Q1000" s="18" t="s">
        <v>98</v>
      </c>
      <c r="R1000" s="10">
        <v>995</v>
      </c>
      <c r="S1000" s="18">
        <f t="shared" si="42"/>
        <v>1.5879885183322832E-2</v>
      </c>
      <c r="T1000" s="18">
        <f t="shared" si="43"/>
        <v>62.972747501361475</v>
      </c>
      <c r="U1000" s="18">
        <f>LOOKUP('lap sim'!T1000,'bike sim'!J101:J346,'bike sim'!K101:K346)</f>
        <v>3.7557015418539139</v>
      </c>
    </row>
    <row r="1001" spans="17:21" x14ac:dyDescent="0.25">
      <c r="Q1001" s="18" t="s">
        <v>98</v>
      </c>
      <c r="R1001" s="10">
        <v>996</v>
      </c>
      <c r="S1001" s="18">
        <f t="shared" si="42"/>
        <v>1.5864859922129514E-2</v>
      </c>
      <c r="T1001" s="18">
        <f t="shared" si="43"/>
        <v>63.032387610628945</v>
      </c>
      <c r="U1001" s="18">
        <f>LOOKUP('lap sim'!T1001,'bike sim'!J102:J347,'bike sim'!K102:K347)</f>
        <v>3.7557015418539139</v>
      </c>
    </row>
    <row r="1002" spans="17:21" x14ac:dyDescent="0.25">
      <c r="Q1002" s="18" t="s">
        <v>98</v>
      </c>
      <c r="R1002" s="10">
        <v>997</v>
      </c>
      <c r="S1002" s="18">
        <f t="shared" si="42"/>
        <v>1.5849877243674381E-2</v>
      </c>
      <c r="T1002" s="18">
        <f t="shared" si="43"/>
        <v>63.091971289499782</v>
      </c>
      <c r="U1002" s="18">
        <f>LOOKUP('lap sim'!T1002,'bike sim'!J103:J348,'bike sim'!K103:K348)</f>
        <v>3.7557015418539139</v>
      </c>
    </row>
    <row r="1003" spans="17:21" x14ac:dyDescent="0.25">
      <c r="Q1003" s="18" t="s">
        <v>98</v>
      </c>
      <c r="R1003" s="10">
        <v>998</v>
      </c>
      <c r="S1003" s="18">
        <f t="shared" si="42"/>
        <v>1.5834936947161017E-2</v>
      </c>
      <c r="T1003" s="18">
        <f t="shared" si="43"/>
        <v>63.151498697902042</v>
      </c>
      <c r="U1003" s="18">
        <f>LOOKUP('lap sim'!T1003,'bike sim'!J104:J349,'bike sim'!K104:K349)</f>
        <v>3.7557015418539139</v>
      </c>
    </row>
    <row r="1004" spans="17:21" x14ac:dyDescent="0.25">
      <c r="Q1004" s="18" t="s">
        <v>98</v>
      </c>
      <c r="R1004" s="10">
        <v>999</v>
      </c>
      <c r="S1004" s="18">
        <f t="shared" si="42"/>
        <v>1.5820038833116268E-2</v>
      </c>
      <c r="T1004" s="18">
        <f t="shared" si="43"/>
        <v>63.210969995009656</v>
      </c>
      <c r="U1004" s="18">
        <f>LOOKUP('lap sim'!T1004,'bike sim'!J105:J350,'bike sim'!K105:K350)</f>
        <v>3.7557015418539139</v>
      </c>
    </row>
    <row r="1005" spans="17:21" x14ac:dyDescent="0.25">
      <c r="Q1005" s="18" t="s">
        <v>98</v>
      </c>
      <c r="R1005" s="10">
        <v>1000</v>
      </c>
      <c r="S1005" s="18">
        <f t="shared" si="42"/>
        <v>1.580518270337905E-2</v>
      </c>
      <c r="T1005" s="18">
        <f t="shared" si="43"/>
        <v>63.270385339247376</v>
      </c>
      <c r="U1005" s="18">
        <f>LOOKUP('lap sim'!T1005,'bike sim'!J106:J351,'bike sim'!K106:K351)</f>
        <v>3.7206715161117132</v>
      </c>
    </row>
    <row r="1006" spans="17:21" x14ac:dyDescent="0.25">
      <c r="Q1006" s="18" t="s">
        <v>98</v>
      </c>
      <c r="R1006" s="10">
        <v>1001</v>
      </c>
      <c r="S1006" s="18">
        <f t="shared" si="42"/>
        <v>1.5790506408509989E-2</v>
      </c>
      <c r="T1006" s="18">
        <f t="shared" si="43"/>
        <v>63.329191232338779</v>
      </c>
      <c r="U1006" s="18">
        <f>LOOKUP('lap sim'!T1006,'bike sim'!J107:J352,'bike sim'!K107:K352)</f>
        <v>3.7206715161117132</v>
      </c>
    </row>
    <row r="1007" spans="17:21" x14ac:dyDescent="0.25">
      <c r="Q1007" s="18" t="s">
        <v>98</v>
      </c>
      <c r="R1007" s="10">
        <v>1002</v>
      </c>
      <c r="S1007" s="18">
        <f t="shared" si="42"/>
        <v>1.577587093457564E-2</v>
      </c>
      <c r="T1007" s="18">
        <f t="shared" si="43"/>
        <v>63.3879425197579</v>
      </c>
      <c r="U1007" s="18">
        <f>LOOKUP('lap sim'!T1007,'bike sim'!J108:J353,'bike sim'!K108:K353)</f>
        <v>3.7206715161117132</v>
      </c>
    </row>
    <row r="1008" spans="17:21" x14ac:dyDescent="0.25">
      <c r="Q1008" s="18" t="s">
        <v>98</v>
      </c>
      <c r="R1008" s="10">
        <v>1003</v>
      </c>
      <c r="S1008" s="18">
        <f t="shared" si="42"/>
        <v>1.5761276092657723E-2</v>
      </c>
      <c r="T1008" s="18">
        <f t="shared" si="43"/>
        <v>63.446639353386033</v>
      </c>
      <c r="U1008" s="18">
        <f>LOOKUP('lap sim'!T1008,'bike sim'!J109:J354,'bike sim'!K109:K354)</f>
        <v>3.7206715161117132</v>
      </c>
    </row>
    <row r="1009" spans="17:21" x14ac:dyDescent="0.25">
      <c r="Q1009" s="18" t="s">
        <v>98</v>
      </c>
      <c r="R1009" s="10">
        <v>1004</v>
      </c>
      <c r="S1009" s="18">
        <f t="shared" si="42"/>
        <v>1.5746721695059893E-2</v>
      </c>
      <c r="T1009" s="18">
        <f t="shared" si="43"/>
        <v>63.505281884401555</v>
      </c>
      <c r="U1009" s="18">
        <f>LOOKUP('lap sim'!T1009,'bike sim'!J110:J355,'bike sim'!K110:K355)</f>
        <v>3.7206715161117132</v>
      </c>
    </row>
    <row r="1010" spans="17:21" x14ac:dyDescent="0.25">
      <c r="Q1010" s="18" t="s">
        <v>98</v>
      </c>
      <c r="R1010" s="10">
        <v>1005</v>
      </c>
      <c r="S1010" s="18">
        <f t="shared" si="42"/>
        <v>1.5732207555297587E-2</v>
      </c>
      <c r="T1010" s="18">
        <f t="shared" si="43"/>
        <v>63.5638702632845</v>
      </c>
      <c r="U1010" s="18">
        <f>LOOKUP('lap sim'!T1010,'bike sim'!J111:J356,'bike sim'!K111:K356)</f>
        <v>3.7206715161117132</v>
      </c>
    </row>
    <row r="1011" spans="17:21" x14ac:dyDescent="0.25">
      <c r="Q1011" s="18" t="s">
        <v>98</v>
      </c>
      <c r="R1011" s="10">
        <v>1006</v>
      </c>
      <c r="S1011" s="18">
        <f t="shared" si="42"/>
        <v>1.5717733488087988E-2</v>
      </c>
      <c r="T1011" s="18">
        <f t="shared" si="43"/>
        <v>63.622404639821056</v>
      </c>
      <c r="U1011" s="18">
        <f>LOOKUP('lap sim'!T1011,'bike sim'!J112:J357,'bike sim'!K112:K357)</f>
        <v>3.7206715161117132</v>
      </c>
    </row>
    <row r="1012" spans="17:21" x14ac:dyDescent="0.25">
      <c r="Q1012" s="18" t="s">
        <v>98</v>
      </c>
      <c r="R1012" s="10">
        <v>1007</v>
      </c>
      <c r="S1012" s="18">
        <f t="shared" si="42"/>
        <v>1.5703299309340092E-2</v>
      </c>
      <c r="T1012" s="18">
        <f t="shared" si="43"/>
        <v>63.680885163108023</v>
      </c>
      <c r="U1012" s="18">
        <f>LOOKUP('lap sim'!T1012,'bike sim'!J113:J358,'bike sim'!K113:K358)</f>
        <v>3.7206715161117132</v>
      </c>
    </row>
    <row r="1013" spans="17:21" x14ac:dyDescent="0.25">
      <c r="Q1013" s="18" t="s">
        <v>98</v>
      </c>
      <c r="R1013" s="10">
        <v>1008</v>
      </c>
      <c r="S1013" s="18">
        <f t="shared" si="42"/>
        <v>1.5688904836144862E-2</v>
      </c>
      <c r="T1013" s="18">
        <f t="shared" si="43"/>
        <v>63.739311981557265</v>
      </c>
      <c r="U1013" s="18">
        <f>LOOKUP('lap sim'!T1013,'bike sim'!J114:J359,'bike sim'!K114:K359)</f>
        <v>3.7206715161117132</v>
      </c>
    </row>
    <row r="1014" spans="17:21" x14ac:dyDescent="0.25">
      <c r="Q1014" s="18" t="s">
        <v>98</v>
      </c>
      <c r="R1014" s="10">
        <v>1009</v>
      </c>
      <c r="S1014" s="18">
        <f t="shared" si="42"/>
        <v>1.567454988676549E-2</v>
      </c>
      <c r="T1014" s="18">
        <f t="shared" si="43"/>
        <v>63.797685242900094</v>
      </c>
      <c r="U1014" s="18">
        <f>LOOKUP('lap sim'!T1014,'bike sim'!J115:J360,'bike sim'!K115:K360)</f>
        <v>3.7206715161117132</v>
      </c>
    </row>
    <row r="1015" spans="17:21" x14ac:dyDescent="0.25">
      <c r="Q1015" s="18" t="s">
        <v>98</v>
      </c>
      <c r="R1015" s="10">
        <v>1010</v>
      </c>
      <c r="S1015" s="18">
        <f t="shared" si="42"/>
        <v>1.5660234280627745E-2</v>
      </c>
      <c r="T1015" s="18">
        <f t="shared" si="43"/>
        <v>63.856005094191651</v>
      </c>
      <c r="U1015" s="18">
        <f>LOOKUP('lap sim'!T1015,'bike sim'!J116:J361,'bike sim'!K116:K361)</f>
        <v>3.7206715161117132</v>
      </c>
    </row>
    <row r="1016" spans="17:21" x14ac:dyDescent="0.25">
      <c r="Q1016" s="18" t="s">
        <v>98</v>
      </c>
      <c r="R1016" s="10">
        <v>1011</v>
      </c>
      <c r="S1016" s="18">
        <f t="shared" si="42"/>
        <v>1.564595783831044E-2</v>
      </c>
      <c r="T1016" s="18">
        <f t="shared" si="43"/>
        <v>63.914271681815222</v>
      </c>
      <c r="U1016" s="18">
        <f>LOOKUP('lap sim'!T1016,'bike sim'!J117:J362,'bike sim'!K117:K362)</f>
        <v>3.7206715161117132</v>
      </c>
    </row>
    <row r="1017" spans="17:21" x14ac:dyDescent="0.25">
      <c r="Q1017" s="18" t="s">
        <v>98</v>
      </c>
      <c r="R1017" s="10">
        <v>1012</v>
      </c>
      <c r="S1017" s="18">
        <f t="shared" si="42"/>
        <v>1.5631720381535989E-2</v>
      </c>
      <c r="T1017" s="18">
        <f t="shared" si="43"/>
        <v>63.972485151486509</v>
      </c>
      <c r="U1017" s="18">
        <f>LOOKUP('lap sim'!T1017,'bike sim'!J118:J363,'bike sim'!K118:K363)</f>
        <v>3.7206715161117132</v>
      </c>
    </row>
    <row r="1018" spans="17:21" x14ac:dyDescent="0.25">
      <c r="Q1018" s="18" t="s">
        <v>98</v>
      </c>
      <c r="R1018" s="10">
        <v>1013</v>
      </c>
      <c r="S1018" s="18">
        <f t="shared" ref="S1018:S1081" si="44">1/T1018</f>
        <v>1.5617521733161019E-2</v>
      </c>
      <c r="T1018" s="18">
        <f t="shared" si="43"/>
        <v>64.030645648257916</v>
      </c>
      <c r="U1018" s="18">
        <f>LOOKUP('lap sim'!T1018,'bike sim'!J119:J364,'bike sim'!K119:K364)</f>
        <v>3.7206715161117132</v>
      </c>
    </row>
    <row r="1019" spans="17:21" x14ac:dyDescent="0.25">
      <c r="Q1019" s="18" t="s">
        <v>98</v>
      </c>
      <c r="R1019" s="10">
        <v>1014</v>
      </c>
      <c r="S1019" s="18">
        <f t="shared" si="44"/>
        <v>1.5603361717167148E-2</v>
      </c>
      <c r="T1019" s="18">
        <f t="shared" si="43"/>
        <v>64.088753316522741</v>
      </c>
      <c r="U1019" s="18">
        <f>LOOKUP('lap sim'!T1019,'bike sim'!J120:J365,'bike sim'!K120:K365)</f>
        <v>3.4249529267066054</v>
      </c>
    </row>
    <row r="1020" spans="17:21" x14ac:dyDescent="0.25">
      <c r="Q1020" s="18" t="s">
        <v>98</v>
      </c>
      <c r="R1020" s="10">
        <v>1015</v>
      </c>
      <c r="S1020" s="18">
        <f t="shared" si="44"/>
        <v>1.559036160354675E-2</v>
      </c>
      <c r="T1020" s="18">
        <f t="shared" si="43"/>
        <v>64.142194095902411</v>
      </c>
      <c r="U1020" s="18">
        <f>LOOKUP('lap sim'!T1020,'bike sim'!J121:J366,'bike sim'!K121:K366)</f>
        <v>3.4249529267066054</v>
      </c>
    </row>
    <row r="1021" spans="17:21" x14ac:dyDescent="0.25">
      <c r="Q1021" s="18" t="s">
        <v>98</v>
      </c>
      <c r="R1021" s="10">
        <v>1016</v>
      </c>
      <c r="S1021" s="18">
        <f t="shared" si="44"/>
        <v>1.5577393938431711E-2</v>
      </c>
      <c r="T1021" s="18">
        <f t="shared" si="43"/>
        <v>64.195590350504887</v>
      </c>
      <c r="U1021" s="18">
        <f>LOOKUP('lap sim'!T1021,'bike sim'!J122:J367,'bike sim'!K122:K367)</f>
        <v>3.4249529267066054</v>
      </c>
    </row>
    <row r="1022" spans="17:21" x14ac:dyDescent="0.25">
      <c r="Q1022" s="18" t="s">
        <v>98</v>
      </c>
      <c r="R1022" s="10">
        <v>1017</v>
      </c>
      <c r="S1022" s="18">
        <f t="shared" si="44"/>
        <v>1.5564458587037191E-2</v>
      </c>
      <c r="T1022" s="18">
        <f t="shared" si="43"/>
        <v>64.248942191464778</v>
      </c>
      <c r="U1022" s="18">
        <f>LOOKUP('lap sim'!T1022,'bike sim'!J123:J368,'bike sim'!K123:K368)</f>
        <v>3.5600351065061657</v>
      </c>
    </row>
    <row r="1023" spans="17:21" x14ac:dyDescent="0.25">
      <c r="Q1023" s="18" t="s">
        <v>98</v>
      </c>
      <c r="R1023" s="10">
        <v>1018</v>
      </c>
      <c r="S1023" s="18">
        <f t="shared" si="44"/>
        <v>1.5551046945116673E-2</v>
      </c>
      <c r="T1023" s="18">
        <f t="shared" si="43"/>
        <v>64.304352210448386</v>
      </c>
      <c r="U1023" s="18">
        <f>LOOKUP('lap sim'!T1023,'bike sim'!J124:J369,'bike sim'!K124:K369)</f>
        <v>3.5600351065061657</v>
      </c>
    </row>
    <row r="1024" spans="17:21" x14ac:dyDescent="0.25">
      <c r="Q1024" s="18" t="s">
        <v>98</v>
      </c>
      <c r="R1024" s="10">
        <v>1019</v>
      </c>
      <c r="S1024" s="18">
        <f t="shared" si="44"/>
        <v>1.5537669923258035E-2</v>
      </c>
      <c r="T1024" s="18">
        <f t="shared" si="43"/>
        <v>64.35971448351593</v>
      </c>
      <c r="U1024" s="18">
        <f>LOOKUP('lap sim'!T1024,'bike sim'!J125:J370,'bike sim'!K125:K370)</f>
        <v>3.5600351065061657</v>
      </c>
    </row>
    <row r="1025" spans="17:21" x14ac:dyDescent="0.25">
      <c r="Q1025" s="18" t="s">
        <v>98</v>
      </c>
      <c r="R1025" s="10">
        <v>1020</v>
      </c>
      <c r="S1025" s="18">
        <f t="shared" si="44"/>
        <v>1.5524327372747804E-2</v>
      </c>
      <c r="T1025" s="18">
        <f t="shared" si="43"/>
        <v>64.415029133916036</v>
      </c>
      <c r="U1025" s="18">
        <f>LOOKUP('lap sim'!T1025,'bike sim'!J126:J371,'bike sim'!K126:K371)</f>
        <v>3.5600351065061657</v>
      </c>
    </row>
    <row r="1026" spans="17:21" x14ac:dyDescent="0.25">
      <c r="Q1026" s="18" t="s">
        <v>98</v>
      </c>
      <c r="R1026" s="10">
        <v>1021</v>
      </c>
      <c r="S1026" s="18">
        <f t="shared" si="44"/>
        <v>1.551101914576542E-2</v>
      </c>
      <c r="T1026" s="18">
        <f t="shared" si="43"/>
        <v>64.470296284367919</v>
      </c>
      <c r="U1026" s="18">
        <f>LOOKUP('lap sim'!T1026,'bike sim'!J127:J372,'bike sim'!K127:K372)</f>
        <v>3.4785074251112658</v>
      </c>
    </row>
    <row r="1027" spans="17:21" x14ac:dyDescent="0.25">
      <c r="Q1027" s="18" t="s">
        <v>98</v>
      </c>
      <c r="R1027" s="10">
        <v>1022</v>
      </c>
      <c r="S1027" s="18">
        <f t="shared" si="44"/>
        <v>1.5498048827665653E-2</v>
      </c>
      <c r="T1027" s="18">
        <f t="shared" si="43"/>
        <v>64.524251479637513</v>
      </c>
      <c r="U1027" s="18">
        <f>LOOKUP('lap sim'!T1027,'bike sim'!J128:J373,'bike sim'!K128:K373)</f>
        <v>3.4785074251112658</v>
      </c>
    </row>
    <row r="1028" spans="17:21" x14ac:dyDescent="0.25">
      <c r="Q1028" s="18" t="s">
        <v>98</v>
      </c>
      <c r="R1028" s="10">
        <v>1023</v>
      </c>
      <c r="S1028" s="18">
        <f t="shared" si="44"/>
        <v>1.5485111001629987E-2</v>
      </c>
      <c r="T1028" s="18">
        <f t="shared" si="43"/>
        <v>64.578161557559284</v>
      </c>
      <c r="U1028" s="18">
        <f>LOOKUP('lap sim'!T1028,'bike sim'!J129:J374,'bike sim'!K129:K374)</f>
        <v>3.4785074251112658</v>
      </c>
    </row>
    <row r="1029" spans="17:21" x14ac:dyDescent="0.25">
      <c r="Q1029" s="18" t="s">
        <v>98</v>
      </c>
      <c r="R1029" s="10">
        <v>1024</v>
      </c>
      <c r="S1029" s="18">
        <f t="shared" si="44"/>
        <v>1.5472205532201747E-2</v>
      </c>
      <c r="T1029" s="18">
        <f t="shared" si="43"/>
        <v>64.632026631157132</v>
      </c>
      <c r="U1029" s="18">
        <f>LOOKUP('lap sim'!T1029,'bike sim'!J130:J375,'bike sim'!K130:K375)</f>
        <v>3.4785074251112658</v>
      </c>
    </row>
    <row r="1030" spans="17:21" x14ac:dyDescent="0.25">
      <c r="Q1030" s="18" t="s">
        <v>98</v>
      </c>
      <c r="R1030" s="10">
        <v>1025</v>
      </c>
      <c r="S1030" s="18">
        <f t="shared" si="44"/>
        <v>1.5459332284713632E-2</v>
      </c>
      <c r="T1030" s="18">
        <f t="shared" si="43"/>
        <v>64.685846812983741</v>
      </c>
      <c r="U1030" s="18">
        <f>LOOKUP('lap sim'!T1030,'bike sim'!J131:J376,'bike sim'!K131:K376)</f>
        <v>3.4785074251112658</v>
      </c>
    </row>
    <row r="1031" spans="17:21" x14ac:dyDescent="0.25">
      <c r="Q1031" s="18" t="s">
        <v>98</v>
      </c>
      <c r="R1031" s="10">
        <v>1026</v>
      </c>
      <c r="S1031" s="18">
        <f t="shared" si="44"/>
        <v>1.5446491125281805E-2</v>
      </c>
      <c r="T1031" s="18">
        <f t="shared" si="43"/>
        <v>64.739622215123376</v>
      </c>
      <c r="U1031" s="18">
        <f>LOOKUP('lap sim'!T1031,'bike sim'!J132:J377,'bike sim'!K132:K377)</f>
        <v>3.4785074251112658</v>
      </c>
    </row>
    <row r="1032" spans="17:21" x14ac:dyDescent="0.25">
      <c r="Q1032" s="18" t="s">
        <v>98</v>
      </c>
      <c r="R1032" s="10">
        <v>1027</v>
      </c>
      <c r="S1032" s="18">
        <f t="shared" si="44"/>
        <v>1.5433681920800033E-2</v>
      </c>
      <c r="T1032" s="18">
        <f t="shared" si="43"/>
        <v>64.793352949194585</v>
      </c>
      <c r="U1032" s="18">
        <f>LOOKUP('lap sim'!T1032,'bike sim'!J133:J378,'bike sim'!K133:K378)</f>
        <v>3.4785074251112658</v>
      </c>
    </row>
    <row r="1033" spans="17:21" x14ac:dyDescent="0.25">
      <c r="Q1033" s="18" t="s">
        <v>98</v>
      </c>
      <c r="R1033" s="10">
        <v>1028</v>
      </c>
      <c r="S1033" s="18">
        <f t="shared" si="44"/>
        <v>1.5420904538933907E-2</v>
      </c>
      <c r="T1033" s="18">
        <f t="shared" si="43"/>
        <v>64.847039126352897</v>
      </c>
      <c r="U1033" s="18">
        <f>LOOKUP('lap sim'!T1033,'bike sim'!J134:J379,'bike sim'!K134:K379)</f>
        <v>3.4785074251112658</v>
      </c>
    </row>
    <row r="1034" spans="17:21" x14ac:dyDescent="0.25">
      <c r="Q1034" s="18" t="s">
        <v>98</v>
      </c>
      <c r="R1034" s="10">
        <v>1029</v>
      </c>
      <c r="S1034" s="18">
        <f t="shared" si="44"/>
        <v>1.540815884811508E-2</v>
      </c>
      <c r="T1034" s="18">
        <f t="shared" si="43"/>
        <v>64.900680857293509</v>
      </c>
      <c r="U1034" s="18">
        <f>LOOKUP('lap sim'!T1034,'bike sim'!J135:J380,'bike sim'!K135:K380)</f>
        <v>3.4785074251112658</v>
      </c>
    </row>
    <row r="1035" spans="17:21" x14ac:dyDescent="0.25">
      <c r="Q1035" s="18" t="s">
        <v>98</v>
      </c>
      <c r="R1035" s="10">
        <v>1030</v>
      </c>
      <c r="S1035" s="18">
        <f t="shared" si="44"/>
        <v>1.5395444717535586E-2</v>
      </c>
      <c r="T1035" s="18">
        <f t="shared" si="43"/>
        <v>64.954278252253971</v>
      </c>
      <c r="U1035" s="18">
        <f>LOOKUP('lap sim'!T1035,'bike sim'!J136:J381,'bike sim'!K136:K381)</f>
        <v>3.4785074251112658</v>
      </c>
    </row>
    <row r="1036" spans="17:21" x14ac:dyDescent="0.25">
      <c r="Q1036" s="18" t="s">
        <v>98</v>
      </c>
      <c r="R1036" s="10">
        <v>1031</v>
      </c>
      <c r="S1036" s="18">
        <f t="shared" si="44"/>
        <v>1.5382762017142192E-2</v>
      </c>
      <c r="T1036" s="18">
        <f t="shared" si="43"/>
        <v>65.007831421016803</v>
      </c>
      <c r="U1036" s="18">
        <f>LOOKUP('lap sim'!T1036,'bike sim'!J137:J382,'bike sim'!K137:K382)</f>
        <v>3.4249529267066054</v>
      </c>
    </row>
    <row r="1037" spans="17:21" x14ac:dyDescent="0.25">
      <c r="Q1037" s="18" t="s">
        <v>98</v>
      </c>
      <c r="R1037" s="10">
        <v>1032</v>
      </c>
      <c r="S1037" s="18">
        <f t="shared" si="44"/>
        <v>1.5370305238658986E-2</v>
      </c>
      <c r="T1037" s="18">
        <f t="shared" si="43"/>
        <v>65.060516656808247</v>
      </c>
      <c r="U1037" s="18">
        <f>LOOKUP('lap sim'!T1037,'bike sim'!J138:J383,'bike sim'!K138:K383)</f>
        <v>3.4249529267066054</v>
      </c>
    </row>
    <row r="1038" spans="17:21" x14ac:dyDescent="0.25">
      <c r="Q1038" s="18" t="s">
        <v>98</v>
      </c>
      <c r="R1038" s="10">
        <v>1033</v>
      </c>
      <c r="S1038" s="18">
        <f t="shared" si="44"/>
        <v>1.535787868144056E-2</v>
      </c>
      <c r="T1038" s="18">
        <f t="shared" si="43"/>
        <v>65.113159228719766</v>
      </c>
      <c r="U1038" s="18">
        <f>LOOKUP('lap sim'!T1038,'bike sim'!J139:J384,'bike sim'!K139:K384)</f>
        <v>3.4249529267066054</v>
      </c>
    </row>
    <row r="1039" spans="17:21" x14ac:dyDescent="0.25">
      <c r="Q1039" s="18" t="s">
        <v>98</v>
      </c>
      <c r="R1039" s="10">
        <v>1034</v>
      </c>
      <c r="S1039" s="18">
        <f t="shared" si="44"/>
        <v>1.5345482223465374E-2</v>
      </c>
      <c r="T1039" s="18">
        <f t="shared" si="43"/>
        <v>65.165759240257771</v>
      </c>
      <c r="U1039" s="18">
        <f>LOOKUP('lap sim'!T1039,'bike sim'!J140:J385,'bike sim'!K140:K385)</f>
        <v>3.4249529267066054</v>
      </c>
    </row>
    <row r="1040" spans="17:21" x14ac:dyDescent="0.25">
      <c r="Q1040" s="18" t="s">
        <v>98</v>
      </c>
      <c r="R1040" s="10">
        <v>1035</v>
      </c>
      <c r="S1040" s="18">
        <f t="shared" si="44"/>
        <v>1.5333115743400591E-2</v>
      </c>
      <c r="T1040" s="18">
        <f t="shared" si="43"/>
        <v>65.218316794510756</v>
      </c>
      <c r="U1040" s="18">
        <f>LOOKUP('lap sim'!T1040,'bike sim'!J141:J386,'bike sim'!K141:K386)</f>
        <v>3.4249529267066054</v>
      </c>
    </row>
    <row r="1041" spans="17:21" x14ac:dyDescent="0.25">
      <c r="Q1041" s="18" t="s">
        <v>98</v>
      </c>
      <c r="R1041" s="10">
        <v>1036</v>
      </c>
      <c r="S1041" s="18">
        <f t="shared" si="44"/>
        <v>1.5320779120597103E-2</v>
      </c>
      <c r="T1041" s="18">
        <f t="shared" ref="T1041:T1075" si="45">T1040+(U1040*S1040)</f>
        <v>65.270831994151649</v>
      </c>
      <c r="U1041" s="18">
        <f>LOOKUP('lap sim'!T1041,'bike sim'!J142:J387,'bike sim'!K142:K387)</f>
        <v>3.4249529267066054</v>
      </c>
    </row>
    <row r="1042" spans="17:21" x14ac:dyDescent="0.25">
      <c r="Q1042" s="18" t="s">
        <v>98</v>
      </c>
      <c r="R1042" s="10">
        <v>1037</v>
      </c>
      <c r="S1042" s="18">
        <f t="shared" si="44"/>
        <v>1.5308472235084577E-2</v>
      </c>
      <c r="T1042" s="18">
        <f t="shared" si="45"/>
        <v>65.323304941440171</v>
      </c>
      <c r="U1042" s="18">
        <f>LOOKUP('lap sim'!T1042,'bike sim'!J143:J388,'bike sim'!K143:K388)</f>
        <v>3.4249529267066054</v>
      </c>
    </row>
    <row r="1043" spans="17:21" x14ac:dyDescent="0.25">
      <c r="Q1043" s="18" t="s">
        <v>98</v>
      </c>
      <c r="R1043" s="10">
        <v>1038</v>
      </c>
      <c r="S1043" s="18">
        <f t="shared" si="44"/>
        <v>1.5296194967566552E-2</v>
      </c>
      <c r="T1043" s="18">
        <f t="shared" si="45"/>
        <v>65.375735738225131</v>
      </c>
      <c r="U1043" s="18">
        <f>LOOKUP('lap sim'!T1043,'bike sim'!J144:J389,'bike sim'!K144:K389)</f>
        <v>3.4249529267066054</v>
      </c>
    </row>
    <row r="1044" spans="17:21" x14ac:dyDescent="0.25">
      <c r="Q1044" s="18" t="s">
        <v>98</v>
      </c>
      <c r="R1044" s="10">
        <v>1039</v>
      </c>
      <c r="S1044" s="18">
        <f t="shared" si="44"/>
        <v>1.5283947199415579E-2</v>
      </c>
      <c r="T1044" s="18">
        <f t="shared" si="45"/>
        <v>65.428124485946768</v>
      </c>
      <c r="U1044" s="18">
        <f>LOOKUP('lap sim'!T1044,'bike sim'!J145:J390,'bike sim'!K145:K390)</f>
        <v>3.4249529267066054</v>
      </c>
    </row>
    <row r="1045" spans="17:21" x14ac:dyDescent="0.25">
      <c r="Q1045" s="18" t="s">
        <v>98</v>
      </c>
      <c r="R1045" s="10">
        <v>1040</v>
      </c>
      <c r="S1045" s="18">
        <f t="shared" si="44"/>
        <v>1.5271728812668407E-2</v>
      </c>
      <c r="T1045" s="18">
        <f t="shared" si="45"/>
        <v>65.480471285639041</v>
      </c>
      <c r="U1045" s="18">
        <f>LOOKUP('lap sim'!T1045,'bike sim'!J146:J391,'bike sim'!K146:K391)</f>
        <v>3.4249529267066054</v>
      </c>
    </row>
    <row r="1046" spans="17:21" x14ac:dyDescent="0.25">
      <c r="Q1046" s="18" t="s">
        <v>98</v>
      </c>
      <c r="R1046" s="10">
        <v>1041</v>
      </c>
      <c r="S1046" s="18">
        <f t="shared" si="44"/>
        <v>1.5259539690021209E-2</v>
      </c>
      <c r="T1046" s="18">
        <f t="shared" si="45"/>
        <v>65.532776237931856</v>
      </c>
      <c r="U1046" s="18">
        <f>LOOKUP('lap sim'!T1046,'bike sim'!J147:J392,'bike sim'!K147:K392)</f>
        <v>3.4249529267066054</v>
      </c>
    </row>
    <row r="1047" spans="17:21" x14ac:dyDescent="0.25">
      <c r="Q1047" s="18" t="s">
        <v>98</v>
      </c>
      <c r="R1047" s="10">
        <v>1042</v>
      </c>
      <c r="S1047" s="18">
        <f t="shared" si="44"/>
        <v>1.524737971482485E-2</v>
      </c>
      <c r="T1047" s="18">
        <f t="shared" si="45"/>
        <v>65.58503944305339</v>
      </c>
      <c r="U1047" s="18">
        <f>LOOKUP('lap sim'!T1047,'bike sim'!J148:J393,'bike sim'!K148:K393)</f>
        <v>3.1426760913653631</v>
      </c>
    </row>
    <row r="1048" spans="17:21" x14ac:dyDescent="0.25">
      <c r="Q1048" s="18" t="s">
        <v>98</v>
      </c>
      <c r="R1048" s="10">
        <v>1043</v>
      </c>
      <c r="S1048" s="18">
        <f t="shared" si="44"/>
        <v>1.5236247845948582E-2</v>
      </c>
      <c r="T1048" s="18">
        <f t="shared" si="45"/>
        <v>65.632957018739134</v>
      </c>
      <c r="U1048" s="18">
        <f>LOOKUP('lap sim'!T1048,'bike sim'!J149:J394,'bike sim'!K149:K394)</f>
        <v>3.1426760913653631</v>
      </c>
    </row>
    <row r="1049" spans="17:21" x14ac:dyDescent="0.25">
      <c r="Q1049" s="18" t="s">
        <v>98</v>
      </c>
      <c r="R1049" s="10">
        <v>1044</v>
      </c>
      <c r="S1049" s="18">
        <f t="shared" si="44"/>
        <v>1.5225140329039284E-2</v>
      </c>
      <c r="T1049" s="18">
        <f t="shared" si="45"/>
        <v>65.680839610566707</v>
      </c>
      <c r="U1049" s="18">
        <f>LOOKUP('lap sim'!T1049,'bike sim'!J150:J395,'bike sim'!K150:K395)</f>
        <v>3.1426760913653631</v>
      </c>
    </row>
    <row r="1050" spans="17:21" x14ac:dyDescent="0.25">
      <c r="Q1050" s="18" t="s">
        <v>98</v>
      </c>
      <c r="R1050" s="10">
        <v>1045</v>
      </c>
      <c r="S1050" s="18">
        <f t="shared" si="44"/>
        <v>1.5214057075426472E-2</v>
      </c>
      <c r="T1050" s="18">
        <f t="shared" si="45"/>
        <v>65.728687295066464</v>
      </c>
      <c r="U1050" s="18">
        <f>LOOKUP('lap sim'!T1050,'bike sim'!J151:J396,'bike sim'!K151:K396)</f>
        <v>3.1426760913653631</v>
      </c>
    </row>
    <row r="1051" spans="17:21" x14ac:dyDescent="0.25">
      <c r="Q1051" s="18" t="s">
        <v>98</v>
      </c>
      <c r="R1051" s="10">
        <v>1046</v>
      </c>
      <c r="S1051" s="18">
        <f t="shared" si="44"/>
        <v>1.5202997996891074E-2</v>
      </c>
      <c r="T1051" s="18">
        <f t="shared" si="45"/>
        <v>65.776500148490072</v>
      </c>
      <c r="U1051" s="18">
        <f>LOOKUP('lap sim'!T1051,'bike sim'!J152:J397,'bike sim'!K152:K397)</f>
        <v>3.1426760913653631</v>
      </c>
    </row>
    <row r="1052" spans="17:21" x14ac:dyDescent="0.25">
      <c r="Q1052" s="18" t="s">
        <v>98</v>
      </c>
      <c r="R1052" s="10">
        <v>1047</v>
      </c>
      <c r="S1052" s="18">
        <f t="shared" si="44"/>
        <v>1.5191963005662465E-2</v>
      </c>
      <c r="T1052" s="18">
        <f t="shared" si="45"/>
        <v>65.824278246811971</v>
      </c>
      <c r="U1052" s="18">
        <f>LOOKUP('lap sim'!T1052,'bike sim'!J153:J398,'bike sim'!K153:K398)</f>
        <v>3.1426760913653631</v>
      </c>
    </row>
    <row r="1053" spans="17:21" x14ac:dyDescent="0.25">
      <c r="Q1053" s="18" t="s">
        <v>98</v>
      </c>
      <c r="R1053" s="10">
        <v>1048</v>
      </c>
      <c r="S1053" s="18">
        <f t="shared" si="44"/>
        <v>1.5180952014415546E-2</v>
      </c>
      <c r="T1053" s="18">
        <f t="shared" si="45"/>
        <v>65.87202166573077</v>
      </c>
      <c r="U1053" s="18">
        <f>LOOKUP('lap sim'!T1053,'bike sim'!J154:J399,'bike sim'!K154:K399)</f>
        <v>3.1426760913653631</v>
      </c>
    </row>
    <row r="1054" spans="17:21" x14ac:dyDescent="0.25">
      <c r="Q1054" s="18" t="s">
        <v>98</v>
      </c>
      <c r="R1054" s="10">
        <v>1049</v>
      </c>
      <c r="S1054" s="18">
        <f t="shared" si="44"/>
        <v>1.516996493626784E-2</v>
      </c>
      <c r="T1054" s="18">
        <f t="shared" si="45"/>
        <v>65.919730480670637</v>
      </c>
      <c r="U1054" s="18">
        <f>LOOKUP('lap sim'!T1054,'bike sim'!J155:J400,'bike sim'!K155:K400)</f>
        <v>3.1426760913653631</v>
      </c>
    </row>
    <row r="1055" spans="17:21" x14ac:dyDescent="0.25">
      <c r="Q1055" s="18" t="s">
        <v>98</v>
      </c>
      <c r="R1055" s="10">
        <v>1050</v>
      </c>
      <c r="S1055" s="18">
        <f t="shared" si="44"/>
        <v>1.5159001684776619E-2</v>
      </c>
      <c r="T1055" s="18">
        <f t="shared" si="45"/>
        <v>65.967404766782693</v>
      </c>
      <c r="U1055" s="18">
        <f>LOOKUP('lap sim'!T1055,'bike sim'!J156:J401,'bike sim'!K156:K401)</f>
        <v>3.1426760913653631</v>
      </c>
    </row>
    <row r="1056" spans="17:21" x14ac:dyDescent="0.25">
      <c r="Q1056" s="18" t="s">
        <v>98</v>
      </c>
      <c r="R1056" s="10">
        <v>1051</v>
      </c>
      <c r="S1056" s="18">
        <f t="shared" si="44"/>
        <v>1.5148062173936029E-2</v>
      </c>
      <c r="T1056" s="18">
        <f t="shared" si="45"/>
        <v>66.015044598946403</v>
      </c>
      <c r="U1056" s="18">
        <f>LOOKUP('lap sim'!T1056,'bike sim'!J157:J402,'bike sim'!K157:K402)</f>
        <v>3.1426760913653631</v>
      </c>
    </row>
    <row r="1057" spans="17:21" x14ac:dyDescent="0.25">
      <c r="Q1057" s="18" t="s">
        <v>98</v>
      </c>
      <c r="R1057" s="10">
        <v>1052</v>
      </c>
      <c r="S1057" s="18">
        <f t="shared" si="44"/>
        <v>1.5137146318174272E-2</v>
      </c>
      <c r="T1057" s="18">
        <f t="shared" si="45"/>
        <v>66.062650051770945</v>
      </c>
      <c r="U1057" s="18">
        <f>LOOKUP('lap sim'!T1057,'bike sim'!J158:J403,'bike sim'!K158:K403)</f>
        <v>3.1426760913653631</v>
      </c>
    </row>
    <row r="1058" spans="17:21" x14ac:dyDescent="0.25">
      <c r="Q1058" s="18" t="s">
        <v>98</v>
      </c>
      <c r="R1058" s="10">
        <v>1053</v>
      </c>
      <c r="S1058" s="18">
        <f t="shared" si="44"/>
        <v>1.5126254032350786E-2</v>
      </c>
      <c r="T1058" s="18">
        <f t="shared" si="45"/>
        <v>66.110221199596566</v>
      </c>
      <c r="U1058" s="18">
        <f>LOOKUP('lap sim'!T1058,'bike sim'!J159:J404,'bike sim'!K159:K404)</f>
        <v>3.1426760913653631</v>
      </c>
    </row>
    <row r="1059" spans="17:21" x14ac:dyDescent="0.25">
      <c r="Q1059" s="18" t="s">
        <v>98</v>
      </c>
      <c r="R1059" s="10">
        <v>1054</v>
      </c>
      <c r="S1059" s="18">
        <f t="shared" si="44"/>
        <v>1.5115385231753452E-2</v>
      </c>
      <c r="T1059" s="18">
        <f t="shared" si="45"/>
        <v>66.157758116495955</v>
      </c>
      <c r="U1059" s="18">
        <f>LOOKUP('lap sim'!T1059,'bike sim'!J160:J405,'bike sim'!K160:K405)</f>
        <v>3.1426760913653631</v>
      </c>
    </row>
    <row r="1060" spans="17:21" x14ac:dyDescent="0.25">
      <c r="Q1060" s="18" t="s">
        <v>98</v>
      </c>
      <c r="R1060" s="10">
        <v>1055</v>
      </c>
      <c r="S1060" s="18">
        <f t="shared" si="44"/>
        <v>1.5104539832095832E-2</v>
      </c>
      <c r="T1060" s="18">
        <f t="shared" si="45"/>
        <v>66.20526087627556</v>
      </c>
      <c r="U1060" s="18">
        <f>LOOKUP('lap sim'!T1060,'bike sim'!J161:J406,'bike sim'!K161:K406)</f>
        <v>3.1426760913653631</v>
      </c>
    </row>
    <row r="1061" spans="17:21" x14ac:dyDescent="0.25">
      <c r="Q1061" s="18" t="s">
        <v>98</v>
      </c>
      <c r="R1061" s="10">
        <v>1056</v>
      </c>
      <c r="S1061" s="18">
        <f t="shared" si="44"/>
        <v>1.5093717749514419E-2</v>
      </c>
      <c r="T1061" s="18">
        <f t="shared" si="45"/>
        <v>66.252729552476964</v>
      </c>
      <c r="U1061" s="18">
        <f>LOOKUP('lap sim'!T1061,'bike sim'!J162:J407,'bike sim'!K162:K407)</f>
        <v>3.213108802698089</v>
      </c>
    </row>
    <row r="1062" spans="17:21" x14ac:dyDescent="0.25">
      <c r="Q1062" s="18" t="s">
        <v>98</v>
      </c>
      <c r="R1062" s="10">
        <v>1057</v>
      </c>
      <c r="S1062" s="18">
        <f t="shared" si="44"/>
        <v>1.5082677057043492E-2</v>
      </c>
      <c r="T1062" s="18">
        <f t="shared" si="45"/>
        <v>66.30122730984337</v>
      </c>
      <c r="U1062" s="18">
        <f>LOOKUP('lap sim'!T1062,'bike sim'!J163:J408,'bike sim'!K163:K408)</f>
        <v>3.213108802698089</v>
      </c>
    </row>
    <row r="1063" spans="17:21" x14ac:dyDescent="0.25">
      <c r="Q1063" s="18" t="s">
        <v>98</v>
      </c>
      <c r="R1063" s="10">
        <v>1058</v>
      </c>
      <c r="S1063" s="18">
        <f t="shared" si="44"/>
        <v>1.5071660563075195E-2</v>
      </c>
      <c r="T1063" s="18">
        <f t="shared" si="45"/>
        <v>66.349689592263601</v>
      </c>
      <c r="U1063" s="18">
        <f>LOOKUP('lap sim'!T1063,'bike sim'!J164:J409,'bike sim'!K164:K409)</f>
        <v>3.213108802698089</v>
      </c>
    </row>
    <row r="1064" spans="17:21" x14ac:dyDescent="0.25">
      <c r="Q1064" s="18" t="s">
        <v>98</v>
      </c>
      <c r="R1064" s="10">
        <v>1059</v>
      </c>
      <c r="S1064" s="18">
        <f t="shared" si="44"/>
        <v>1.5060668179330272E-2</v>
      </c>
      <c r="T1064" s="18">
        <f t="shared" si="45"/>
        <v>66.398116477490092</v>
      </c>
      <c r="U1064" s="18">
        <f>LOOKUP('lap sim'!T1064,'bike sim'!J165:J410,'bike sim'!K165:K410)</f>
        <v>3.213108802698089</v>
      </c>
    </row>
    <row r="1065" spans="17:21" x14ac:dyDescent="0.25">
      <c r="Q1065" s="18" t="s">
        <v>98</v>
      </c>
      <c r="R1065" s="10">
        <v>1060</v>
      </c>
      <c r="S1065" s="18">
        <f t="shared" si="44"/>
        <v>1.5049699817979737E-2</v>
      </c>
      <c r="T1065" s="18">
        <f t="shared" si="45"/>
        <v>66.44650804299161</v>
      </c>
      <c r="U1065" s="18">
        <f>LOOKUP('lap sim'!T1065,'bike sim'!J166:J411,'bike sim'!K166:K411)</f>
        <v>3.213108802698089</v>
      </c>
    </row>
    <row r="1066" spans="17:21" x14ac:dyDescent="0.25">
      <c r="Q1066" s="18" t="s">
        <v>98</v>
      </c>
      <c r="R1066" s="10">
        <v>1061</v>
      </c>
      <c r="S1066" s="18">
        <f t="shared" si="44"/>
        <v>1.5038755391641923E-2</v>
      </c>
      <c r="T1066" s="18">
        <f t="shared" si="45"/>
        <v>66.494864365954726</v>
      </c>
      <c r="U1066" s="18">
        <f>LOOKUP('lap sim'!T1066,'bike sim'!J167:J412,'bike sim'!K167:K412)</f>
        <v>3.213108802698089</v>
      </c>
    </row>
    <row r="1067" spans="17:21" x14ac:dyDescent="0.25">
      <c r="Q1067" s="18" t="s">
        <v>98</v>
      </c>
      <c r="R1067" s="10">
        <v>1062</v>
      </c>
      <c r="S1067" s="18">
        <f t="shared" si="44"/>
        <v>1.5027834813379552E-2</v>
      </c>
      <c r="T1067" s="18">
        <f t="shared" si="45"/>
        <v>66.543185523285231</v>
      </c>
      <c r="U1067" s="18">
        <f>LOOKUP('lap sim'!T1067,'bike sim'!J168:J413,'bike sim'!K168:K413)</f>
        <v>3.1426760913653631</v>
      </c>
    </row>
    <row r="1068" spans="17:21" x14ac:dyDescent="0.25">
      <c r="Q1068" s="18" t="s">
        <v>98</v>
      </c>
      <c r="R1068" s="10">
        <v>1063</v>
      </c>
      <c r="S1068" s="18">
        <f t="shared" si="44"/>
        <v>1.5017176690144782E-2</v>
      </c>
      <c r="T1068" s="18">
        <f t="shared" si="45"/>
        <v>66.590413140458224</v>
      </c>
      <c r="U1068" s="18">
        <f>LOOKUP('lap sim'!T1068,'bike sim'!J169:J414,'bike sim'!K169:K414)</f>
        <v>3.1426760913653631</v>
      </c>
    </row>
    <row r="1069" spans="17:21" x14ac:dyDescent="0.25">
      <c r="Q1069" s="18" t="s">
        <v>98</v>
      </c>
      <c r="R1069" s="10">
        <v>1064</v>
      </c>
      <c r="S1069" s="18">
        <f t="shared" si="44"/>
        <v>1.5006541217172611E-2</v>
      </c>
      <c r="T1069" s="18">
        <f t="shared" si="45"/>
        <v>66.637607262602145</v>
      </c>
      <c r="U1069" s="18">
        <f>LOOKUP('lap sim'!T1069,'bike sim'!J170:J415,'bike sim'!K170:K415)</f>
        <v>3.1426760913653631</v>
      </c>
    </row>
    <row r="1070" spans="17:21" x14ac:dyDescent="0.25">
      <c r="Q1070" s="18" t="s">
        <v>98</v>
      </c>
      <c r="R1070" s="10">
        <v>1065</v>
      </c>
      <c r="S1070" s="18">
        <f t="shared" si="44"/>
        <v>1.4995928314339326E-2</v>
      </c>
      <c r="T1070" s="18">
        <f t="shared" si="45"/>
        <v>66.68476796089945</v>
      </c>
      <c r="U1070" s="18">
        <f>LOOKUP('lap sim'!T1070,'bike sim'!J171:J416,'bike sim'!K171:K416)</f>
        <v>3.1426760913653631</v>
      </c>
    </row>
    <row r="1071" spans="17:21" x14ac:dyDescent="0.25">
      <c r="Q1071" s="18" t="s">
        <v>98</v>
      </c>
      <c r="R1071" s="10">
        <v>1066</v>
      </c>
      <c r="S1071" s="18">
        <f t="shared" si="44"/>
        <v>1.4985337901917509E-2</v>
      </c>
      <c r="T1071" s="18">
        <f t="shared" si="45"/>
        <v>66.731895306280748</v>
      </c>
      <c r="U1071" s="18">
        <f>LOOKUP('lap sim'!T1071,'bike sim'!J172:J417,'bike sim'!K172:K417)</f>
        <v>3.1426760913653631</v>
      </c>
    </row>
    <row r="1072" spans="17:21" x14ac:dyDescent="0.25">
      <c r="Q1072" s="18" t="s">
        <v>98</v>
      </c>
      <c r="R1072" s="10">
        <v>1067</v>
      </c>
      <c r="S1072" s="18">
        <f t="shared" si="44"/>
        <v>1.4974769900573495E-2</v>
      </c>
      <c r="T1072" s="18">
        <f t="shared" si="45"/>
        <v>66.778989369426142</v>
      </c>
      <c r="U1072" s="18">
        <f>LOOKUP('lap sim'!T1072,'bike sim'!J173:J418,'bike sim'!K173:K418)</f>
        <v>3.1426760913653631</v>
      </c>
    </row>
    <row r="1073" spans="17:21" x14ac:dyDescent="0.25">
      <c r="Q1073" s="18" t="s">
        <v>98</v>
      </c>
      <c r="R1073" s="10">
        <v>1068</v>
      </c>
      <c r="S1073" s="18">
        <f t="shared" si="44"/>
        <v>1.4964224231364901E-2</v>
      </c>
      <c r="T1073" s="18">
        <f t="shared" si="45"/>
        <v>66.826050220766376</v>
      </c>
      <c r="U1073" s="18">
        <f>LOOKUP('lap sim'!T1073,'bike sim'!J174:J419,'bike sim'!K174:K419)</f>
        <v>3.1426760913653631</v>
      </c>
    </row>
    <row r="1074" spans="17:21" x14ac:dyDescent="0.25">
      <c r="Q1074" s="18" t="s">
        <v>98</v>
      </c>
      <c r="R1074" s="10">
        <v>1069</v>
      </c>
      <c r="S1074" s="18">
        <f t="shared" si="44"/>
        <v>1.4953700815738132E-2</v>
      </c>
      <c r="T1074" s="18">
        <f t="shared" si="45"/>
        <v>66.873077930484115</v>
      </c>
      <c r="U1074" s="18">
        <f>LOOKUP('lap sim'!T1074,'bike sim'!J175:J420,'bike sim'!K175:K420)</f>
        <v>3.1426760913653631</v>
      </c>
    </row>
    <row r="1075" spans="17:21" x14ac:dyDescent="0.25">
      <c r="Q1075" s="18" t="s">
        <v>98</v>
      </c>
      <c r="R1075" s="10">
        <v>1070</v>
      </c>
      <c r="S1075" s="18">
        <f t="shared" si="44"/>
        <v>1.4943199575525926E-2</v>
      </c>
      <c r="T1075" s="18">
        <f t="shared" si="45"/>
        <v>66.920072568515167</v>
      </c>
      <c r="U1075" s="18">
        <f>LOOKUP('lap sim'!T1075,'bike sim'!J176:J421,'bike sim'!K176:K421)</f>
        <v>3.1426760913653631</v>
      </c>
    </row>
    <row r="1076" spans="17:21" x14ac:dyDescent="0.25">
      <c r="Q1076" s="18" t="s">
        <v>98</v>
      </c>
      <c r="R1076" s="11">
        <v>1071</v>
      </c>
      <c r="S1076" s="18">
        <f t="shared" si="44"/>
        <v>1.5202241653711326E-2</v>
      </c>
      <c r="T1076" s="18">
        <f>T1077+(U1077*S1077)</f>
        <v>65.779772666346858</v>
      </c>
      <c r="U1076" s="18">
        <f>LOOKUP('lap sim'!T1076,'bike sim'!J177:J422,'bike sim'!K177:K422)</f>
        <v>3.1426760913653631</v>
      </c>
    </row>
    <row r="1077" spans="17:21" x14ac:dyDescent="0.25">
      <c r="Q1077" s="18" t="s">
        <v>98</v>
      </c>
      <c r="R1077" s="11">
        <v>1072</v>
      </c>
      <c r="S1077" s="18">
        <f t="shared" si="44"/>
        <v>1.5213299080172632E-2</v>
      </c>
      <c r="T1077" s="18">
        <f>T1078+(U1078*S1078)</f>
        <v>65.731962195056809</v>
      </c>
      <c r="U1077" s="18">
        <f>LOOKUP('lap sim'!T1077,'bike sim'!J178:J423,'bike sim'!K178:K423)</f>
        <v>3.1426760913653631</v>
      </c>
    </row>
    <row r="1078" spans="17:21" x14ac:dyDescent="0.25">
      <c r="Q1078" s="18" t="s">
        <v>98</v>
      </c>
      <c r="R1078" s="11">
        <v>1073</v>
      </c>
      <c r="S1078" s="18">
        <f t="shared" si="44"/>
        <v>1.5224380675687347E-2</v>
      </c>
      <c r="T1078" s="18">
        <f>T1079+(U1079*S1079)</f>
        <v>65.684116897901475</v>
      </c>
      <c r="U1078" s="18">
        <f>LOOKUP('lap sim'!T1078,'bike sim'!J179:J424,'bike sim'!K179:K424)</f>
        <v>3.1426760913653631</v>
      </c>
    </row>
    <row r="1079" spans="17:21" x14ac:dyDescent="0.25">
      <c r="Q1079" s="18" t="s">
        <v>98</v>
      </c>
      <c r="R1079" s="11">
        <v>1074</v>
      </c>
      <c r="S1079" s="18">
        <f t="shared" si="44"/>
        <v>1.5235486528443747E-2</v>
      </c>
      <c r="T1079" s="18">
        <f>T1080+(U1080*S1080)</f>
        <v>65.636236698648219</v>
      </c>
      <c r="U1079" s="18">
        <f>LOOKUP('lap sim'!T1079,'bike sim'!J180:J425,'bike sim'!K180:K425)</f>
        <v>3.1426760913653631</v>
      </c>
    </row>
    <row r="1080" spans="17:21" x14ac:dyDescent="0.25">
      <c r="Q1080" s="18" t="s">
        <v>98</v>
      </c>
      <c r="R1080" s="11">
        <v>1075</v>
      </c>
      <c r="S1080" s="18">
        <f t="shared" si="44"/>
        <v>1.5246616727081309E-2</v>
      </c>
      <c r="T1080" s="18">
        <f>T1081+(U1081*S1081)</f>
        <v>65.588321520785811</v>
      </c>
      <c r="U1080" s="18">
        <f>LOOKUP('lap sim'!T1080,'bike sim'!J181:J426,'bike sim'!K181:K426)</f>
        <v>3.1426760913653631</v>
      </c>
    </row>
    <row r="1081" spans="17:21" x14ac:dyDescent="0.25">
      <c r="Q1081" s="18" t="s">
        <v>98</v>
      </c>
      <c r="R1081" s="11">
        <v>1076</v>
      </c>
      <c r="S1081" s="18">
        <f t="shared" si="44"/>
        <v>1.5258774874950006E-2</v>
      </c>
      <c r="T1081" s="18">
        <f t="shared" ref="T1081:T1087" si="46">T1082+(U1082*S1082)</f>
        <v>65.536060935119892</v>
      </c>
      <c r="U1081" s="18">
        <f>LOOKUP('lap sim'!T1081,'bike sim'!J182:J427,'bike sim'!K182:K427)</f>
        <v>3.4249529267066054</v>
      </c>
    </row>
    <row r="1082" spans="17:21" x14ac:dyDescent="0.25">
      <c r="Q1082" s="18" t="s">
        <v>98</v>
      </c>
      <c r="R1082" s="11">
        <v>1077</v>
      </c>
      <c r="S1082" s="18">
        <f t="shared" ref="S1082:S1145" si="47">1/T1082</f>
        <v>1.5270962162962731E-2</v>
      </c>
      <c r="T1082" s="18">
        <f t="shared" si="46"/>
        <v>65.483758608566234</v>
      </c>
      <c r="U1082" s="18">
        <f>LOOKUP('lap sim'!T1082,'bike sim'!J183:J428,'bike sim'!K183:K428)</f>
        <v>3.4249529267066054</v>
      </c>
    </row>
    <row r="1083" spans="17:21" x14ac:dyDescent="0.25">
      <c r="Q1083" s="18" t="s">
        <v>98</v>
      </c>
      <c r="R1083" s="11">
        <v>1078</v>
      </c>
      <c r="S1083" s="18">
        <f t="shared" si="47"/>
        <v>1.528317870772765E-2</v>
      </c>
      <c r="T1083" s="18">
        <f t="shared" si="46"/>
        <v>65.431414440921827</v>
      </c>
      <c r="U1083" s="18">
        <f>LOOKUP('lap sim'!T1083,'bike sim'!J184:J429,'bike sim'!K184:K429)</f>
        <v>3.4249529267066054</v>
      </c>
    </row>
    <row r="1084" spans="17:21" x14ac:dyDescent="0.25">
      <c r="Q1084" s="18" t="s">
        <v>98</v>
      </c>
      <c r="R1084" s="11">
        <v>1079</v>
      </c>
      <c r="S1084" s="18">
        <f t="shared" si="47"/>
        <v>1.5295424626507322E-2</v>
      </c>
      <c r="T1084" s="18">
        <f t="shared" si="46"/>
        <v>65.379028331582049</v>
      </c>
      <c r="U1084" s="18">
        <f>LOOKUP('lap sim'!T1084,'bike sim'!J185:J430,'bike sim'!K185:K430)</f>
        <v>3.4249529267066054</v>
      </c>
    </row>
    <row r="1085" spans="17:21" x14ac:dyDescent="0.25">
      <c r="Q1085" s="18" t="s">
        <v>98</v>
      </c>
      <c r="R1085" s="11">
        <v>1080</v>
      </c>
      <c r="S1085" s="18">
        <f t="shared" si="47"/>
        <v>1.5307318219276484E-2</v>
      </c>
      <c r="T1085" s="18">
        <f t="shared" si="46"/>
        <v>65.328229652970919</v>
      </c>
      <c r="U1085" s="18">
        <f>LOOKUP('lap sim'!T1085,'bike sim'!J186:J431,'bike sim'!K186:K431)</f>
        <v>3.3185877423751231</v>
      </c>
    </row>
    <row r="1086" spans="17:21" x14ac:dyDescent="0.25">
      <c r="Q1086" s="18" t="s">
        <v>98</v>
      </c>
      <c r="R1086" s="11">
        <v>1081</v>
      </c>
      <c r="S1086" s="18">
        <f t="shared" si="47"/>
        <v>1.5319239607563552E-2</v>
      </c>
      <c r="T1086" s="18">
        <f t="shared" si="46"/>
        <v>65.277391412186745</v>
      </c>
      <c r="U1086" s="18">
        <f>LOOKUP('lap sim'!T1086,'bike sim'!J187:J432,'bike sim'!K187:K432)</f>
        <v>3.3185877423751231</v>
      </c>
    </row>
    <row r="1087" spans="17:21" x14ac:dyDescent="0.25">
      <c r="Q1087" s="18" t="s">
        <v>98</v>
      </c>
      <c r="R1087" s="11">
        <v>1082</v>
      </c>
      <c r="S1087" s="18">
        <f t="shared" si="47"/>
        <v>1.5331188899818729E-2</v>
      </c>
      <c r="T1087" s="18">
        <f t="shared" si="46"/>
        <v>65.226513516627776</v>
      </c>
      <c r="U1087" s="18">
        <f>LOOKUP('lap sim'!T1087,'bike sim'!J188:J433,'bike sim'!K188:K433)</f>
        <v>3.3185877423751231</v>
      </c>
    </row>
    <row r="1088" spans="17:21" x14ac:dyDescent="0.25">
      <c r="Q1088" s="18" t="s">
        <v>98</v>
      </c>
      <c r="R1088" s="11">
        <v>1083</v>
      </c>
      <c r="S1088" s="18">
        <f t="shared" si="47"/>
        <v>1.5342784938670015E-2</v>
      </c>
      <c r="T1088" s="18">
        <f t="shared" ref="T1088:T1094" si="48">T1089+(U1089*S1089)</f>
        <v>65.177215479283433</v>
      </c>
      <c r="U1088" s="18">
        <f>LOOKUP('lap sim'!T1088,'bike sim'!J189:J434,'bike sim'!K189:K434)</f>
        <v>3.213108802698089</v>
      </c>
    </row>
    <row r="1089" spans="17:21" x14ac:dyDescent="0.25">
      <c r="Q1089" s="18" t="s">
        <v>98</v>
      </c>
      <c r="R1089" s="11">
        <v>1084</v>
      </c>
      <c r="S1089" s="18">
        <f t="shared" si="47"/>
        <v>1.5355368907724567E-2</v>
      </c>
      <c r="T1089" s="18">
        <f t="shared" si="48"/>
        <v>65.123801714522585</v>
      </c>
      <c r="U1089" s="18">
        <f>LOOKUP('lap sim'!T1089,'bike sim'!J190:J435,'bike sim'!K190:K435)</f>
        <v>3.4785074251112658</v>
      </c>
    </row>
    <row r="1090" spans="17:21" x14ac:dyDescent="0.25">
      <c r="Q1090" s="18" t="s">
        <v>98</v>
      </c>
      <c r="R1090" s="11">
        <v>1085</v>
      </c>
      <c r="S1090" s="18">
        <f t="shared" si="47"/>
        <v>1.5367983899832356E-2</v>
      </c>
      <c r="T1090" s="18">
        <f t="shared" si="48"/>
        <v>65.070344068418024</v>
      </c>
      <c r="U1090" s="18">
        <f>LOOKUP('lap sim'!T1090,'bike sim'!J191:J436,'bike sim'!K191:K436)</f>
        <v>3.4785074251112658</v>
      </c>
    </row>
    <row r="1091" spans="17:21" x14ac:dyDescent="0.25">
      <c r="Q1091" s="18" t="s">
        <v>98</v>
      </c>
      <c r="R1091" s="11">
        <v>1086</v>
      </c>
      <c r="S1091" s="18">
        <f t="shared" si="47"/>
        <v>1.5380630042692025E-2</v>
      </c>
      <c r="T1091" s="18">
        <f t="shared" si="48"/>
        <v>65.016842432611625</v>
      </c>
      <c r="U1091" s="18">
        <f>LOOKUP('lap sim'!T1091,'bike sim'!J192:J437,'bike sim'!K192:K437)</f>
        <v>3.4785074251112658</v>
      </c>
    </row>
    <row r="1092" spans="17:21" x14ac:dyDescent="0.25">
      <c r="Q1092" s="18" t="s">
        <v>98</v>
      </c>
      <c r="R1092" s="11">
        <v>1087</v>
      </c>
      <c r="S1092" s="18">
        <f t="shared" si="47"/>
        <v>1.5393307464739419E-2</v>
      </c>
      <c r="T1092" s="18">
        <f t="shared" si="48"/>
        <v>64.963296698298507</v>
      </c>
      <c r="U1092" s="18">
        <f>LOOKUP('lap sim'!T1092,'bike sim'!J193:J438,'bike sim'!K193:K438)</f>
        <v>3.4785074251112658</v>
      </c>
    </row>
    <row r="1093" spans="17:21" x14ac:dyDescent="0.25">
      <c r="Q1093" s="18" t="s">
        <v>98</v>
      </c>
      <c r="R1093" s="11">
        <v>1088</v>
      </c>
      <c r="S1093" s="18">
        <f t="shared" si="47"/>
        <v>1.5406016295153055E-2</v>
      </c>
      <c r="T1093" s="18">
        <f t="shared" si="48"/>
        <v>64.909706756224438</v>
      </c>
      <c r="U1093" s="18">
        <f>LOOKUP('lap sim'!T1093,'bike sim'!J194:J439,'bike sim'!K194:K439)</f>
        <v>3.4785074251112658</v>
      </c>
    </row>
    <row r="1094" spans="17:21" x14ac:dyDescent="0.25">
      <c r="Q1094" s="18" t="s">
        <v>98</v>
      </c>
      <c r="R1094" s="11">
        <v>1089</v>
      </c>
      <c r="S1094" s="18">
        <f t="shared" si="47"/>
        <v>1.5418756663859667E-2</v>
      </c>
      <c r="T1094" s="18">
        <f t="shared" si="48"/>
        <v>64.856072496683211</v>
      </c>
      <c r="U1094" s="18">
        <f>LOOKUP('lap sim'!T1094,'bike sim'!J195:J440,'bike sim'!K195:K440)</f>
        <v>3.4785074251112658</v>
      </c>
    </row>
    <row r="1095" spans="17:21" x14ac:dyDescent="0.25">
      <c r="Q1095" s="18" t="s">
        <v>98</v>
      </c>
      <c r="R1095" s="11">
        <v>1090</v>
      </c>
      <c r="S1095" s="18">
        <f t="shared" si="47"/>
        <v>1.5431528701539774E-2</v>
      </c>
      <c r="T1095" s="18">
        <f t="shared" ref="T1095:T1113" si="49">T1096+(U1096*S1096)</f>
        <v>64.802393809514086</v>
      </c>
      <c r="U1095" s="18">
        <f>LOOKUP('lap sim'!T1095,'bike sim'!J196:J441,'bike sim'!K196:K441)</f>
        <v>3.4785074251112658</v>
      </c>
    </row>
    <row r="1096" spans="17:21" x14ac:dyDescent="0.25">
      <c r="Q1096" s="18" t="s">
        <v>98</v>
      </c>
      <c r="R1096" s="11">
        <v>1091</v>
      </c>
      <c r="S1096" s="18">
        <f t="shared" si="47"/>
        <v>1.5444332539633315E-2</v>
      </c>
      <c r="T1096" s="18">
        <f t="shared" si="49"/>
        <v>64.748670584099088</v>
      </c>
      <c r="U1096" s="18">
        <f>LOOKUP('lap sim'!T1096,'bike sim'!J197:J442,'bike sim'!K197:K442)</f>
        <v>3.4785074251112658</v>
      </c>
    </row>
    <row r="1097" spans="17:21" x14ac:dyDescent="0.25">
      <c r="Q1097" s="18" t="s">
        <v>98</v>
      </c>
      <c r="R1097" s="11">
        <v>1092</v>
      </c>
      <c r="S1097" s="18">
        <f t="shared" si="47"/>
        <v>1.5457168310345342E-2</v>
      </c>
      <c r="T1097" s="18">
        <f t="shared" si="49"/>
        <v>64.694902709360363</v>
      </c>
      <c r="U1097" s="18">
        <f>LOOKUP('lap sim'!T1097,'bike sim'!J198:J443,'bike sim'!K198:K443)</f>
        <v>3.4785074251112658</v>
      </c>
    </row>
    <row r="1098" spans="17:21" x14ac:dyDescent="0.25">
      <c r="Q1098" s="18" t="s">
        <v>98</v>
      </c>
      <c r="R1098" s="11">
        <v>1093</v>
      </c>
      <c r="S1098" s="18">
        <f t="shared" si="47"/>
        <v>1.5469837710640501E-2</v>
      </c>
      <c r="T1098" s="18">
        <f t="shared" si="49"/>
        <v>64.641919243417632</v>
      </c>
      <c r="U1098" s="18">
        <f>LOOKUP('lap sim'!T1098,'bike sim'!J199:J444,'bike sim'!K199:K444)</f>
        <v>3.4249529267066054</v>
      </c>
    </row>
    <row r="1099" spans="17:21" x14ac:dyDescent="0.25">
      <c r="Q1099" s="18" t="s">
        <v>98</v>
      </c>
      <c r="R1099" s="11">
        <v>1094</v>
      </c>
      <c r="S1099" s="18">
        <f t="shared" si="47"/>
        <v>1.5482538323904697E-2</v>
      </c>
      <c r="T1099" s="18">
        <f t="shared" si="49"/>
        <v>64.588892278472329</v>
      </c>
      <c r="U1099" s="18">
        <f>LOOKUP('lap sim'!T1099,'bike sim'!J200:J445,'bike sim'!K200:K445)</f>
        <v>3.4249529267066054</v>
      </c>
    </row>
    <row r="1100" spans="17:21" x14ac:dyDescent="0.25">
      <c r="Q1100" s="18" t="s">
        <v>98</v>
      </c>
      <c r="R1100" s="11">
        <v>1095</v>
      </c>
      <c r="S1100" s="18">
        <f t="shared" si="47"/>
        <v>1.5495270278533027E-2</v>
      </c>
      <c r="T1100" s="18">
        <f t="shared" si="49"/>
        <v>64.535821707181753</v>
      </c>
      <c r="U1100" s="18">
        <f>LOOKUP('lap sim'!T1100,'bike sim'!J201:J446,'bike sim'!K201:K446)</f>
        <v>3.4249529267066054</v>
      </c>
    </row>
    <row r="1101" spans="17:21" x14ac:dyDescent="0.25">
      <c r="Q1101" s="18" t="s">
        <v>98</v>
      </c>
      <c r="R1101" s="11">
        <v>1096</v>
      </c>
      <c r="S1101" s="18">
        <f t="shared" si="47"/>
        <v>1.5508033703661312E-2</v>
      </c>
      <c r="T1101" s="18">
        <f t="shared" si="49"/>
        <v>64.482707421760935</v>
      </c>
      <c r="U1101" s="18">
        <f>LOOKUP('lap sim'!T1101,'bike sim'!J202:J447,'bike sim'!K202:K447)</f>
        <v>3.4249529267066054</v>
      </c>
    </row>
    <row r="1102" spans="17:21" x14ac:dyDescent="0.25">
      <c r="Q1102" s="18" t="s">
        <v>98</v>
      </c>
      <c r="R1102" s="11">
        <v>1097</v>
      </c>
      <c r="S1102" s="18">
        <f t="shared" si="47"/>
        <v>1.5520828729171602E-2</v>
      </c>
      <c r="T1102" s="18">
        <f t="shared" si="49"/>
        <v>64.429549313980047</v>
      </c>
      <c r="U1102" s="18">
        <f>LOOKUP('lap sim'!T1102,'bike sim'!J203:J448,'bike sim'!K203:K448)</f>
        <v>3.4249529267066054</v>
      </c>
    </row>
    <row r="1103" spans="17:21" x14ac:dyDescent="0.25">
      <c r="Q1103" s="18" t="s">
        <v>98</v>
      </c>
      <c r="R1103" s="11">
        <v>1098</v>
      </c>
      <c r="S1103" s="18">
        <f t="shared" si="47"/>
        <v>1.5533655485697731E-2</v>
      </c>
      <c r="T1103" s="18">
        <f t="shared" si="49"/>
        <v>64.376347275161848</v>
      </c>
      <c r="U1103" s="18">
        <f>LOOKUP('lap sim'!T1103,'bike sim'!J204:J449,'bike sim'!K204:K449)</f>
        <v>3.4249529267066054</v>
      </c>
    </row>
    <row r="1104" spans="17:21" x14ac:dyDescent="0.25">
      <c r="Q1104" s="18" t="s">
        <v>98</v>
      </c>
      <c r="R1104" s="11">
        <v>1099</v>
      </c>
      <c r="S1104" s="18">
        <f t="shared" si="47"/>
        <v>1.5546514104630912E-2</v>
      </c>
      <c r="T1104" s="18">
        <f t="shared" si="49"/>
        <v>64.32310119617911</v>
      </c>
      <c r="U1104" s="18">
        <f>LOOKUP('lap sim'!T1104,'bike sim'!J205:J450,'bike sim'!K205:K450)</f>
        <v>3.4249529267066054</v>
      </c>
    </row>
    <row r="1105" spans="17:21" x14ac:dyDescent="0.25">
      <c r="Q1105" s="18" t="s">
        <v>98</v>
      </c>
      <c r="R1105" s="11">
        <v>1100</v>
      </c>
      <c r="S1105" s="18">
        <f t="shared" si="47"/>
        <v>1.5559404718125407E-2</v>
      </c>
      <c r="T1105" s="18">
        <f t="shared" si="49"/>
        <v>64.26981096745196</v>
      </c>
      <c r="U1105" s="18">
        <f>LOOKUP('lap sim'!T1105,'bike sim'!J206:J451,'bike sim'!K206:K451)</f>
        <v>3.4249529267066054</v>
      </c>
    </row>
    <row r="1106" spans="17:21" x14ac:dyDescent="0.25">
      <c r="Q1106" s="18" t="s">
        <v>98</v>
      </c>
      <c r="R1106" s="11">
        <v>1101</v>
      </c>
      <c r="S1106" s="18">
        <f t="shared" si="47"/>
        <v>1.5572327459104226E-2</v>
      </c>
      <c r="T1106" s="18">
        <f t="shared" si="49"/>
        <v>64.216476478945268</v>
      </c>
      <c r="U1106" s="18">
        <f>LOOKUP('lap sim'!T1106,'bike sim'!J207:J452,'bike sim'!K207:K452)</f>
        <v>3.4249529267066054</v>
      </c>
    </row>
    <row r="1107" spans="17:21" x14ac:dyDescent="0.25">
      <c r="Q1107" s="18" t="s">
        <v>98</v>
      </c>
      <c r="R1107" s="11">
        <v>1102</v>
      </c>
      <c r="S1107" s="18">
        <f t="shared" si="47"/>
        <v>1.5585282461264885E-2</v>
      </c>
      <c r="T1107" s="18">
        <f t="shared" si="49"/>
        <v>64.163097620166013</v>
      </c>
      <c r="U1107" s="18">
        <f>LOOKUP('lap sim'!T1107,'bike sim'!J208:J453,'bike sim'!K208:K453)</f>
        <v>3.4249529267066054</v>
      </c>
    </row>
    <row r="1108" spans="17:21" x14ac:dyDescent="0.25">
      <c r="Q1108" s="18" t="s">
        <v>98</v>
      </c>
      <c r="R1108" s="11">
        <v>1103</v>
      </c>
      <c r="S1108" s="18">
        <f t="shared" si="47"/>
        <v>1.5598269859085225E-2</v>
      </c>
      <c r="T1108" s="18">
        <f t="shared" si="49"/>
        <v>64.109674280160576</v>
      </c>
      <c r="U1108" s="18">
        <f>LOOKUP('lap sim'!T1108,'bike sim'!J209:J454,'bike sim'!K209:K454)</f>
        <v>3.4249529267066054</v>
      </c>
    </row>
    <row r="1109" spans="17:21" x14ac:dyDescent="0.25">
      <c r="Q1109" s="18" t="s">
        <v>98</v>
      </c>
      <c r="R1109" s="11">
        <v>1104</v>
      </c>
      <c r="S1109" s="18">
        <f t="shared" si="47"/>
        <v>1.5611289787829271E-2</v>
      </c>
      <c r="T1109" s="18">
        <f t="shared" si="49"/>
        <v>64.056206347512088</v>
      </c>
      <c r="U1109" s="18">
        <f>LOOKUP('lap sim'!T1109,'bike sim'!J210:J455,'bike sim'!K210:K455)</f>
        <v>3.4249529267066054</v>
      </c>
    </row>
    <row r="1110" spans="17:21" x14ac:dyDescent="0.25">
      <c r="Q1110" s="18" t="s">
        <v>98</v>
      </c>
      <c r="R1110" s="11">
        <v>1105</v>
      </c>
      <c r="S1110" s="18">
        <f t="shared" si="47"/>
        <v>1.5625471425098302E-2</v>
      </c>
      <c r="T1110" s="18">
        <f t="shared" si="49"/>
        <v>63.998069101054902</v>
      </c>
      <c r="U1110" s="18">
        <f>LOOKUP('lap sim'!T1110,'bike sim'!J211:J456,'bike sim'!K211:K456)</f>
        <v>3.7206715161117132</v>
      </c>
    </row>
    <row r="1111" spans="17:21" x14ac:dyDescent="0.25">
      <c r="Q1111" s="18" t="s">
        <v>98</v>
      </c>
      <c r="R1111" s="11">
        <v>1106</v>
      </c>
      <c r="S1111" s="18">
        <f t="shared" si="47"/>
        <v>1.5639691793220598E-2</v>
      </c>
      <c r="T1111" s="18">
        <f t="shared" si="49"/>
        <v>63.939878945279098</v>
      </c>
      <c r="U1111" s="18">
        <f>LOOKUP('lap sim'!T1111,'bike sim'!J212:J457,'bike sim'!K212:K457)</f>
        <v>3.7206715161117132</v>
      </c>
    </row>
    <row r="1112" spans="17:21" x14ac:dyDescent="0.25">
      <c r="Q1112" s="18" t="s">
        <v>98</v>
      </c>
      <c r="R1112" s="11">
        <v>1107</v>
      </c>
      <c r="S1112" s="18">
        <f t="shared" si="47"/>
        <v>1.5653951068843649E-2</v>
      </c>
      <c r="T1112" s="18">
        <f t="shared" si="49"/>
        <v>63.881635735422648</v>
      </c>
      <c r="U1112" s="18">
        <f>LOOKUP('lap sim'!T1112,'bike sim'!J213:J458,'bike sim'!K213:K458)</f>
        <v>3.7206715161117132</v>
      </c>
    </row>
    <row r="1113" spans="17:21" x14ac:dyDescent="0.25">
      <c r="Q1113" s="18" t="s">
        <v>98</v>
      </c>
      <c r="R1113" s="11">
        <v>1108</v>
      </c>
      <c r="S1113" s="18">
        <f t="shared" si="47"/>
        <v>1.5668249429745103E-2</v>
      </c>
      <c r="T1113" s="18">
        <f t="shared" si="49"/>
        <v>63.823339326062062</v>
      </c>
      <c r="U1113" s="18">
        <f>LOOKUP('lap sim'!T1113,'bike sim'!J214:J459,'bike sim'!K214:K459)</f>
        <v>3.7206715161117132</v>
      </c>
    </row>
    <row r="1114" spans="17:21" x14ac:dyDescent="0.25">
      <c r="Q1114" s="18" t="s">
        <v>98</v>
      </c>
      <c r="R1114" s="11">
        <v>1109</v>
      </c>
      <c r="S1114" s="18">
        <f t="shared" si="47"/>
        <v>1.5682587054842063E-2</v>
      </c>
      <c r="T1114" s="18">
        <f t="shared" ref="T1114:T1121" si="50">T1115+(U1115*S1115)</f>
        <v>63.764989571108167</v>
      </c>
      <c r="U1114" s="18">
        <f>LOOKUP('lap sim'!T1114,'bike sim'!J215:J460,'bike sim'!K215:K460)</f>
        <v>3.7206715161117132</v>
      </c>
    </row>
    <row r="1115" spans="17:21" x14ac:dyDescent="0.25">
      <c r="Q1115" s="18" t="s">
        <v>98</v>
      </c>
      <c r="R1115" s="11">
        <v>1110</v>
      </c>
      <c r="S1115" s="18">
        <f t="shared" si="47"/>
        <v>1.5696964124200508E-2</v>
      </c>
      <c r="T1115" s="18">
        <f t="shared" si="50"/>
        <v>63.70658632380183</v>
      </c>
      <c r="U1115" s="18">
        <f>LOOKUP('lap sim'!T1115,'bike sim'!J216:J461,'bike sim'!K216:K461)</f>
        <v>3.7206715161117132</v>
      </c>
    </row>
    <row r="1116" spans="17:21" x14ac:dyDescent="0.25">
      <c r="Q1116" s="18" t="s">
        <v>98</v>
      </c>
      <c r="R1116" s="11">
        <v>1111</v>
      </c>
      <c r="S1116" s="18">
        <f t="shared" si="47"/>
        <v>1.5711380819044794E-2</v>
      </c>
      <c r="T1116" s="18">
        <f t="shared" si="50"/>
        <v>63.648129436709624</v>
      </c>
      <c r="U1116" s="18">
        <f>LOOKUP('lap sim'!T1116,'bike sim'!J217:J462,'bike sim'!K217:K462)</f>
        <v>3.7206715161117132</v>
      </c>
    </row>
    <row r="1117" spans="17:21" x14ac:dyDescent="0.25">
      <c r="Q1117" s="18" t="s">
        <v>98</v>
      </c>
      <c r="R1117" s="11">
        <v>1112</v>
      </c>
      <c r="S1117" s="18">
        <f t="shared" si="47"/>
        <v>1.5725837321767255E-2</v>
      </c>
      <c r="T1117" s="18">
        <f t="shared" si="50"/>
        <v>63.589618761719521</v>
      </c>
      <c r="U1117" s="18">
        <f>LOOKUP('lap sim'!T1117,'bike sim'!J218:J463,'bike sim'!K218:K463)</f>
        <v>3.7206715161117132</v>
      </c>
    </row>
    <row r="1118" spans="17:21" x14ac:dyDescent="0.25">
      <c r="Q1118" s="18" t="s">
        <v>98</v>
      </c>
      <c r="R1118" s="11">
        <v>1113</v>
      </c>
      <c r="S1118" s="18">
        <f t="shared" si="47"/>
        <v>1.5740333815937885E-2</v>
      </c>
      <c r="T1118" s="18">
        <f t="shared" si="50"/>
        <v>63.531054150036468</v>
      </c>
      <c r="U1118" s="18">
        <f>LOOKUP('lap sim'!T1118,'bike sim'!J219:J464,'bike sim'!K219:K464)</f>
        <v>3.7206715161117132</v>
      </c>
    </row>
    <row r="1119" spans="17:21" x14ac:dyDescent="0.25">
      <c r="Q1119" s="18" t="s">
        <v>98</v>
      </c>
      <c r="R1119" s="11">
        <v>1114</v>
      </c>
      <c r="S1119" s="18">
        <f t="shared" si="47"/>
        <v>1.575487048631416E-2</v>
      </c>
      <c r="T1119" s="18">
        <f t="shared" si="50"/>
        <v>63.472435452178011</v>
      </c>
      <c r="U1119" s="18">
        <f>LOOKUP('lap sim'!T1119,'bike sim'!J220:J465,'bike sim'!K220:K465)</f>
        <v>3.7206715161117132</v>
      </c>
    </row>
    <row r="1120" spans="17:21" x14ac:dyDescent="0.25">
      <c r="Q1120" s="18" t="s">
        <v>98</v>
      </c>
      <c r="R1120" s="11">
        <v>1115</v>
      </c>
      <c r="S1120" s="18">
        <f t="shared" si="47"/>
        <v>1.5769447518850913E-2</v>
      </c>
      <c r="T1120" s="18">
        <f t="shared" si="50"/>
        <v>63.413762517969808</v>
      </c>
      <c r="U1120" s="18">
        <f>LOOKUP('lap sim'!T1120,'bike sim'!J221:J466,'bike sim'!K221:K466)</f>
        <v>3.7206715161117132</v>
      </c>
    </row>
    <row r="1121" spans="17:21" x14ac:dyDescent="0.25">
      <c r="Q1121" s="18" t="s">
        <v>98</v>
      </c>
      <c r="R1121" s="11">
        <v>1116</v>
      </c>
      <c r="S1121" s="18">
        <f t="shared" si="47"/>
        <v>1.5784202982653879E-2</v>
      </c>
      <c r="T1121" s="18">
        <f t="shared" si="50"/>
        <v>63.35448176249092</v>
      </c>
      <c r="U1121" s="18">
        <f>LOOKUP('lap sim'!T1121,'bike sim'!J222:J467,'bike sim'!K222:K467)</f>
        <v>3.7557015418539139</v>
      </c>
    </row>
    <row r="1122" spans="17:21" x14ac:dyDescent="0.25">
      <c r="Q1122" s="18" t="s">
        <v>98</v>
      </c>
      <c r="R1122" s="11">
        <v>1117</v>
      </c>
      <c r="S1122" s="18">
        <f t="shared" si="47"/>
        <v>1.5798999957158787E-2</v>
      </c>
      <c r="T1122" s="18">
        <f t="shared" ref="T1122:T1128" si="51">T1123+(U1123*S1123)</f>
        <v>63.295145433992069</v>
      </c>
      <c r="U1122" s="18">
        <f>LOOKUP('lap sim'!T1122,'bike sim'!J223:J468,'bike sim'!K223:K468)</f>
        <v>3.7557015418539139</v>
      </c>
    </row>
    <row r="1123" spans="17:21" x14ac:dyDescent="0.25">
      <c r="Q1123" s="18" t="s">
        <v>98</v>
      </c>
      <c r="R1123" s="11">
        <v>1118</v>
      </c>
      <c r="S1123" s="18">
        <f t="shared" si="47"/>
        <v>1.5813838637400955E-2</v>
      </c>
      <c r="T1123" s="18">
        <f t="shared" si="51"/>
        <v>63.235753375838954</v>
      </c>
      <c r="U1123" s="18">
        <f>LOOKUP('lap sim'!T1123,'bike sim'!J224:J469,'bike sim'!K224:K469)</f>
        <v>3.7557015418539139</v>
      </c>
    </row>
    <row r="1124" spans="17:21" x14ac:dyDescent="0.25">
      <c r="Q1124" s="18" t="s">
        <v>98</v>
      </c>
      <c r="R1124" s="11">
        <v>1119</v>
      </c>
      <c r="S1124" s="18">
        <f t="shared" si="47"/>
        <v>1.5828719219701193E-2</v>
      </c>
      <c r="T1124" s="18">
        <f t="shared" si="51"/>
        <v>63.176305430659951</v>
      </c>
      <c r="U1124" s="18">
        <f>LOOKUP('lap sim'!T1124,'bike sim'!J225:J470,'bike sim'!K225:K470)</f>
        <v>3.7557015418539139</v>
      </c>
    </row>
    <row r="1125" spans="17:21" x14ac:dyDescent="0.25">
      <c r="Q1125" s="18" t="s">
        <v>98</v>
      </c>
      <c r="R1125" s="11">
        <v>1120</v>
      </c>
      <c r="S1125" s="18">
        <f t="shared" si="47"/>
        <v>1.5843641901676718E-2</v>
      </c>
      <c r="T1125" s="18">
        <f t="shared" si="51"/>
        <v>63.116801440341241</v>
      </c>
      <c r="U1125" s="18">
        <f>LOOKUP('lap sim'!T1125,'bike sim'!J226:J471,'bike sim'!K226:K471)</f>
        <v>3.7557015418539139</v>
      </c>
    </row>
    <row r="1126" spans="17:21" x14ac:dyDescent="0.25">
      <c r="Q1126" s="18" t="s">
        <v>98</v>
      </c>
      <c r="R1126" s="11">
        <v>1121</v>
      </c>
      <c r="S1126" s="18">
        <f t="shared" si="47"/>
        <v>1.5858606882252196E-2</v>
      </c>
      <c r="T1126" s="18">
        <f t="shared" si="51"/>
        <v>63.05724124602191</v>
      </c>
      <c r="U1126" s="18">
        <f>LOOKUP('lap sim'!T1126,'bike sim'!J227:J472,'bike sim'!K227:K472)</f>
        <v>3.7557015418539139</v>
      </c>
    </row>
    <row r="1127" spans="17:21" x14ac:dyDescent="0.25">
      <c r="Q1127" s="18" t="s">
        <v>98</v>
      </c>
      <c r="R1127" s="11">
        <v>1122</v>
      </c>
      <c r="S1127" s="18">
        <f t="shared" si="47"/>
        <v>1.5873614361670858E-2</v>
      </c>
      <c r="T1127" s="18">
        <f t="shared" si="51"/>
        <v>62.99762468808899</v>
      </c>
      <c r="U1127" s="18">
        <f>LOOKUP('lap sim'!T1127,'bike sim'!J228:J473,'bike sim'!K228:K473)</f>
        <v>3.7557015418539139</v>
      </c>
    </row>
    <row r="1128" spans="17:21" x14ac:dyDescent="0.25">
      <c r="Q1128" s="18" t="s">
        <v>98</v>
      </c>
      <c r="R1128" s="11">
        <v>1123</v>
      </c>
      <c r="S1128" s="18">
        <f t="shared" si="47"/>
        <v>1.5888664541505795E-2</v>
      </c>
      <c r="T1128" s="18">
        <f t="shared" si="51"/>
        <v>62.937951606172454</v>
      </c>
      <c r="U1128" s="18">
        <f>LOOKUP('lap sim'!T1128,'bike sim'!J229:J474,'bike sim'!K229:K474)</f>
        <v>3.7557015418539139</v>
      </c>
    </row>
    <row r="1129" spans="17:21" x14ac:dyDescent="0.25">
      <c r="Q1129" s="18" t="s">
        <v>98</v>
      </c>
      <c r="R1129" s="11">
        <v>1124</v>
      </c>
      <c r="S1129" s="18">
        <f t="shared" si="47"/>
        <v>1.5903616583878857E-2</v>
      </c>
      <c r="T1129" s="18">
        <f t="shared" ref="T1129:T1139" si="52">T1130+(U1130*S1130)</f>
        <v>62.878779472945652</v>
      </c>
      <c r="U1129" s="18">
        <f>LOOKUP('lap sim'!T1129,'bike sim'!J230:J475,'bike sim'!K230:K475)</f>
        <v>3.7206715161117132</v>
      </c>
    </row>
    <row r="1130" spans="17:21" x14ac:dyDescent="0.25">
      <c r="Q1130" s="18" t="s">
        <v>98</v>
      </c>
      <c r="R1130" s="11">
        <v>1125</v>
      </c>
      <c r="S1130" s="18">
        <f t="shared" si="47"/>
        <v>1.5918610931077267E-2</v>
      </c>
      <c r="T1130" s="18">
        <f t="shared" si="52"/>
        <v>62.819551550678327</v>
      </c>
      <c r="U1130" s="18">
        <f>LOOKUP('lap sim'!T1130,'bike sim'!J231:J476,'bike sim'!K231:K476)</f>
        <v>3.7206715161117132</v>
      </c>
    </row>
    <row r="1131" spans="17:21" x14ac:dyDescent="0.25">
      <c r="Q1131" s="18" t="s">
        <v>98</v>
      </c>
      <c r="R1131" s="11">
        <v>1126</v>
      </c>
      <c r="S1131" s="18">
        <f t="shared" si="47"/>
        <v>1.5933647783009135E-2</v>
      </c>
      <c r="T1131" s="18">
        <f t="shared" si="52"/>
        <v>62.760267681224327</v>
      </c>
      <c r="U1131" s="18">
        <f>LOOKUP('lap sim'!T1131,'bike sim'!J232:J477,'bike sim'!K232:K477)</f>
        <v>3.7206715161117132</v>
      </c>
    </row>
    <row r="1132" spans="17:21" x14ac:dyDescent="0.25">
      <c r="Q1132" s="18" t="s">
        <v>98</v>
      </c>
      <c r="R1132" s="11">
        <v>1127</v>
      </c>
      <c r="S1132" s="18">
        <f t="shared" si="47"/>
        <v>1.594872734090777E-2</v>
      </c>
      <c r="T1132" s="18">
        <f t="shared" si="52"/>
        <v>62.700927705688777</v>
      </c>
      <c r="U1132" s="18">
        <f>LOOKUP('lap sim'!T1132,'bike sim'!J233:J478,'bike sim'!K233:K478)</f>
        <v>3.7206715161117132</v>
      </c>
    </row>
    <row r="1133" spans="17:21" x14ac:dyDescent="0.25">
      <c r="Q1133" s="18" t="s">
        <v>98</v>
      </c>
      <c r="R1133" s="11">
        <v>1128</v>
      </c>
      <c r="S1133" s="18">
        <f t="shared" si="47"/>
        <v>1.5963849807342979E-2</v>
      </c>
      <c r="T1133" s="18">
        <f t="shared" si="52"/>
        <v>62.64153146442311</v>
      </c>
      <c r="U1133" s="18">
        <f>LOOKUP('lap sim'!T1133,'bike sim'!J234:J479,'bike sim'!K234:K479)</f>
        <v>3.7206715161117132</v>
      </c>
    </row>
    <row r="1134" spans="17:21" x14ac:dyDescent="0.25">
      <c r="Q1134" s="18" t="s">
        <v>98</v>
      </c>
      <c r="R1134" s="11">
        <v>1129</v>
      </c>
      <c r="S1134" s="18">
        <f t="shared" si="47"/>
        <v>1.5979015386232531E-2</v>
      </c>
      <c r="T1134" s="18">
        <f t="shared" si="52"/>
        <v>62.582078797020046</v>
      </c>
      <c r="U1134" s="18">
        <f>LOOKUP('lap sim'!T1134,'bike sim'!J235:J480,'bike sim'!K235:K480)</f>
        <v>3.7206715161117132</v>
      </c>
    </row>
    <row r="1135" spans="17:21" x14ac:dyDescent="0.25">
      <c r="Q1135" s="18" t="s">
        <v>98</v>
      </c>
      <c r="R1135" s="11">
        <v>1130</v>
      </c>
      <c r="S1135" s="18">
        <f t="shared" si="47"/>
        <v>1.5995494667833659E-2</v>
      </c>
      <c r="T1135" s="18">
        <f t="shared" si="52"/>
        <v>62.517603910741357</v>
      </c>
      <c r="U1135" s="18">
        <f>LOOKUP('lap sim'!T1135,'bike sim'!J236:J481,'bike sim'!K236:K481)</f>
        <v>4.0308154025609744</v>
      </c>
    </row>
    <row r="1136" spans="17:21" x14ac:dyDescent="0.25">
      <c r="Q1136" s="18" t="s">
        <v>98</v>
      </c>
      <c r="R1136" s="11">
        <v>1131</v>
      </c>
      <c r="S1136" s="18">
        <f t="shared" si="47"/>
        <v>1.6012025058100312E-2</v>
      </c>
      <c r="T1136" s="18">
        <f t="shared" si="52"/>
        <v>62.453062393510976</v>
      </c>
      <c r="U1136" s="18">
        <f>LOOKUP('lap sim'!T1136,'bike sim'!J237:J482,'bike sim'!K237:K482)</f>
        <v>4.0308154025609744</v>
      </c>
    </row>
    <row r="1137" spans="17:21" x14ac:dyDescent="0.25">
      <c r="Q1137" s="18" t="s">
        <v>98</v>
      </c>
      <c r="R1137" s="11">
        <v>1132</v>
      </c>
      <c r="S1137" s="18">
        <f t="shared" si="47"/>
        <v>1.6028606821814714E-2</v>
      </c>
      <c r="T1137" s="18">
        <f t="shared" si="52"/>
        <v>62.388454038252014</v>
      </c>
      <c r="U1137" s="18">
        <f>LOOKUP('lap sim'!T1137,'bike sim'!J238:J483,'bike sim'!K238:K483)</f>
        <v>4.0308154025609744</v>
      </c>
    </row>
    <row r="1138" spans="17:21" x14ac:dyDescent="0.25">
      <c r="Q1138" s="18" t="s">
        <v>98</v>
      </c>
      <c r="R1138" s="11">
        <v>1133</v>
      </c>
      <c r="S1138" s="18">
        <f t="shared" si="47"/>
        <v>1.6045240225683845E-2</v>
      </c>
      <c r="T1138" s="18">
        <f t="shared" si="52"/>
        <v>62.323778636812534</v>
      </c>
      <c r="U1138" s="18">
        <f>LOOKUP('lap sim'!T1138,'bike sim'!J239:J484,'bike sim'!K239:K484)</f>
        <v>4.0308154025609744</v>
      </c>
    </row>
    <row r="1139" spans="17:21" x14ac:dyDescent="0.25">
      <c r="Q1139" s="18" t="s">
        <v>98</v>
      </c>
      <c r="R1139" s="11">
        <v>1134</v>
      </c>
      <c r="S1139" s="18">
        <f t="shared" si="47"/>
        <v>1.6061925538357474E-2</v>
      </c>
      <c r="T1139" s="18">
        <f t="shared" si="52"/>
        <v>62.259035979957737</v>
      </c>
      <c r="U1139" s="18">
        <f>LOOKUP('lap sim'!T1139,'bike sim'!J240:J485,'bike sim'!K240:K485)</f>
        <v>4.0308154025609744</v>
      </c>
    </row>
    <row r="1140" spans="17:21" x14ac:dyDescent="0.25">
      <c r="Q1140" s="18" t="s">
        <v>98</v>
      </c>
      <c r="R1140" s="11">
        <v>1135</v>
      </c>
      <c r="S1140" s="18">
        <f t="shared" si="47"/>
        <v>1.6078663030446395E-2</v>
      </c>
      <c r="T1140" s="18">
        <f t="shared" ref="T1140:T1150" si="53">T1141+(U1141*S1141)</f>
        <v>62.194225857362028</v>
      </c>
      <c r="U1140" s="18">
        <f>LOOKUP('lap sim'!T1140,'bike sim'!J241:J486,'bike sim'!K241:K486)</f>
        <v>4.0308154025609744</v>
      </c>
    </row>
    <row r="1141" spans="17:21" x14ac:dyDescent="0.25">
      <c r="Q1141" s="18" t="s">
        <v>98</v>
      </c>
      <c r="R1141" s="11">
        <v>1136</v>
      </c>
      <c r="S1141" s="18">
        <f t="shared" si="47"/>
        <v>1.6095452974540871E-2</v>
      </c>
      <c r="T1141" s="18">
        <f t="shared" si="53"/>
        <v>62.12934805760105</v>
      </c>
      <c r="U1141" s="18">
        <f>LOOKUP('lap sim'!T1141,'bike sim'!J242:J487,'bike sim'!K242:K487)</f>
        <v>4.0308154025609744</v>
      </c>
    </row>
    <row r="1142" spans="17:21" x14ac:dyDescent="0.25">
      <c r="Q1142" s="18" t="s">
        <v>98</v>
      </c>
      <c r="R1142" s="11">
        <v>1137</v>
      </c>
      <c r="S1142" s="18">
        <f t="shared" si="47"/>
        <v>1.6112295645229303E-2</v>
      </c>
      <c r="T1142" s="18">
        <f t="shared" si="53"/>
        <v>62.064402368143647</v>
      </c>
      <c r="U1142" s="18">
        <f>LOOKUP('lap sim'!T1142,'bike sim'!J243:J488,'bike sim'!K243:K488)</f>
        <v>4.0308154025609744</v>
      </c>
    </row>
    <row r="1143" spans="17:21" x14ac:dyDescent="0.25">
      <c r="Q1143" s="18" t="s">
        <v>98</v>
      </c>
      <c r="R1143" s="11">
        <v>1138</v>
      </c>
      <c r="S1143" s="18">
        <f t="shared" si="47"/>
        <v>1.6129191319117078E-2</v>
      </c>
      <c r="T1143" s="18">
        <f t="shared" si="53"/>
        <v>61.999388575343694</v>
      </c>
      <c r="U1143" s="18">
        <f>LOOKUP('lap sim'!T1143,'bike sim'!J244:J489,'bike sim'!K244:K489)</f>
        <v>4.0308154025609744</v>
      </c>
    </row>
    <row r="1144" spans="17:21" x14ac:dyDescent="0.25">
      <c r="Q1144" s="18" t="s">
        <v>98</v>
      </c>
      <c r="R1144" s="11">
        <v>1139</v>
      </c>
      <c r="S1144" s="18">
        <f t="shared" si="47"/>
        <v>1.6146140274845688E-2</v>
      </c>
      <c r="T1144" s="18">
        <f t="shared" si="53"/>
        <v>61.934306464431934</v>
      </c>
      <c r="U1144" s="18">
        <f>LOOKUP('lap sim'!T1144,'bike sim'!J245:J490,'bike sim'!K245:K490)</f>
        <v>4.0308154025609744</v>
      </c>
    </row>
    <row r="1145" spans="17:21" x14ac:dyDescent="0.25">
      <c r="Q1145" s="18" t="s">
        <v>98</v>
      </c>
      <c r="R1145" s="11">
        <v>1140</v>
      </c>
      <c r="S1145" s="18">
        <f t="shared" si="47"/>
        <v>1.6163142793112022E-2</v>
      </c>
      <c r="T1145" s="18">
        <f t="shared" si="53"/>
        <v>61.869155819507668</v>
      </c>
      <c r="U1145" s="18">
        <f>LOOKUP('lap sim'!T1145,'bike sim'!J246:J491,'bike sim'!K246:K491)</f>
        <v>4.0308154025609744</v>
      </c>
    </row>
    <row r="1146" spans="17:21" x14ac:dyDescent="0.25">
      <c r="Q1146" s="18" t="s">
        <v>98</v>
      </c>
      <c r="R1146" s="11">
        <v>1141</v>
      </c>
      <c r="S1146" s="18">
        <f t="shared" ref="S1146:S1209" si="54">1/T1146</f>
        <v>1.6180199156687915E-2</v>
      </c>
      <c r="T1146" s="18">
        <f t="shared" si="53"/>
        <v>61.803936423530388</v>
      </c>
      <c r="U1146" s="18">
        <f>LOOKUP('lap sim'!T1146,'bike sim'!J247:J492,'bike sim'!K247:K492)</f>
        <v>4.0308154025609744</v>
      </c>
    </row>
    <row r="1147" spans="17:21" x14ac:dyDescent="0.25">
      <c r="Q1147" s="18" t="s">
        <v>98</v>
      </c>
      <c r="R1147" s="11">
        <v>1142</v>
      </c>
      <c r="S1147" s="18">
        <f t="shared" si="54"/>
        <v>1.6197309650439917E-2</v>
      </c>
      <c r="T1147" s="18">
        <f t="shared" si="53"/>
        <v>61.738648058311348</v>
      </c>
      <c r="U1147" s="18">
        <f>LOOKUP('lap sim'!T1147,'bike sim'!J248:J493,'bike sim'!K248:K493)</f>
        <v>4.0308154025609744</v>
      </c>
    </row>
    <row r="1148" spans="17:21" x14ac:dyDescent="0.25">
      <c r="Q1148" s="18" t="s">
        <v>98</v>
      </c>
      <c r="R1148" s="11">
        <v>1143</v>
      </c>
      <c r="S1148" s="18">
        <f t="shared" si="54"/>
        <v>1.6214474561349265E-2</v>
      </c>
      <c r="T1148" s="18">
        <f t="shared" si="53"/>
        <v>61.673290504505026</v>
      </c>
      <c r="U1148" s="18">
        <f>LOOKUP('lap sim'!T1148,'bike sim'!J249:J494,'bike sim'!K249:K494)</f>
        <v>4.0308154025609744</v>
      </c>
    </row>
    <row r="1149" spans="17:21" x14ac:dyDescent="0.25">
      <c r="Q1149" s="18" t="s">
        <v>98</v>
      </c>
      <c r="R1149" s="11">
        <v>1144</v>
      </c>
      <c r="S1149" s="18">
        <f t="shared" si="54"/>
        <v>1.6231694178532142E-2</v>
      </c>
      <c r="T1149" s="18">
        <f t="shared" si="53"/>
        <v>61.607863541600537</v>
      </c>
      <c r="U1149" s="18">
        <f>LOOKUP('lap sim'!T1149,'bike sim'!J250:J495,'bike sim'!K250:K495)</f>
        <v>4.0308154025609744</v>
      </c>
    </row>
    <row r="1150" spans="17:21" x14ac:dyDescent="0.25">
      <c r="Q1150" s="18" t="s">
        <v>98</v>
      </c>
      <c r="R1150" s="11">
        <v>1145</v>
      </c>
      <c r="S1150" s="18">
        <f t="shared" si="54"/>
        <v>1.6248968793260116E-2</v>
      </c>
      <c r="T1150" s="18">
        <f t="shared" si="53"/>
        <v>61.542366947912932</v>
      </c>
      <c r="U1150" s="18">
        <f>LOOKUP('lap sim'!T1150,'bike sim'!J251:J496,'bike sim'!K251:K496)</f>
        <v>4.0308154025609744</v>
      </c>
    </row>
    <row r="1151" spans="17:21" x14ac:dyDescent="0.25">
      <c r="Q1151" s="18" t="s">
        <v>98</v>
      </c>
      <c r="R1151" s="11">
        <v>1146</v>
      </c>
      <c r="S1151" s="18">
        <f t="shared" si="54"/>
        <v>1.6266478280183832E-2</v>
      </c>
      <c r="T1151" s="18">
        <f>T1152+(U1152*S1152)</f>
        <v>61.476121799407636</v>
      </c>
      <c r="U1151" s="18">
        <f>LOOKUP('lap sim'!T1151,'bike sim'!J24:J269,'bike sim'!K24:K269)</f>
        <v>4.0724948181312337</v>
      </c>
    </row>
    <row r="1152" spans="17:21" x14ac:dyDescent="0.25">
      <c r="Q1152" s="18" t="s">
        <v>98</v>
      </c>
      <c r="R1152" s="11">
        <v>1147</v>
      </c>
      <c r="S1152" s="18">
        <f t="shared" si="54"/>
        <v>1.6284044513215648E-2</v>
      </c>
      <c r="T1152" s="18">
        <f t="shared" ref="T1152:T1162" si="55">T1153+(U1153*S1153)</f>
        <v>61.409805112509346</v>
      </c>
      <c r="U1152" s="18">
        <f>LOOKUP('lap sim'!T1152,'bike sim'!J25:J270,'bike sim'!K25:K270)</f>
        <v>4.0724948181312337</v>
      </c>
    </row>
    <row r="1153" spans="17:21" x14ac:dyDescent="0.25">
      <c r="Q1153" s="18" t="s">
        <v>98</v>
      </c>
      <c r="R1153" s="11">
        <v>1148</v>
      </c>
      <c r="S1153" s="18">
        <f t="shared" si="54"/>
        <v>1.6301667799598085E-2</v>
      </c>
      <c r="T1153" s="18">
        <f t="shared" si="55"/>
        <v>61.343416654868584</v>
      </c>
      <c r="U1153" s="18">
        <f>LOOKUP('lap sim'!T1153,'bike sim'!J26:J271,'bike sim'!K26:K271)</f>
        <v>4.0724948181312337</v>
      </c>
    </row>
    <row r="1154" spans="17:21" x14ac:dyDescent="0.25">
      <c r="Q1154" s="18" t="s">
        <v>98</v>
      </c>
      <c r="R1154" s="11">
        <v>1149</v>
      </c>
      <c r="S1154" s="18">
        <f t="shared" si="54"/>
        <v>1.6319348448907998E-2</v>
      </c>
      <c r="T1154" s="18">
        <f t="shared" si="55"/>
        <v>61.276956192875126</v>
      </c>
      <c r="U1154" s="18">
        <f>LOOKUP('lap sim'!T1154,'bike sim'!J27:J272,'bike sim'!K27:K272)</f>
        <v>4.0724948181312337</v>
      </c>
    </row>
    <row r="1155" spans="17:21" x14ac:dyDescent="0.25">
      <c r="Q1155" s="18" t="s">
        <v>98</v>
      </c>
      <c r="R1155" s="11">
        <v>1150</v>
      </c>
      <c r="S1155" s="18">
        <f t="shared" si="54"/>
        <v>1.6337086773079438E-2</v>
      </c>
      <c r="T1155" s="18">
        <f t="shared" si="55"/>
        <v>61.210423491648399</v>
      </c>
      <c r="U1155" s="18">
        <f>LOOKUP('lap sim'!T1155,'bike sim'!J28:J273,'bike sim'!K28:K273)</f>
        <v>4.0724948181312337</v>
      </c>
    </row>
    <row r="1156" spans="17:21" x14ac:dyDescent="0.25">
      <c r="Q1156" s="18" t="s">
        <v>98</v>
      </c>
      <c r="R1156" s="11">
        <v>1151</v>
      </c>
      <c r="S1156" s="18">
        <f t="shared" si="54"/>
        <v>1.635488308642678E-2</v>
      </c>
      <c r="T1156" s="18">
        <f t="shared" si="55"/>
        <v>61.143818315027787</v>
      </c>
      <c r="U1156" s="18">
        <f>LOOKUP('lap sim'!T1156,'bike sim'!J29:J274,'bike sim'!K29:K274)</f>
        <v>4.0724948181312337</v>
      </c>
    </row>
    <row r="1157" spans="17:21" x14ac:dyDescent="0.25">
      <c r="Q1157" s="18" t="s">
        <v>98</v>
      </c>
      <c r="R1157" s="11">
        <v>1152</v>
      </c>
      <c r="S1157" s="18">
        <f t="shared" si="54"/>
        <v>1.6372737705668133E-2</v>
      </c>
      <c r="T1157" s="18">
        <f t="shared" si="55"/>
        <v>61.077140425562831</v>
      </c>
      <c r="U1157" s="18">
        <f>LOOKUP('lap sim'!T1157,'bike sim'!J30:J275,'bike sim'!K30:K275)</f>
        <v>4.0724948181312337</v>
      </c>
    </row>
    <row r="1158" spans="17:21" x14ac:dyDescent="0.25">
      <c r="Q1158" s="18" t="s">
        <v>98</v>
      </c>
      <c r="R1158" s="11">
        <v>1153</v>
      </c>
      <c r="S1158" s="18">
        <f t="shared" si="54"/>
        <v>1.6390650949949022E-2</v>
      </c>
      <c r="T1158" s="18">
        <f t="shared" si="55"/>
        <v>61.010389584503365</v>
      </c>
      <c r="U1158" s="18">
        <f>LOOKUP('lap sim'!T1158,'bike sim'!J31:J276,'bike sim'!K31:K276)</f>
        <v>4.0724948181312337</v>
      </c>
    </row>
    <row r="1159" spans="17:21" x14ac:dyDescent="0.25">
      <c r="Q1159" s="18" t="s">
        <v>98</v>
      </c>
      <c r="R1159" s="11">
        <v>1154</v>
      </c>
      <c r="S1159" s="18">
        <f t="shared" si="54"/>
        <v>1.6408623140866368E-2</v>
      </c>
      <c r="T1159" s="18">
        <f t="shared" si="55"/>
        <v>60.943565551789519</v>
      </c>
      <c r="U1159" s="18">
        <f>LOOKUP('lap sim'!T1159,'bike sim'!J32:J277,'bike sim'!K32:K277)</f>
        <v>4.0724948181312337</v>
      </c>
    </row>
    <row r="1160" spans="17:21" x14ac:dyDescent="0.25">
      <c r="Q1160" s="18" t="s">
        <v>98</v>
      </c>
      <c r="R1160" s="11">
        <v>1155</v>
      </c>
      <c r="S1160" s="18">
        <f t="shared" si="54"/>
        <v>1.6426654602492763E-2</v>
      </c>
      <c r="T1160" s="18">
        <f t="shared" si="55"/>
        <v>60.876668086041633</v>
      </c>
      <c r="U1160" s="18">
        <f>LOOKUP('lap sim'!T1160,'bike sim'!J33:J278,'bike sim'!K33:K278)</f>
        <v>4.0724948181312337</v>
      </c>
    </row>
    <row r="1161" spans="17:21" x14ac:dyDescent="0.25">
      <c r="Q1161" s="18" t="s">
        <v>98</v>
      </c>
      <c r="R1161" s="11">
        <v>1156</v>
      </c>
      <c r="S1161" s="18">
        <f t="shared" si="54"/>
        <v>1.644597582769047E-2</v>
      </c>
      <c r="T1161" s="18">
        <f t="shared" si="55"/>
        <v>60.805148352235619</v>
      </c>
      <c r="U1161" s="18">
        <f>LOOKUP('lap sim'!T1161,'bike sim'!J34:J279,'bike sim'!K34:K279)</f>
        <v>4.348768024187029</v>
      </c>
    </row>
    <row r="1162" spans="17:21" x14ac:dyDescent="0.25">
      <c r="Q1162" s="18" t="s">
        <v>98</v>
      </c>
      <c r="R1162" s="11">
        <v>1157</v>
      </c>
      <c r="S1162" s="18">
        <f t="shared" si="54"/>
        <v>1.6465365418160526E-2</v>
      </c>
      <c r="T1162" s="18">
        <f t="shared" si="55"/>
        <v>60.73354429759857</v>
      </c>
      <c r="U1162" s="18">
        <f>LOOKUP('lap sim'!T1162,'bike sim'!J35:J280,'bike sim'!K35:K280)</f>
        <v>4.348768024187029</v>
      </c>
    </row>
    <row r="1163" spans="17:21" x14ac:dyDescent="0.25">
      <c r="Q1163" s="18" t="s">
        <v>98</v>
      </c>
      <c r="R1163" s="11">
        <v>1158</v>
      </c>
      <c r="S1163" s="18">
        <f t="shared" si="54"/>
        <v>1.6484823778119464E-2</v>
      </c>
      <c r="T1163" s="18">
        <f t="shared" ref="T1163:T1168" si="56">T1164+(U1164*S1164)</f>
        <v>60.661855623067929</v>
      </c>
      <c r="U1163" s="18">
        <f>LOOKUP('lap sim'!T1163,'bike sim'!J36:J281,'bike sim'!K36:K281)</f>
        <v>4.348768024187029</v>
      </c>
    </row>
    <row r="1164" spans="17:21" x14ac:dyDescent="0.25">
      <c r="Q1164" s="18" t="s">
        <v>98</v>
      </c>
      <c r="R1164" s="11">
        <v>1159</v>
      </c>
      <c r="S1164" s="18">
        <f t="shared" si="54"/>
        <v>1.6504351315138267E-2</v>
      </c>
      <c r="T1164" s="18">
        <f t="shared" si="56"/>
        <v>60.590082027808705</v>
      </c>
      <c r="U1164" s="18">
        <f>LOOKUP('lap sim'!T1164,'bike sim'!J37:J282,'bike sim'!K37:K282)</f>
        <v>4.348768024187029</v>
      </c>
    </row>
    <row r="1165" spans="17:21" x14ac:dyDescent="0.25">
      <c r="Q1165" s="18" t="s">
        <v>98</v>
      </c>
      <c r="R1165" s="11">
        <v>1160</v>
      </c>
      <c r="S1165" s="18">
        <f t="shared" si="54"/>
        <v>1.6523948440178269E-2</v>
      </c>
      <c r="T1165" s="18">
        <f t="shared" si="56"/>
        <v>60.518223209198744</v>
      </c>
      <c r="U1165" s="18">
        <f>LOOKUP('lap sim'!T1165,'bike sim'!J38:J283,'bike sim'!K38:K283)</f>
        <v>4.348768024187029</v>
      </c>
    </row>
    <row r="1166" spans="17:21" x14ac:dyDescent="0.25">
      <c r="Q1166" s="18" t="s">
        <v>98</v>
      </c>
      <c r="R1166" s="11">
        <v>1161</v>
      </c>
      <c r="S1166" s="18">
        <f t="shared" si="54"/>
        <v>1.6543615567627509E-2</v>
      </c>
      <c r="T1166" s="18">
        <f t="shared" si="56"/>
        <v>60.446278862813806</v>
      </c>
      <c r="U1166" s="18">
        <f>LOOKUP('lap sim'!T1166,'bike sim'!J39:J284,'bike sim'!K39:K284)</f>
        <v>4.348768024187029</v>
      </c>
    </row>
    <row r="1167" spans="17:21" x14ac:dyDescent="0.25">
      <c r="Q1167" s="18" t="s">
        <v>98</v>
      </c>
      <c r="R1167" s="11">
        <v>1162</v>
      </c>
      <c r="S1167" s="18">
        <f t="shared" si="54"/>
        <v>1.6563353115337531E-2</v>
      </c>
      <c r="T1167" s="18">
        <f t="shared" si="56"/>
        <v>60.374248682412507</v>
      </c>
      <c r="U1167" s="18">
        <f>LOOKUP('lap sim'!T1167,'bike sim'!J40:J285,'bike sim'!K40:K285)</f>
        <v>4.348768024187029</v>
      </c>
    </row>
    <row r="1168" spans="17:21" x14ac:dyDescent="0.25">
      <c r="Q1168" s="18" t="s">
        <v>98</v>
      </c>
      <c r="R1168" s="11">
        <v>1163</v>
      </c>
      <c r="S1168" s="18">
        <f t="shared" si="54"/>
        <v>1.6583161504660732E-2</v>
      </c>
      <c r="T1168" s="18">
        <f t="shared" si="56"/>
        <v>60.30213235992111</v>
      </c>
      <c r="U1168" s="18">
        <f>LOOKUP('lap sim'!T1168,'bike sim'!J41:J286,'bike sim'!K41:K286)</f>
        <v>4.348768024187029</v>
      </c>
    </row>
    <row r="1169" spans="17:21" x14ac:dyDescent="0.25">
      <c r="Q1169" s="18" t="s">
        <v>98</v>
      </c>
      <c r="R1169" s="11">
        <v>1164</v>
      </c>
      <c r="S1169" s="18">
        <f t="shared" si="54"/>
        <v>1.6603041160488149E-2</v>
      </c>
      <c r="T1169" s="18">
        <f t="shared" ref="T1169:T1174" si="57">T1170+(U1170*S1170)</f>
        <v>60.22992958541812</v>
      </c>
      <c r="U1169" s="18">
        <f>LOOKUP('lap sim'!T1169,'bike sim'!J42:J287,'bike sim'!K42:K287)</f>
        <v>4.348768024187029</v>
      </c>
    </row>
    <row r="1170" spans="17:21" x14ac:dyDescent="0.25">
      <c r="Q1170" s="18" t="s">
        <v>98</v>
      </c>
      <c r="R1170" s="11">
        <v>1165</v>
      </c>
      <c r="S1170" s="18">
        <f t="shared" si="54"/>
        <v>1.6622992511287772E-2</v>
      </c>
      <c r="T1170" s="18">
        <f t="shared" si="57"/>
        <v>60.157640047118733</v>
      </c>
      <c r="U1170" s="18">
        <f>LOOKUP('lap sim'!T1170,'bike sim'!J43:J288,'bike sim'!K43:K288)</f>
        <v>4.348768024187029</v>
      </c>
    </row>
    <row r="1171" spans="17:21" x14ac:dyDescent="0.25">
      <c r="Q1171" s="18" t="s">
        <v>98</v>
      </c>
      <c r="R1171" s="11">
        <v>1166</v>
      </c>
      <c r="S1171" s="18">
        <f t="shared" si="54"/>
        <v>1.6643051521597764E-2</v>
      </c>
      <c r="T1171" s="18">
        <f t="shared" si="57"/>
        <v>60.085135150984513</v>
      </c>
      <c r="U1171" s="18">
        <f>LOOKUP('lap sim'!T1171,'bike sim'!J44:J289,'bike sim'!K44:K289)</f>
        <v>4.3564664833326994</v>
      </c>
    </row>
    <row r="1172" spans="17:21" x14ac:dyDescent="0.25">
      <c r="Q1172" s="18" t="s">
        <v>98</v>
      </c>
      <c r="R1172" s="11">
        <v>1167</v>
      </c>
      <c r="S1172" s="18">
        <f t="shared" si="54"/>
        <v>1.6663183352826731E-2</v>
      </c>
      <c r="T1172" s="18">
        <f t="shared" si="57"/>
        <v>60.012542551202294</v>
      </c>
      <c r="U1172" s="18">
        <f>LOOKUP('lap sim'!T1172,'bike sim'!J45:J290,'bike sim'!K45:K290)</f>
        <v>4.3564664833326994</v>
      </c>
    </row>
    <row r="1173" spans="17:21" x14ac:dyDescent="0.25">
      <c r="Q1173" s="18" t="s">
        <v>98</v>
      </c>
      <c r="R1173" s="11">
        <v>1168</v>
      </c>
      <c r="S1173" s="18">
        <f t="shared" si="54"/>
        <v>1.6683388446758537E-2</v>
      </c>
      <c r="T1173" s="18">
        <f t="shared" si="57"/>
        <v>59.939861928605573</v>
      </c>
      <c r="U1173" s="18">
        <f>LOOKUP('lap sim'!T1173,'bike sim'!J46:J291,'bike sim'!K46:K291)</f>
        <v>4.3564664833326994</v>
      </c>
    </row>
    <row r="1174" spans="17:21" x14ac:dyDescent="0.25">
      <c r="Q1174" s="18" t="s">
        <v>98</v>
      </c>
      <c r="R1174" s="11">
        <v>1169</v>
      </c>
      <c r="S1174" s="18">
        <f t="shared" si="54"/>
        <v>1.6703667248939062E-2</v>
      </c>
      <c r="T1174" s="18">
        <f t="shared" si="57"/>
        <v>59.867092962086829</v>
      </c>
      <c r="U1174" s="18">
        <f>LOOKUP('lap sim'!T1174,'bike sim'!J47:J292,'bike sim'!K47:K292)</f>
        <v>4.3564664833326994</v>
      </c>
    </row>
    <row r="1175" spans="17:21" x14ac:dyDescent="0.25">
      <c r="Q1175" s="18" t="s">
        <v>98</v>
      </c>
      <c r="R1175" s="11">
        <v>1170</v>
      </c>
      <c r="S1175" s="18">
        <f t="shared" si="54"/>
        <v>1.6724020208717532E-2</v>
      </c>
      <c r="T1175" s="18">
        <f t="shared" ref="T1175:T1184" si="58">T1176+(U1176*S1176)</f>
        <v>59.794235328580974</v>
      </c>
      <c r="U1175" s="18">
        <f>LOOKUP('lap sim'!T1175,'bike sim'!J48:J293,'bike sim'!K48:K293)</f>
        <v>4.3564664833326994</v>
      </c>
    </row>
    <row r="1176" spans="17:21" x14ac:dyDescent="0.25">
      <c r="Q1176" s="18" t="s">
        <v>98</v>
      </c>
      <c r="R1176" s="11">
        <v>1171</v>
      </c>
      <c r="S1176" s="18">
        <f t="shared" si="54"/>
        <v>1.6744447779288341E-2</v>
      </c>
      <c r="T1176" s="18">
        <f t="shared" si="58"/>
        <v>59.721288703048593</v>
      </c>
      <c r="U1176" s="18">
        <f>LOOKUP('lap sim'!T1176,'bike sim'!J49:J294,'bike sim'!K49:K294)</f>
        <v>4.3564664833326994</v>
      </c>
    </row>
    <row r="1177" spans="17:21" x14ac:dyDescent="0.25">
      <c r="Q1177" s="18" t="s">
        <v>98</v>
      </c>
      <c r="R1177" s="11">
        <v>1172</v>
      </c>
      <c r="S1177" s="18">
        <f t="shared" si="54"/>
        <v>1.6765553676316079E-2</v>
      </c>
      <c r="T1177" s="18">
        <f t="shared" si="58"/>
        <v>59.646106493497655</v>
      </c>
      <c r="U1177" s="18">
        <f>LOOKUP('lap sim'!T1177,'bike sim'!J50:J295,'bike sim'!K50:K295)</f>
        <v>4.4843260772917413</v>
      </c>
    </row>
    <row r="1178" spans="17:21" x14ac:dyDescent="0.25">
      <c r="Q1178" s="18" t="s">
        <v>98</v>
      </c>
      <c r="R1178" s="11">
        <v>1173</v>
      </c>
      <c r="S1178" s="18">
        <f t="shared" si="54"/>
        <v>1.6786739619016278E-2</v>
      </c>
      <c r="T1178" s="18">
        <f t="shared" si="58"/>
        <v>59.570829279271393</v>
      </c>
      <c r="U1178" s="18">
        <f>LOOKUP('lap sim'!T1178,'bike sim'!J51:J296,'bike sim'!K51:K296)</f>
        <v>4.4843260772917413</v>
      </c>
    </row>
    <row r="1179" spans="17:21" x14ac:dyDescent="0.25">
      <c r="Q1179" s="18" t="s">
        <v>98</v>
      </c>
      <c r="R1179" s="11">
        <v>1174</v>
      </c>
      <c r="S1179" s="18">
        <f t="shared" si="54"/>
        <v>1.6808006114765957E-2</v>
      </c>
      <c r="T1179" s="18">
        <f t="shared" si="58"/>
        <v>59.495456699143666</v>
      </c>
      <c r="U1179" s="18">
        <f>LOOKUP('lap sim'!T1179,'bike sim'!J52:J297,'bike sim'!K52:K297)</f>
        <v>4.4843260772917413</v>
      </c>
    </row>
    <row r="1180" spans="17:21" x14ac:dyDescent="0.25">
      <c r="Q1180" s="18" t="s">
        <v>98</v>
      </c>
      <c r="R1180" s="11">
        <v>1175</v>
      </c>
      <c r="S1180" s="18">
        <f t="shared" si="54"/>
        <v>1.6829353675456887E-2</v>
      </c>
      <c r="T1180" s="18">
        <f t="shared" si="58"/>
        <v>59.419988389592852</v>
      </c>
      <c r="U1180" s="18">
        <f>LOOKUP('lap sim'!T1180,'bike sim'!J53:J298,'bike sim'!K53:K298)</f>
        <v>4.4843260772917413</v>
      </c>
    </row>
    <row r="1181" spans="17:21" x14ac:dyDescent="0.25">
      <c r="Q1181" s="18" t="s">
        <v>98</v>
      </c>
      <c r="R1181" s="11">
        <v>1176</v>
      </c>
      <c r="S1181" s="18">
        <f t="shared" si="54"/>
        <v>1.6850782817547379E-2</v>
      </c>
      <c r="T1181" s="18">
        <f t="shared" si="58"/>
        <v>59.344423984781344</v>
      </c>
      <c r="U1181" s="18">
        <f>LOOKUP('lap sim'!T1181,'bike sim'!J54:J299,'bike sim'!K54:K299)</f>
        <v>4.4843260772917413</v>
      </c>
    </row>
    <row r="1182" spans="17:21" x14ac:dyDescent="0.25">
      <c r="Q1182" s="18" t="s">
        <v>98</v>
      </c>
      <c r="R1182" s="11">
        <v>1177</v>
      </c>
      <c r="S1182" s="18">
        <f t="shared" si="54"/>
        <v>1.6872987814961084E-2</v>
      </c>
      <c r="T1182" s="18">
        <f t="shared" si="58"/>
        <v>59.266326211254153</v>
      </c>
      <c r="U1182" s="18">
        <f>LOOKUP('lap sim'!T1182,'bike sim'!J1:J246,'bike sim'!K1:K246)</f>
        <v>4.6285681222350288</v>
      </c>
    </row>
    <row r="1183" spans="17:21" x14ac:dyDescent="0.25">
      <c r="Q1183" s="18" t="s">
        <v>98</v>
      </c>
      <c r="R1183" s="11">
        <v>1178</v>
      </c>
      <c r="S1183" s="18">
        <f t="shared" si="54"/>
        <v>1.6895280864673526E-2</v>
      </c>
      <c r="T1183" s="18">
        <f t="shared" si="58"/>
        <v>59.188125252827717</v>
      </c>
      <c r="U1183" s="18">
        <f>LOOKUP('lap sim'!T1183,'bike sim'!J2:J247,'bike sim'!K2:K247)</f>
        <v>4.6285681222350288</v>
      </c>
    </row>
    <row r="1184" spans="17:21" x14ac:dyDescent="0.25">
      <c r="Q1184" s="18" t="s">
        <v>98</v>
      </c>
      <c r="R1184" s="11">
        <v>1179</v>
      </c>
      <c r="S1184" s="18">
        <f t="shared" si="54"/>
        <v>1.6917846376286183E-2</v>
      </c>
      <c r="T1184" s="18">
        <f t="shared" si="58"/>
        <v>59.109178423661788</v>
      </c>
      <c r="U1184" s="18">
        <f>LOOKUP('lap sim'!T1184,'bike sim'!J3:J248,'bike sim'!K3:K248)</f>
        <v>4.6664822111511945</v>
      </c>
    </row>
    <row r="1185" spans="17:21" x14ac:dyDescent="0.25">
      <c r="Q1185" s="18" t="s">
        <v>98</v>
      </c>
      <c r="R1185" s="11">
        <v>1180</v>
      </c>
      <c r="S1185" s="18">
        <f t="shared" si="54"/>
        <v>1.6940502586890654E-2</v>
      </c>
      <c r="T1185" s="18">
        <f t="shared" ref="T1185:T1203" si="59">T1186+(U1186*S1186)</f>
        <v>59.0301258696921</v>
      </c>
      <c r="U1185" s="18">
        <f>LOOKUP('lap sim'!T1185,'bike sim'!J4:J249,'bike sim'!K4:K249)</f>
        <v>4.6664822111511945</v>
      </c>
    </row>
    <row r="1186" spans="17:21" x14ac:dyDescent="0.25">
      <c r="Q1186" s="18" t="s">
        <v>98</v>
      </c>
      <c r="R1186" s="11">
        <v>1181</v>
      </c>
      <c r="S1186" s="18">
        <f t="shared" si="54"/>
        <v>1.6963250105871068E-2</v>
      </c>
      <c r="T1186" s="18">
        <f t="shared" si="59"/>
        <v>58.950967164829741</v>
      </c>
      <c r="U1186" s="18">
        <f>LOOKUP('lap sim'!T1186,'bike sim'!J5:J250,'bike sim'!K5:K250)</f>
        <v>4.6664822111511945</v>
      </c>
    </row>
    <row r="1187" spans="17:21" x14ac:dyDescent="0.25">
      <c r="Q1187" s="18" t="s">
        <v>98</v>
      </c>
      <c r="R1187" s="11">
        <v>1182</v>
      </c>
      <c r="S1187" s="18">
        <f t="shared" si="54"/>
        <v>1.6986089548360131E-2</v>
      </c>
      <c r="T1187" s="18">
        <f t="shared" si="59"/>
        <v>58.871701880115296</v>
      </c>
      <c r="U1187" s="18">
        <f>LOOKUP('lap sim'!T1187,'bike sim'!J6:J251,'bike sim'!K6:K251)</f>
        <v>4.6664822111511945</v>
      </c>
    </row>
    <row r="1188" spans="17:21" x14ac:dyDescent="0.25">
      <c r="Q1188" s="18" t="s">
        <v>98</v>
      </c>
      <c r="R1188" s="11">
        <v>1183</v>
      </c>
      <c r="S1188" s="18">
        <f t="shared" si="54"/>
        <v>1.7009021535309064E-2</v>
      </c>
      <c r="T1188" s="18">
        <f t="shared" si="59"/>
        <v>58.792329583691689</v>
      </c>
      <c r="U1188" s="18">
        <f>LOOKUP('lap sim'!T1188,'bike sim'!J7:J252,'bike sim'!K7:K252)</f>
        <v>4.6664822111511945</v>
      </c>
    </row>
    <row r="1189" spans="17:21" x14ac:dyDescent="0.25">
      <c r="Q1189" s="18" t="s">
        <v>98</v>
      </c>
      <c r="R1189" s="11">
        <v>1184</v>
      </c>
      <c r="S1189" s="18">
        <f t="shared" si="54"/>
        <v>1.7032046693558543E-2</v>
      </c>
      <c r="T1189" s="18">
        <f t="shared" si="59"/>
        <v>58.712849840776698</v>
      </c>
      <c r="U1189" s="18">
        <f>LOOKUP('lap sim'!T1189,'bike sim'!J8:J253,'bike sim'!K8:K253)</f>
        <v>4.6664822111511945</v>
      </c>
    </row>
    <row r="1190" spans="17:21" x14ac:dyDescent="0.25">
      <c r="Q1190" s="18" t="s">
        <v>98</v>
      </c>
      <c r="R1190" s="11">
        <v>1185</v>
      </c>
      <c r="S1190" s="18">
        <f t="shared" si="54"/>
        <v>1.7055165655910753E-2</v>
      </c>
      <c r="T1190" s="18">
        <f t="shared" si="59"/>
        <v>58.633262213635156</v>
      </c>
      <c r="U1190" s="18">
        <f>LOOKUP('lap sim'!T1190,'bike sim'!J9:J254,'bike sim'!K9:K254)</f>
        <v>4.6664822111511945</v>
      </c>
    </row>
    <row r="1191" spans="17:21" x14ac:dyDescent="0.25">
      <c r="Q1191" s="18" t="s">
        <v>98</v>
      </c>
      <c r="R1191" s="11">
        <v>1186</v>
      </c>
      <c r="S1191" s="18">
        <f t="shared" si="54"/>
        <v>1.7078379061202471E-2</v>
      </c>
      <c r="T1191" s="18">
        <f t="shared" si="59"/>
        <v>58.553566261550756</v>
      </c>
      <c r="U1191" s="18">
        <f>LOOKUP('lap sim'!T1191,'bike sim'!J10:J255,'bike sim'!K10:K255)</f>
        <v>4.6664822111511945</v>
      </c>
    </row>
    <row r="1192" spans="17:21" x14ac:dyDescent="0.25">
      <c r="Q1192" s="18" t="s">
        <v>98</v>
      </c>
      <c r="R1192" s="11">
        <v>1187</v>
      </c>
      <c r="S1192" s="18">
        <f t="shared" si="54"/>
        <v>1.7101687554379283E-2</v>
      </c>
      <c r="T1192" s="18">
        <f t="shared" si="59"/>
        <v>58.473761540797582</v>
      </c>
      <c r="U1192" s="18">
        <f>LOOKUP('lap sim'!T1192,'bike sim'!J11:J256,'bike sim'!K11:K256)</f>
        <v>4.6664822111511945</v>
      </c>
    </row>
    <row r="1193" spans="17:21" x14ac:dyDescent="0.25">
      <c r="Q1193" s="18" t="s">
        <v>98</v>
      </c>
      <c r="R1193" s="11">
        <v>1188</v>
      </c>
      <c r="S1193" s="18">
        <f t="shared" si="54"/>
        <v>1.7125091786570894E-2</v>
      </c>
      <c r="T1193" s="18">
        <f t="shared" si="59"/>
        <v>58.393847604611217</v>
      </c>
      <c r="U1193" s="18">
        <f>LOOKUP('lap sim'!T1193,'bike sim'!J12:J257,'bike sim'!K12:K257)</f>
        <v>4.6664822111511945</v>
      </c>
    </row>
    <row r="1194" spans="17:21" x14ac:dyDescent="0.25">
      <c r="Q1194" s="18" t="s">
        <v>98</v>
      </c>
      <c r="R1194" s="11">
        <v>1189</v>
      </c>
      <c r="S1194" s="18">
        <f t="shared" si="54"/>
        <v>1.7148592415167595E-2</v>
      </c>
      <c r="T1194" s="18">
        <f t="shared" si="59"/>
        <v>58.313824003159553</v>
      </c>
      <c r="U1194" s="18">
        <f>LOOKUP('lap sim'!T1194,'bike sim'!J13:J258,'bike sim'!K13:K258)</f>
        <v>4.6664822111511945</v>
      </c>
    </row>
    <row r="1195" spans="17:21" x14ac:dyDescent="0.25">
      <c r="Q1195" s="18" t="s">
        <v>98</v>
      </c>
      <c r="R1195" s="11">
        <v>1190</v>
      </c>
      <c r="S1195" s="18">
        <f t="shared" si="54"/>
        <v>1.717388008495805E-2</v>
      </c>
      <c r="T1195" s="18">
        <f t="shared" si="59"/>
        <v>58.227959846759504</v>
      </c>
      <c r="U1195" s="18">
        <f>LOOKUP('lap sim'!T1195,'bike sim'!J14:J259,'bike sim'!K14:K259)</f>
        <v>4.9996946511380038</v>
      </c>
    </row>
    <row r="1196" spans="17:21" x14ac:dyDescent="0.25">
      <c r="Q1196" s="18" t="s">
        <v>98</v>
      </c>
      <c r="R1196" s="11">
        <v>1191</v>
      </c>
      <c r="S1196" s="18">
        <f t="shared" si="54"/>
        <v>1.7199280010379184E-2</v>
      </c>
      <c r="T1196" s="18">
        <f t="shared" si="59"/>
        <v>58.141968698488185</v>
      </c>
      <c r="U1196" s="18">
        <f>LOOKUP('lap sim'!T1196,'bike sim'!J15:J260,'bike sim'!K15:K260)</f>
        <v>4.9996946511380038</v>
      </c>
    </row>
    <row r="1197" spans="17:21" x14ac:dyDescent="0.25">
      <c r="Q1197" s="18" t="s">
        <v>98</v>
      </c>
      <c r="R1197" s="11">
        <v>1192</v>
      </c>
      <c r="S1197" s="18">
        <f t="shared" si="54"/>
        <v>1.7224793024676759E-2</v>
      </c>
      <c r="T1197" s="18">
        <f t="shared" si="59"/>
        <v>58.055849992935748</v>
      </c>
      <c r="U1197" s="18">
        <f>LOOKUP('lap sim'!T1197,'bike sim'!J16:J261,'bike sim'!K16:K261)</f>
        <v>4.9996946511380038</v>
      </c>
    </row>
    <row r="1198" spans="17:21" x14ac:dyDescent="0.25">
      <c r="Q1198" s="18" t="s">
        <v>98</v>
      </c>
      <c r="R1198" s="11">
        <v>1193</v>
      </c>
      <c r="S1198" s="18">
        <f t="shared" si="54"/>
        <v>1.7250419969783163E-2</v>
      </c>
      <c r="T1198" s="18">
        <f t="shared" si="59"/>
        <v>57.96960316048294</v>
      </c>
      <c r="U1198" s="18">
        <f>LOOKUP('lap sim'!T1198,'bike sim'!J17:J262,'bike sim'!K17:K262)</f>
        <v>4.9996946511380038</v>
      </c>
    </row>
    <row r="1199" spans="17:21" x14ac:dyDescent="0.25">
      <c r="Q1199" s="18" t="s">
        <v>98</v>
      </c>
      <c r="R1199" s="11">
        <v>1194</v>
      </c>
      <c r="S1199" s="18">
        <f t="shared" si="54"/>
        <v>1.7276161696434186E-2</v>
      </c>
      <c r="T1199" s="18">
        <f t="shared" si="59"/>
        <v>57.883227627257085</v>
      </c>
      <c r="U1199" s="18">
        <f>LOOKUP('lap sim'!T1199,'bike sim'!J18:J263,'bike sim'!K18:K263)</f>
        <v>4.9996946511380038</v>
      </c>
    </row>
    <row r="1200" spans="17:21" x14ac:dyDescent="0.25">
      <c r="Q1200" s="18" t="s">
        <v>98</v>
      </c>
      <c r="R1200" s="11">
        <v>1195</v>
      </c>
      <c r="S1200" s="18">
        <f t="shared" si="54"/>
        <v>1.7302019064287778E-2</v>
      </c>
      <c r="T1200" s="18">
        <f t="shared" si="59"/>
        <v>57.796722815087477</v>
      </c>
      <c r="U1200" s="18">
        <f>LOOKUP('lap sim'!T1200,'bike sim'!J19:J264,'bike sim'!K19:K264)</f>
        <v>4.9996946511380038</v>
      </c>
    </row>
    <row r="1201" spans="17:21" x14ac:dyDescent="0.25">
      <c r="Q1201" s="18" t="s">
        <v>98</v>
      </c>
      <c r="R1201" s="11">
        <v>1196</v>
      </c>
      <c r="S1201" s="18">
        <f t="shared" si="54"/>
        <v>1.7327957998291465E-2</v>
      </c>
      <c r="T1201" s="18">
        <f t="shared" si="59"/>
        <v>57.710204520267183</v>
      </c>
      <c r="U1201" s="18">
        <f>LOOKUP('lap sim'!T1201,'bike sim'!J20:J265,'bike sim'!K20:K265)</f>
        <v>4.992988488823805</v>
      </c>
    </row>
    <row r="1202" spans="17:21" x14ac:dyDescent="0.25">
      <c r="Q1202" s="18" t="s">
        <v>98</v>
      </c>
      <c r="R1202" s="11">
        <v>1197</v>
      </c>
      <c r="S1202" s="18">
        <f t="shared" si="54"/>
        <v>1.7354014003869534E-2</v>
      </c>
      <c r="T1202" s="18">
        <f t="shared" si="59"/>
        <v>57.623556128110977</v>
      </c>
      <c r="U1202" s="18">
        <f>LOOKUP('lap sim'!T1202,'bike sim'!J21:J266,'bike sim'!K21:K266)</f>
        <v>4.992988488823805</v>
      </c>
    </row>
    <row r="1203" spans="17:21" x14ac:dyDescent="0.25">
      <c r="Q1203" s="18" t="s">
        <v>98</v>
      </c>
      <c r="R1203" s="11">
        <v>1198</v>
      </c>
      <c r="S1203" s="18">
        <f t="shared" si="54"/>
        <v>1.738018796459042E-2</v>
      </c>
      <c r="T1203" s="18">
        <f t="shared" si="59"/>
        <v>57.536777049670185</v>
      </c>
      <c r="U1203" s="18">
        <f>LOOKUP('lap sim'!T1203,'bike sim'!J22:J267,'bike sim'!K22:K267)</f>
        <v>4.992988488823805</v>
      </c>
    </row>
    <row r="1204" spans="17:21" x14ac:dyDescent="0.25">
      <c r="Q1204" s="18" t="s">
        <v>98</v>
      </c>
      <c r="R1204" s="11">
        <v>1199</v>
      </c>
      <c r="S1204" s="18">
        <f t="shared" si="54"/>
        <v>1.7406480773388782E-2</v>
      </c>
      <c r="T1204" s="18">
        <f t="shared" ref="T1204:T1219" si="60">T1205+(U1205*S1205)</f>
        <v>57.449866691537721</v>
      </c>
      <c r="U1204" s="18">
        <f>LOOKUP('lap sim'!T1204,'bike sim'!J23:J268,'bike sim'!K23:K268)</f>
        <v>4.992988488823805</v>
      </c>
    </row>
    <row r="1205" spans="17:21" x14ac:dyDescent="0.25">
      <c r="Q1205" s="18" t="s">
        <v>98</v>
      </c>
      <c r="R1205" s="11">
        <v>1200</v>
      </c>
      <c r="S1205" s="18">
        <f t="shared" si="54"/>
        <v>1.7432531207971325E-2</v>
      </c>
      <c r="T1205" s="18">
        <f t="shared" si="60"/>
        <v>57.364016049644746</v>
      </c>
      <c r="U1205" s="18">
        <f>LOOKUP('lap sim'!T1205,'bike sim'!J24:J269,'bike sim'!K24:K269)</f>
        <v>4.9247375994207481</v>
      </c>
    </row>
    <row r="1206" spans="17:21" x14ac:dyDescent="0.25">
      <c r="Q1206" s="18" t="s">
        <v>98</v>
      </c>
      <c r="R1206" s="11">
        <v>1201</v>
      </c>
      <c r="S1206" s="18">
        <f t="shared" si="54"/>
        <v>1.7458699013425338E-2</v>
      </c>
      <c r="T1206" s="18">
        <f t="shared" si="60"/>
        <v>57.278036538176359</v>
      </c>
      <c r="U1206" s="18">
        <f>LOOKUP('lap sim'!T1206,'bike sim'!J25:J270,'bike sim'!K25:K270)</f>
        <v>4.9247375994207481</v>
      </c>
    </row>
    <row r="1207" spans="17:21" x14ac:dyDescent="0.25">
      <c r="Q1207" s="18" t="s">
        <v>98</v>
      </c>
      <c r="R1207" s="11">
        <v>1202</v>
      </c>
      <c r="S1207" s="18">
        <f t="shared" si="54"/>
        <v>1.7484985074036473E-2</v>
      </c>
      <c r="T1207" s="18">
        <f t="shared" si="60"/>
        <v>57.191927574756939</v>
      </c>
      <c r="U1207" s="18">
        <f>LOOKUP('lap sim'!T1207,'bike sim'!J26:J271,'bike sim'!K26:K271)</f>
        <v>4.9247375994207481</v>
      </c>
    </row>
    <row r="1208" spans="17:21" x14ac:dyDescent="0.25">
      <c r="Q1208" s="18" t="s">
        <v>98</v>
      </c>
      <c r="R1208" s="11">
        <v>1203</v>
      </c>
      <c r="S1208" s="18">
        <f t="shared" si="54"/>
        <v>1.7513054180557049E-2</v>
      </c>
      <c r="T1208" s="18">
        <f t="shared" si="60"/>
        <v>57.10026302038154</v>
      </c>
      <c r="U1208" s="18">
        <f>LOOKUP('lap sim'!T1208,'bike sim'!J27:J272,'bike sim'!K27:K272)</f>
        <v>5.2340701644813858</v>
      </c>
    </row>
    <row r="1209" spans="17:21" x14ac:dyDescent="0.25">
      <c r="Q1209" s="18" t="s">
        <v>98</v>
      </c>
      <c r="R1209" s="11">
        <v>1204</v>
      </c>
      <c r="S1209" s="18">
        <f t="shared" si="54"/>
        <v>1.7541258975872678E-2</v>
      </c>
      <c r="T1209" s="18">
        <f t="shared" si="60"/>
        <v>57.008450840128482</v>
      </c>
      <c r="U1209" s="18">
        <f>LOOKUP('lap sim'!T1209,'bike sim'!J28:J273,'bike sim'!K28:K273)</f>
        <v>5.2340701644813858</v>
      </c>
    </row>
    <row r="1210" spans="17:21" x14ac:dyDescent="0.25">
      <c r="Q1210" s="18" t="s">
        <v>98</v>
      </c>
      <c r="R1210" s="11">
        <v>1205</v>
      </c>
      <c r="S1210" s="18">
        <f t="shared" ref="S1210:S1273" si="61">1/T1210</f>
        <v>1.7569600557096471E-2</v>
      </c>
      <c r="T1210" s="18">
        <f t="shared" si="60"/>
        <v>56.916490318050727</v>
      </c>
      <c r="U1210" s="18">
        <f>LOOKUP('lap sim'!T1210,'bike sim'!J29:J274,'bike sim'!K29:K274)</f>
        <v>5.2340701644813858</v>
      </c>
    </row>
    <row r="1211" spans="17:21" x14ac:dyDescent="0.25">
      <c r="Q1211" s="18" t="s">
        <v>98</v>
      </c>
      <c r="R1211" s="11">
        <v>1206</v>
      </c>
      <c r="S1211" s="18">
        <f t="shared" si="61"/>
        <v>1.7598080033803767E-2</v>
      </c>
      <c r="T1211" s="18">
        <f t="shared" si="60"/>
        <v>56.824380732393642</v>
      </c>
      <c r="U1211" s="18">
        <f>LOOKUP('lap sim'!T1211,'bike sim'!J30:J275,'bike sim'!K30:K275)</f>
        <v>5.2340701644813858</v>
      </c>
    </row>
    <row r="1212" spans="17:21" x14ac:dyDescent="0.25">
      <c r="Q1212" s="18" t="s">
        <v>98</v>
      </c>
      <c r="R1212" s="11">
        <v>1207</v>
      </c>
      <c r="S1212" s="18">
        <f t="shared" si="61"/>
        <v>1.7626698528214746E-2</v>
      </c>
      <c r="T1212" s="18">
        <f t="shared" si="60"/>
        <v>56.732121355528804</v>
      </c>
      <c r="U1212" s="18">
        <f>LOOKUP('lap sim'!T1212,'bike sim'!J31:J276,'bike sim'!K31:K276)</f>
        <v>5.2340701644813858</v>
      </c>
    </row>
    <row r="1213" spans="17:21" x14ac:dyDescent="0.25">
      <c r="Q1213" s="18" t="s">
        <v>98</v>
      </c>
      <c r="R1213" s="11">
        <v>1208</v>
      </c>
      <c r="S1213" s="18">
        <f t="shared" si="61"/>
        <v>1.7655457175380359E-2</v>
      </c>
      <c r="T1213" s="18">
        <f t="shared" si="60"/>
        <v>56.639711453886868</v>
      </c>
      <c r="U1213" s="18">
        <f>LOOKUP('lap sim'!T1213,'bike sim'!J32:J277,'bike sim'!K32:K277)</f>
        <v>5.2340701644813858</v>
      </c>
    </row>
    <row r="1214" spans="17:21" x14ac:dyDescent="0.25">
      <c r="Q1214" s="18" t="s">
        <v>98</v>
      </c>
      <c r="R1214" s="11">
        <v>1209</v>
      </c>
      <c r="S1214" s="18">
        <f t="shared" si="61"/>
        <v>1.7684357123371578E-2</v>
      </c>
      <c r="T1214" s="18">
        <f t="shared" si="60"/>
        <v>56.547150287889394</v>
      </c>
      <c r="U1214" s="18">
        <f>LOOKUP('lap sim'!T1214,'bike sim'!J33:J278,'bike sim'!K33:K278)</f>
        <v>5.2340701644813858</v>
      </c>
    </row>
    <row r="1215" spans="17:21" x14ac:dyDescent="0.25">
      <c r="Q1215" s="18" t="s">
        <v>98</v>
      </c>
      <c r="R1215" s="11">
        <v>1210</v>
      </c>
      <c r="S1215" s="18">
        <f t="shared" si="61"/>
        <v>1.7714042552599073E-2</v>
      </c>
      <c r="T1215" s="18">
        <f t="shared" si="60"/>
        <v>56.452387817781101</v>
      </c>
      <c r="U1215" s="18">
        <f>LOOKUP('lap sim'!T1215,'bike sim'!J34:J279,'bike sim'!K34:K279)</f>
        <v>5.3495677131241539</v>
      </c>
    </row>
    <row r="1216" spans="17:21" x14ac:dyDescent="0.25">
      <c r="Q1216" s="18" t="s">
        <v>98</v>
      </c>
      <c r="R1216" s="11">
        <v>1211</v>
      </c>
      <c r="S1216" s="18">
        <f t="shared" si="61"/>
        <v>1.7743878062276196E-2</v>
      </c>
      <c r="T1216" s="18">
        <f t="shared" si="60"/>
        <v>56.35746574059354</v>
      </c>
      <c r="U1216" s="18">
        <f>LOOKUP('lap sim'!T1216,'bike sim'!J35:J280,'bike sim'!K35:K280)</f>
        <v>5.3495677131241539</v>
      </c>
    </row>
    <row r="1217" spans="17:21" x14ac:dyDescent="0.25">
      <c r="Q1217" s="18" t="s">
        <v>98</v>
      </c>
      <c r="R1217" s="11">
        <v>1212</v>
      </c>
      <c r="S1217" s="18">
        <f t="shared" si="61"/>
        <v>1.7773864921713404E-2</v>
      </c>
      <c r="T1217" s="18">
        <f t="shared" si="60"/>
        <v>56.262383246670915</v>
      </c>
      <c r="U1217" s="18">
        <f>LOOKUP('lap sim'!T1217,'bike sim'!J36:J281,'bike sim'!K36:K281)</f>
        <v>5.3495677131241539</v>
      </c>
    </row>
    <row r="1218" spans="17:21" x14ac:dyDescent="0.25">
      <c r="Q1218" s="18" t="s">
        <v>98</v>
      </c>
      <c r="R1218" s="11">
        <v>1213</v>
      </c>
      <c r="S1218" s="18">
        <f t="shared" si="61"/>
        <v>1.7804004415305191E-2</v>
      </c>
      <c r="T1218" s="18">
        <f t="shared" si="60"/>
        <v>56.167139519486476</v>
      </c>
      <c r="U1218" s="18">
        <f>LOOKUP('lap sim'!T1218,'bike sim'!J37:J282,'bike sim'!K37:K282)</f>
        <v>5.3495677131241539</v>
      </c>
    </row>
    <row r="1219" spans="17:21" x14ac:dyDescent="0.25">
      <c r="Q1219" s="18" t="s">
        <v>98</v>
      </c>
      <c r="R1219" s="11">
        <v>1214</v>
      </c>
      <c r="S1219" s="18">
        <f t="shared" si="61"/>
        <v>1.7834297842761401E-2</v>
      </c>
      <c r="T1219" s="18">
        <f t="shared" si="60"/>
        <v>56.071733735560599</v>
      </c>
      <c r="U1219" s="18">
        <f>LOOKUP('lap sim'!T1219,'bike sim'!J38:J283,'bike sim'!K38:K283)</f>
        <v>5.3495677131241539</v>
      </c>
    </row>
    <row r="1220" spans="17:21" x14ac:dyDescent="0.25">
      <c r="Q1220" s="18" t="s">
        <v>98</v>
      </c>
      <c r="R1220" s="11">
        <v>1215</v>
      </c>
      <c r="S1220" s="18">
        <f t="shared" si="61"/>
        <v>1.7864746519342847E-2</v>
      </c>
      <c r="T1220" s="18">
        <f t="shared" ref="T1220:T1234" si="62">T1221+(U1221*S1221)</f>
        <v>55.976165064377575</v>
      </c>
      <c r="U1220" s="18">
        <f>LOOKUP('lap sim'!T1220,'bike sim'!J39:J284,'bike sim'!K39:K284)</f>
        <v>5.3495677131241539</v>
      </c>
    </row>
    <row r="1221" spans="17:21" x14ac:dyDescent="0.25">
      <c r="Q1221" s="18" t="s">
        <v>98</v>
      </c>
      <c r="R1221" s="11">
        <v>1216</v>
      </c>
      <c r="S1221" s="18">
        <f t="shared" si="61"/>
        <v>1.7895351776101444E-2</v>
      </c>
      <c r="T1221" s="18">
        <f t="shared" si="62"/>
        <v>55.880432668301147</v>
      </c>
      <c r="U1221" s="18">
        <f>LOOKUP('lap sim'!T1221,'bike sim'!J40:J285,'bike sim'!K40:K285)</f>
        <v>5.3495677131241539</v>
      </c>
    </row>
    <row r="1222" spans="17:21" x14ac:dyDescent="0.25">
      <c r="Q1222" s="18" t="s">
        <v>98</v>
      </c>
      <c r="R1222" s="11">
        <v>1217</v>
      </c>
      <c r="S1222" s="18">
        <f t="shared" si="61"/>
        <v>1.792611496012482E-2</v>
      </c>
      <c r="T1222" s="18">
        <f t="shared" si="62"/>
        <v>55.784535702488711</v>
      </c>
      <c r="U1222" s="18">
        <f>LOOKUP('lap sim'!T1222,'bike sim'!J41:J286,'bike sim'!K41:K286)</f>
        <v>5.3495677131241539</v>
      </c>
    </row>
    <row r="1223" spans="17:21" x14ac:dyDescent="0.25">
      <c r="Q1223" s="18" t="s">
        <v>98</v>
      </c>
      <c r="R1223" s="11">
        <v>1218</v>
      </c>
      <c r="S1223" s="18">
        <f t="shared" si="61"/>
        <v>1.795703743478563E-2</v>
      </c>
      <c r="T1223" s="18">
        <f t="shared" si="62"/>
        <v>55.68847331480422</v>
      </c>
      <c r="U1223" s="18">
        <f>LOOKUP('lap sim'!T1223,'bike sim'!J42:J287,'bike sim'!K42:K287)</f>
        <v>5.3495677131241539</v>
      </c>
    </row>
    <row r="1224" spans="17:21" x14ac:dyDescent="0.25">
      <c r="Q1224" s="18" t="s">
        <v>98</v>
      </c>
      <c r="R1224" s="11">
        <v>1219</v>
      </c>
      <c r="S1224" s="18">
        <f t="shared" si="61"/>
        <v>1.798812057999559E-2</v>
      </c>
      <c r="T1224" s="18">
        <f t="shared" si="62"/>
        <v>55.592244645729693</v>
      </c>
      <c r="U1224" s="18">
        <f>LOOKUP('lap sim'!T1224,'bike sim'!J43:J288,'bike sim'!K43:K288)</f>
        <v>5.3495677131241539</v>
      </c>
    </row>
    <row r="1225" spans="17:21" x14ac:dyDescent="0.25">
      <c r="Q1225" s="18" t="s">
        <v>98</v>
      </c>
      <c r="R1225" s="11">
        <v>1220</v>
      </c>
      <c r="S1225" s="18">
        <f t="shared" si="61"/>
        <v>1.8019890200535151E-2</v>
      </c>
      <c r="T1225" s="18">
        <f t="shared" si="62"/>
        <v>55.494233808944195</v>
      </c>
      <c r="U1225" s="18">
        <f>LOOKUP('lap sim'!T1225,'bike sim'!J44:J289,'bike sim'!K44:K289)</f>
        <v>5.4390362923846487</v>
      </c>
    </row>
    <row r="1226" spans="17:21" x14ac:dyDescent="0.25">
      <c r="Q1226" s="18" t="s">
        <v>98</v>
      </c>
      <c r="R1226" s="11">
        <v>1221</v>
      </c>
      <c r="S1226" s="18">
        <f t="shared" si="61"/>
        <v>1.8051828847326305E-2</v>
      </c>
      <c r="T1226" s="18">
        <f t="shared" si="62"/>
        <v>55.396049256699669</v>
      </c>
      <c r="U1226" s="18">
        <f>LOOKUP('lap sim'!T1226,'bike sim'!J45:J290,'bike sim'!K45:K290)</f>
        <v>5.4390362923846487</v>
      </c>
    </row>
    <row r="1227" spans="17:21" x14ac:dyDescent="0.25">
      <c r="Q1227" s="18" t="s">
        <v>98</v>
      </c>
      <c r="R1227" s="11">
        <v>1222</v>
      </c>
      <c r="S1227" s="18">
        <f t="shared" si="61"/>
        <v>1.8084545385295435E-2</v>
      </c>
      <c r="T1227" s="18">
        <f t="shared" si="62"/>
        <v>55.29583291671247</v>
      </c>
      <c r="U1227" s="18">
        <f>LOOKUP('lap sim'!T1227,'bike sim'!J46:J291,'bike sim'!K46:K291)</f>
        <v>5.5415459914564256</v>
      </c>
    </row>
    <row r="1228" spans="17:21" x14ac:dyDescent="0.25">
      <c r="Q1228" s="18" t="s">
        <v>98</v>
      </c>
      <c r="R1228" s="11">
        <v>1223</v>
      </c>
      <c r="S1228" s="18">
        <f t="shared" si="61"/>
        <v>1.8117440562343348E-2</v>
      </c>
      <c r="T1228" s="18">
        <f t="shared" si="62"/>
        <v>55.195434286588764</v>
      </c>
      <c r="U1228" s="18">
        <f>LOOKUP('lap sim'!T1228,'bike sim'!J47:J292,'bike sim'!K47:K292)</f>
        <v>5.5415459914564256</v>
      </c>
    </row>
    <row r="1229" spans="17:21" x14ac:dyDescent="0.25">
      <c r="Q1229" s="18" t="s">
        <v>98</v>
      </c>
      <c r="R1229" s="11">
        <v>1224</v>
      </c>
      <c r="S1229" s="18">
        <f t="shared" si="61"/>
        <v>1.8150516010687616E-2</v>
      </c>
      <c r="T1229" s="18">
        <f t="shared" si="62"/>
        <v>55.094852367346874</v>
      </c>
      <c r="U1229" s="18">
        <f>LOOKUP('lap sim'!T1229,'bike sim'!J48:J293,'bike sim'!K48:K293)</f>
        <v>5.5415459914564256</v>
      </c>
    </row>
    <row r="1230" spans="17:21" x14ac:dyDescent="0.25">
      <c r="Q1230" s="18" t="s">
        <v>98</v>
      </c>
      <c r="R1230" s="11">
        <v>1225</v>
      </c>
      <c r="S1230" s="18">
        <f t="shared" si="61"/>
        <v>1.8183773383506872E-2</v>
      </c>
      <c r="T1230" s="18">
        <f t="shared" si="62"/>
        <v>54.994086150843948</v>
      </c>
      <c r="U1230" s="18">
        <f>LOOKUP('lap sim'!T1230,'bike sim'!J49:J294,'bike sim'!K49:K294)</f>
        <v>5.5415459914564256</v>
      </c>
    </row>
    <row r="1231" spans="17:21" x14ac:dyDescent="0.25">
      <c r="Q1231" s="18" t="s">
        <v>98</v>
      </c>
      <c r="R1231" s="11">
        <v>1226</v>
      </c>
      <c r="S1231" s="18">
        <f t="shared" si="61"/>
        <v>1.8217214355288208E-2</v>
      </c>
      <c r="T1231" s="18">
        <f t="shared" si="62"/>
        <v>54.8931346196579</v>
      </c>
      <c r="U1231" s="18">
        <f>LOOKUP('lap sim'!T1231,'bike sim'!J50:J295,'bike sim'!K50:K295)</f>
        <v>5.5415459914564256</v>
      </c>
    </row>
    <row r="1232" spans="17:21" x14ac:dyDescent="0.25">
      <c r="Q1232" s="18" t="s">
        <v>98</v>
      </c>
      <c r="R1232" s="11">
        <v>1227</v>
      </c>
      <c r="S1232" s="18">
        <f t="shared" si="61"/>
        <v>1.8250840622181717E-2</v>
      </c>
      <c r="T1232" s="18">
        <f t="shared" si="62"/>
        <v>54.791996746967335</v>
      </c>
      <c r="U1232" s="18">
        <f>LOOKUP('lap sim'!T1232,'bike sim'!J51:J296,'bike sim'!K51:K296)</f>
        <v>5.5415459914564256</v>
      </c>
    </row>
    <row r="1233" spans="17:21" x14ac:dyDescent="0.25">
      <c r="Q1233" s="18" t="s">
        <v>98</v>
      </c>
      <c r="R1233" s="11">
        <v>1228</v>
      </c>
      <c r="S1233" s="18">
        <f t="shared" si="61"/>
        <v>1.8286434838308E-2</v>
      </c>
      <c r="T1233" s="18">
        <f t="shared" si="62"/>
        <v>54.685345111946795</v>
      </c>
      <c r="U1233" s="18">
        <f>LOOKUP('lap sim'!T1233,'bike sim'!J52:J297,'bike sim'!K52:K297)</f>
        <v>5.8322814678517121</v>
      </c>
    </row>
    <row r="1234" spans="17:21" x14ac:dyDescent="0.25">
      <c r="Q1234" s="18" t="s">
        <v>98</v>
      </c>
      <c r="R1234" s="11">
        <v>1229</v>
      </c>
      <c r="S1234" s="18">
        <f t="shared" si="61"/>
        <v>1.8322238263047939E-2</v>
      </c>
      <c r="T1234" s="18">
        <f t="shared" si="62"/>
        <v>54.57848466127566</v>
      </c>
      <c r="U1234" s="18">
        <f>LOOKUP('lap sim'!T1234,'bike sim'!J53:J298,'bike sim'!K53:K298)</f>
        <v>5.8322814678517121</v>
      </c>
    </row>
    <row r="1235" spans="17:21" x14ac:dyDescent="0.25">
      <c r="Q1235" s="18" t="s">
        <v>98</v>
      </c>
      <c r="R1235" s="11">
        <v>1230</v>
      </c>
      <c r="S1235" s="18">
        <f t="shared" si="61"/>
        <v>1.8358252954688035E-2</v>
      </c>
      <c r="T1235" s="18">
        <f t="shared" ref="T1235:T1253" si="63">T1236+(U1236*S1236)</f>
        <v>54.471414162785898</v>
      </c>
      <c r="U1235" s="18">
        <f>LOOKUP('lap sim'!T1235,'bike sim'!J54:J299,'bike sim'!K54:K299)</f>
        <v>5.8322814678517121</v>
      </c>
    </row>
    <row r="1236" spans="17:21" x14ac:dyDescent="0.25">
      <c r="Q1236" s="18" t="s">
        <v>98</v>
      </c>
      <c r="R1236" s="11">
        <v>1231</v>
      </c>
      <c r="S1236" s="18">
        <f t="shared" si="61"/>
        <v>1.8394877742819025E-2</v>
      </c>
      <c r="T1236" s="18">
        <f t="shared" si="63"/>
        <v>54.362959840294621</v>
      </c>
      <c r="U1236" s="18">
        <f>LOOKUP('lap sim'!T1236,'bike sim'!J1:J246,'bike sim'!K1:K246)</f>
        <v>5.8958979780994971</v>
      </c>
    </row>
    <row r="1237" spans="17:21" x14ac:dyDescent="0.25">
      <c r="Q1237" s="18" t="s">
        <v>98</v>
      </c>
      <c r="R1237" s="11">
        <v>1232</v>
      </c>
      <c r="S1237" s="18">
        <f t="shared" si="61"/>
        <v>1.8431722756681937E-2</v>
      </c>
      <c r="T1237" s="18">
        <f t="shared" si="63"/>
        <v>54.254288283360609</v>
      </c>
      <c r="U1237" s="18">
        <f>LOOKUP('lap sim'!T1237,'bike sim'!J2:J247,'bike sim'!K2:K247)</f>
        <v>5.8958979780994971</v>
      </c>
    </row>
    <row r="1238" spans="17:21" x14ac:dyDescent="0.25">
      <c r="Q1238" s="18" t="s">
        <v>98</v>
      </c>
      <c r="R1238" s="11">
        <v>1233</v>
      </c>
      <c r="S1238" s="18">
        <f t="shared" si="61"/>
        <v>1.8467663505359166E-2</v>
      </c>
      <c r="T1238" s="18">
        <f t="shared" si="63"/>
        <v>54.148701578291593</v>
      </c>
      <c r="U1238" s="18">
        <f>LOOKUP('lap sim'!T1238,'bike sim'!J3:J248,'bike sim'!K3:K248)</f>
        <v>5.7173829834172851</v>
      </c>
    </row>
    <row r="1239" spans="17:21" x14ac:dyDescent="0.25">
      <c r="Q1239" s="18" t="s">
        <v>98</v>
      </c>
      <c r="R1239" s="11">
        <v>1234</v>
      </c>
      <c r="S1239" s="18">
        <f t="shared" si="61"/>
        <v>1.8506273885108091E-2</v>
      </c>
      <c r="T1239" s="18">
        <f t="shared" si="63"/>
        <v>54.035728975387919</v>
      </c>
      <c r="U1239" s="18">
        <f>LOOKUP('lap sim'!T1239,'bike sim'!J4:J249,'bike sim'!K4:K249)</f>
        <v>6.104556952146897</v>
      </c>
    </row>
    <row r="1240" spans="17:21" x14ac:dyDescent="0.25">
      <c r="Q1240" s="18" t="s">
        <v>98</v>
      </c>
      <c r="R1240" s="11">
        <v>1235</v>
      </c>
      <c r="S1240" s="18">
        <f t="shared" si="61"/>
        <v>1.8545127621360201E-2</v>
      </c>
      <c r="T1240" s="18">
        <f t="shared" si="63"/>
        <v>53.922519187638493</v>
      </c>
      <c r="U1240" s="18">
        <f>LOOKUP('lap sim'!T1240,'bike sim'!J5:J250,'bike sim'!K5:K250)</f>
        <v>6.104556952146897</v>
      </c>
    </row>
    <row r="1241" spans="17:21" x14ac:dyDescent="0.25">
      <c r="Q1241" s="18" t="s">
        <v>98</v>
      </c>
      <c r="R1241" s="11">
        <v>1236</v>
      </c>
      <c r="S1241" s="18">
        <f t="shared" si="61"/>
        <v>1.8584227282406558E-2</v>
      </c>
      <c r="T1241" s="18">
        <f t="shared" si="63"/>
        <v>53.809070713781402</v>
      </c>
      <c r="U1241" s="18">
        <f>LOOKUP('lap sim'!T1241,'bike sim'!J6:J251,'bike sim'!K6:K251)</f>
        <v>6.104556952146897</v>
      </c>
    </row>
    <row r="1242" spans="17:21" x14ac:dyDescent="0.25">
      <c r="Q1242" s="18" t="s">
        <v>98</v>
      </c>
      <c r="R1242" s="11">
        <v>1237</v>
      </c>
      <c r="S1242" s="18">
        <f t="shared" si="61"/>
        <v>1.8623575474657435E-2</v>
      </c>
      <c r="T1242" s="18">
        <f t="shared" si="63"/>
        <v>53.69538203664375</v>
      </c>
      <c r="U1242" s="18">
        <f>LOOKUP('lap sim'!T1242,'bike sim'!J7:J252,'bike sim'!K7:K252)</f>
        <v>6.104556952146897</v>
      </c>
    </row>
    <row r="1243" spans="17:21" x14ac:dyDescent="0.25">
      <c r="Q1243" s="18" t="s">
        <v>98</v>
      </c>
      <c r="R1243" s="11">
        <v>1238</v>
      </c>
      <c r="S1243" s="18">
        <f t="shared" si="61"/>
        <v>1.8663174843373025E-2</v>
      </c>
      <c r="T1243" s="18">
        <f t="shared" si="63"/>
        <v>53.581451622904503</v>
      </c>
      <c r="U1243" s="18">
        <f>LOOKUP('lap sim'!T1243,'bike sim'!J8:J253,'bike sim'!K8:K253)</f>
        <v>6.104556952146897</v>
      </c>
    </row>
    <row r="1244" spans="17:21" x14ac:dyDescent="0.25">
      <c r="Q1244" s="18" t="s">
        <v>98</v>
      </c>
      <c r="R1244" s="11">
        <v>1239</v>
      </c>
      <c r="S1244" s="18">
        <f t="shared" si="61"/>
        <v>1.8703028073411312E-2</v>
      </c>
      <c r="T1244" s="18">
        <f t="shared" si="63"/>
        <v>53.467277922852759</v>
      </c>
      <c r="U1244" s="18">
        <f>LOOKUP('lap sim'!T1244,'bike sim'!J9:J254,'bike sim'!K9:K254)</f>
        <v>6.104556952146897</v>
      </c>
    </row>
    <row r="1245" spans="17:21" x14ac:dyDescent="0.25">
      <c r="Q1245" s="18" t="s">
        <v>98</v>
      </c>
      <c r="R1245" s="11">
        <v>1240</v>
      </c>
      <c r="S1245" s="18">
        <f t="shared" si="61"/>
        <v>1.8743137889993666E-2</v>
      </c>
      <c r="T1245" s="18">
        <f t="shared" si="63"/>
        <v>53.352859370141353</v>
      </c>
      <c r="U1245" s="18">
        <f>LOOKUP('lap sim'!T1245,'bike sim'!J10:J255,'bike sim'!K10:K255)</f>
        <v>6.104556952146897</v>
      </c>
    </row>
    <row r="1246" spans="17:21" x14ac:dyDescent="0.25">
      <c r="Q1246" s="18" t="s">
        <v>98</v>
      </c>
      <c r="R1246" s="11">
        <v>1241</v>
      </c>
      <c r="S1246" s="18">
        <f t="shared" si="61"/>
        <v>1.8783507059488579E-2</v>
      </c>
      <c r="T1246" s="18">
        <f t="shared" si="63"/>
        <v>53.238194381535649</v>
      </c>
      <c r="U1246" s="18">
        <f>LOOKUP('lap sim'!T1246,'bike sim'!J11:J256,'bike sim'!K11:K256)</f>
        <v>6.104556952146897</v>
      </c>
    </row>
    <row r="1247" spans="17:21" x14ac:dyDescent="0.25">
      <c r="Q1247" s="18" t="s">
        <v>98</v>
      </c>
      <c r="R1247" s="11">
        <v>1242</v>
      </c>
      <c r="S1247" s="18">
        <f t="shared" si="61"/>
        <v>1.8824979619040762E-2</v>
      </c>
      <c r="T1247" s="18">
        <f t="shared" si="63"/>
        <v>53.120907445155346</v>
      </c>
      <c r="U1247" s="18">
        <f>LOOKUP('lap sim'!T1247,'bike sim'!J12:J257,'bike sim'!K12:K257)</f>
        <v>6.2303884919840264</v>
      </c>
    </row>
    <row r="1248" spans="17:21" x14ac:dyDescent="0.25">
      <c r="Q1248" s="18" t="s">
        <v>98</v>
      </c>
      <c r="R1248" s="11">
        <v>1243</v>
      </c>
      <c r="S1248" s="18">
        <f t="shared" si="61"/>
        <v>1.8866728307162441E-2</v>
      </c>
      <c r="T1248" s="18">
        <f t="shared" si="63"/>
        <v>53.003360398229013</v>
      </c>
      <c r="U1248" s="18">
        <f>LOOKUP('lap sim'!T1248,'bike sim'!J13:J258,'bike sim'!K13:K258)</f>
        <v>6.2303884919840264</v>
      </c>
    </row>
    <row r="1249" spans="17:21" x14ac:dyDescent="0.25">
      <c r="Q1249" s="18" t="s">
        <v>98</v>
      </c>
      <c r="R1249" s="11">
        <v>1244</v>
      </c>
      <c r="S1249" s="18">
        <f t="shared" si="61"/>
        <v>1.8907903676895002E-2</v>
      </c>
      <c r="T1249" s="18">
        <f t="shared" si="63"/>
        <v>52.887936023387702</v>
      </c>
      <c r="U1249" s="18">
        <f>LOOKUP('lap sim'!T1249,'bike sim'!J14:J259,'bike sim'!K14:K259)</f>
        <v>6.104556952146897</v>
      </c>
    </row>
    <row r="1250" spans="17:21" x14ac:dyDescent="0.25">
      <c r="Q1250" s="18" t="s">
        <v>98</v>
      </c>
      <c r="R1250" s="11">
        <v>1245</v>
      </c>
      <c r="S1250" s="18">
        <f t="shared" si="61"/>
        <v>1.8949350015096785E-2</v>
      </c>
      <c r="T1250" s="18">
        <f t="shared" si="63"/>
        <v>52.772258637014382</v>
      </c>
      <c r="U1250" s="18">
        <f>LOOKUP('lap sim'!T1250,'bike sim'!J15:J260,'bike sim'!K15:K260)</f>
        <v>6.104556952146897</v>
      </c>
    </row>
    <row r="1251" spans="17:21" x14ac:dyDescent="0.25">
      <c r="Q1251" s="18" t="s">
        <v>98</v>
      </c>
      <c r="R1251" s="11">
        <v>1246</v>
      </c>
      <c r="S1251" s="18">
        <f t="shared" si="61"/>
        <v>1.8991278489102301E-2</v>
      </c>
      <c r="T1251" s="18">
        <f t="shared" si="63"/>
        <v>52.65574935220009</v>
      </c>
      <c r="U1251" s="18">
        <f>LOOKUP('lap sim'!T1251,'bike sim'!J16:J261,'bike sim'!K16:K261)</f>
        <v>6.1348836983855861</v>
      </c>
    </row>
    <row r="1252" spans="17:21" x14ac:dyDescent="0.25">
      <c r="Q1252" s="18" t="s">
        <v>98</v>
      </c>
      <c r="R1252" s="11">
        <v>1247</v>
      </c>
      <c r="S1252" s="18">
        <f t="shared" si="61"/>
        <v>1.9035665551297855E-2</v>
      </c>
      <c r="T1252" s="18">
        <f t="shared" si="63"/>
        <v>52.532967513280347</v>
      </c>
      <c r="U1252" s="18">
        <f>LOOKUP('lap sim'!T1252,'bike sim'!J17:J262,'bike sim'!K17:K262)</f>
        <v>6.4500943551917</v>
      </c>
    </row>
    <row r="1253" spans="17:21" x14ac:dyDescent="0.25">
      <c r="Q1253" s="18" t="s">
        <v>98</v>
      </c>
      <c r="R1253" s="11">
        <v>1248</v>
      </c>
      <c r="S1253" s="18">
        <f t="shared" si="61"/>
        <v>1.9080365550492188E-2</v>
      </c>
      <c r="T1253" s="18">
        <f t="shared" si="63"/>
        <v>52.409897355148125</v>
      </c>
      <c r="U1253" s="18">
        <f>LOOKUP('lap sim'!T1253,'bike sim'!J18:J263,'bike sim'!K18:K263)</f>
        <v>6.4500943551917</v>
      </c>
    </row>
    <row r="1254" spans="17:21" x14ac:dyDescent="0.25">
      <c r="Q1254" s="18" t="s">
        <v>98</v>
      </c>
      <c r="R1254" s="11">
        <v>1249</v>
      </c>
      <c r="S1254" s="18">
        <f t="shared" si="61"/>
        <v>1.9125382182918944E-2</v>
      </c>
      <c r="T1254" s="18">
        <f t="shared" ref="T1254:T1272" si="64">T1255+(U1255*S1255)</f>
        <v>52.286536835489194</v>
      </c>
      <c r="U1254" s="18">
        <f>LOOKUP('lap sim'!T1254,'bike sim'!J19:J264,'bike sim'!K19:K264)</f>
        <v>6.4500943551917</v>
      </c>
    </row>
    <row r="1255" spans="17:21" x14ac:dyDescent="0.25">
      <c r="Q1255" s="18" t="s">
        <v>98</v>
      </c>
      <c r="R1255" s="11">
        <v>1250</v>
      </c>
      <c r="S1255" s="18">
        <f t="shared" si="61"/>
        <v>1.9170719206243931E-2</v>
      </c>
      <c r="T1255" s="18">
        <f t="shared" si="64"/>
        <v>52.162883887752038</v>
      </c>
      <c r="U1255" s="18">
        <f>LOOKUP('lap sim'!T1255,'bike sim'!J20:J265,'bike sim'!K20:K265)</f>
        <v>6.4500943551917</v>
      </c>
    </row>
    <row r="1256" spans="17:21" x14ac:dyDescent="0.25">
      <c r="Q1256" s="18" t="s">
        <v>98</v>
      </c>
      <c r="R1256" s="11">
        <v>1251</v>
      </c>
      <c r="S1256" s="18">
        <f t="shared" si="61"/>
        <v>1.9216380440884515E-2</v>
      </c>
      <c r="T1256" s="18">
        <f t="shared" si="64"/>
        <v>52.03893642074307</v>
      </c>
      <c r="U1256" s="18">
        <f>LOOKUP('lap sim'!T1256,'bike sim'!J21:J266,'bike sim'!K21:K266)</f>
        <v>6.4500943551917</v>
      </c>
    </row>
    <row r="1257" spans="17:21" x14ac:dyDescent="0.25">
      <c r="Q1257" s="18" t="s">
        <v>98</v>
      </c>
      <c r="R1257" s="11">
        <v>1252</v>
      </c>
      <c r="S1257" s="18">
        <f t="shared" si="61"/>
        <v>1.9262369771363759E-2</v>
      </c>
      <c r="T1257" s="18">
        <f t="shared" si="64"/>
        <v>51.914692318213184</v>
      </c>
      <c r="U1257" s="18">
        <f>LOOKUP('lap sim'!T1257,'bike sim'!J22:J267,'bike sim'!K22:K267)</f>
        <v>6.4500943551917</v>
      </c>
    </row>
    <row r="1258" spans="17:21" x14ac:dyDescent="0.25">
      <c r="Q1258" s="18" t="s">
        <v>98</v>
      </c>
      <c r="R1258" s="11">
        <v>1253</v>
      </c>
      <c r="S1258" s="18">
        <f t="shared" si="61"/>
        <v>1.930869114770048E-2</v>
      </c>
      <c r="T1258" s="18">
        <f t="shared" si="64"/>
        <v>51.790149438435265</v>
      </c>
      <c r="U1258" s="18">
        <f>LOOKUP('lap sim'!T1258,'bike sim'!J23:J268,'bike sim'!K23:K268)</f>
        <v>6.4500943551917</v>
      </c>
    </row>
    <row r="1259" spans="17:21" x14ac:dyDescent="0.25">
      <c r="Q1259" s="18" t="s">
        <v>98</v>
      </c>
      <c r="R1259" s="11">
        <v>1254</v>
      </c>
      <c r="S1259" s="18">
        <f t="shared" si="61"/>
        <v>1.935660041030314E-2</v>
      </c>
      <c r="T1259" s="18">
        <f t="shared" si="64"/>
        <v>51.661964332730633</v>
      </c>
      <c r="U1259" s="18">
        <f>LOOKUP('lap sim'!T1259,'bike sim'!J24:J269,'bike sim'!K24:K269)</f>
        <v>6.622294358899862</v>
      </c>
    </row>
    <row r="1260" spans="17:21" x14ac:dyDescent="0.25">
      <c r="Q1260" s="18" t="s">
        <v>98</v>
      </c>
      <c r="R1260" s="11">
        <v>1255</v>
      </c>
      <c r="S1260" s="18">
        <f t="shared" si="61"/>
        <v>1.9404868372976957E-2</v>
      </c>
      <c r="T1260" s="18">
        <f t="shared" si="64"/>
        <v>51.533459582369076</v>
      </c>
      <c r="U1260" s="18">
        <f>LOOKUP('lap sim'!T1260,'bike sim'!J25:J270,'bike sim'!K25:K270)</f>
        <v>6.622294358899862</v>
      </c>
    </row>
    <row r="1261" spans="17:21" x14ac:dyDescent="0.25">
      <c r="Q1261" s="18" t="s">
        <v>98</v>
      </c>
      <c r="R1261" s="11">
        <v>1256</v>
      </c>
      <c r="S1261" s="18">
        <f t="shared" si="61"/>
        <v>1.9453499536479076E-2</v>
      </c>
      <c r="T1261" s="18">
        <f t="shared" si="64"/>
        <v>51.404632782127791</v>
      </c>
      <c r="U1261" s="18">
        <f>LOOKUP('lap sim'!T1261,'bike sim'!J26:J271,'bike sim'!K26:K271)</f>
        <v>6.622294358899862</v>
      </c>
    </row>
    <row r="1262" spans="17:21" x14ac:dyDescent="0.25">
      <c r="Q1262" s="18" t="s">
        <v>98</v>
      </c>
      <c r="R1262" s="11">
        <v>1257</v>
      </c>
      <c r="S1262" s="18">
        <f t="shared" si="61"/>
        <v>1.9502498481056493E-2</v>
      </c>
      <c r="T1262" s="18">
        <f t="shared" si="64"/>
        <v>51.275481496452237</v>
      </c>
      <c r="U1262" s="18">
        <f>LOOKUP('lap sim'!T1262,'bike sim'!J27:J272,'bike sim'!K27:K272)</f>
        <v>6.622294358899862</v>
      </c>
    </row>
    <row r="1263" spans="17:21" x14ac:dyDescent="0.25">
      <c r="Q1263" s="18" t="s">
        <v>98</v>
      </c>
      <c r="R1263" s="11">
        <v>1258</v>
      </c>
      <c r="S1263" s="18">
        <f t="shared" si="61"/>
        <v>1.9551869868260765E-2</v>
      </c>
      <c r="T1263" s="18">
        <f t="shared" si="64"/>
        <v>51.146003258917709</v>
      </c>
      <c r="U1263" s="18">
        <f>LOOKUP('lap sim'!T1263,'bike sim'!J28:J273,'bike sim'!K28:K273)</f>
        <v>6.622294358899862</v>
      </c>
    </row>
    <row r="1264" spans="17:21" x14ac:dyDescent="0.25">
      <c r="Q1264" s="18" t="s">
        <v>98</v>
      </c>
      <c r="R1264" s="11">
        <v>1259</v>
      </c>
      <c r="S1264" s="18">
        <f t="shared" si="61"/>
        <v>1.9601618442813599E-2</v>
      </c>
      <c r="T1264" s="18">
        <f t="shared" si="64"/>
        <v>51.016195571678558</v>
      </c>
      <c r="U1264" s="18">
        <f>LOOKUP('lap sim'!T1264,'bike sim'!J29:J274,'bike sim'!K29:K274)</f>
        <v>6.622294358899862</v>
      </c>
    </row>
    <row r="1265" spans="17:21" x14ac:dyDescent="0.25">
      <c r="Q1265" s="18" t="s">
        <v>98</v>
      </c>
      <c r="R1265" s="11">
        <v>1260</v>
      </c>
      <c r="S1265" s="18">
        <f t="shared" si="61"/>
        <v>1.9654720696382667E-2</v>
      </c>
      <c r="T1265" s="18">
        <f t="shared" si="64"/>
        <v>50.87836227477117</v>
      </c>
      <c r="U1265" s="18">
        <f>LOOKUP('lap sim'!T1265,'bike sim'!J30:J275,'bike sim'!K30:K275)</f>
        <v>7.0127324135800588</v>
      </c>
    </row>
    <row r="1266" spans="17:21" x14ac:dyDescent="0.25">
      <c r="Q1266" s="18" t="s">
        <v>98</v>
      </c>
      <c r="R1266" s="11">
        <v>1261</v>
      </c>
      <c r="S1266" s="18">
        <f t="shared" si="61"/>
        <v>1.9708257272182988E-2</v>
      </c>
      <c r="T1266" s="18">
        <f t="shared" si="64"/>
        <v>50.740153540183357</v>
      </c>
      <c r="U1266" s="18">
        <f>LOOKUP('lap sim'!T1266,'bike sim'!J31:J276,'bike sim'!K31:K276)</f>
        <v>7.0127324135800588</v>
      </c>
    </row>
    <row r="1267" spans="17:21" x14ac:dyDescent="0.25">
      <c r="Q1267" s="18" t="s">
        <v>98</v>
      </c>
      <c r="R1267" s="11">
        <v>1262</v>
      </c>
      <c r="S1267" s="18">
        <f t="shared" si="61"/>
        <v>1.9762234126498492E-2</v>
      </c>
      <c r="T1267" s="18">
        <f t="shared" si="64"/>
        <v>50.601566280359705</v>
      </c>
      <c r="U1267" s="18">
        <f>LOOKUP('lap sim'!T1267,'bike sim'!J32:J277,'bike sim'!K32:K277)</f>
        <v>7.0127324135800588</v>
      </c>
    </row>
    <row r="1268" spans="17:21" x14ac:dyDescent="0.25">
      <c r="Q1268" s="18" t="s">
        <v>98</v>
      </c>
      <c r="R1268" s="11">
        <v>1263</v>
      </c>
      <c r="S1268" s="18">
        <f t="shared" si="61"/>
        <v>1.9816657330647997E-2</v>
      </c>
      <c r="T1268" s="18">
        <f t="shared" si="64"/>
        <v>50.462597365168264</v>
      </c>
      <c r="U1268" s="18">
        <f>LOOKUP('lap sim'!T1268,'bike sim'!J33:J278,'bike sim'!K33:K278)</f>
        <v>7.0127324135800588</v>
      </c>
    </row>
    <row r="1269" spans="17:21" x14ac:dyDescent="0.25">
      <c r="Q1269" s="18" t="s">
        <v>98</v>
      </c>
      <c r="R1269" s="11">
        <v>1264</v>
      </c>
      <c r="S1269" s="18">
        <f t="shared" si="61"/>
        <v>1.9870987820214285E-2</v>
      </c>
      <c r="T1269" s="18">
        <f t="shared" si="64"/>
        <v>50.324624475020997</v>
      </c>
      <c r="U1269" s="18">
        <f>LOOKUP('lap sim'!T1269,'bike sim'!J34:J279,'bike sim'!K34:K279)</f>
        <v>6.9434338843943895</v>
      </c>
    </row>
    <row r="1270" spans="17:21" x14ac:dyDescent="0.25">
      <c r="Q1270" s="18" t="s">
        <v>98</v>
      </c>
      <c r="R1270" s="11">
        <v>1265</v>
      </c>
      <c r="S1270" s="18">
        <f t="shared" si="61"/>
        <v>1.9925768056726249E-2</v>
      </c>
      <c r="T1270" s="18">
        <f t="shared" si="64"/>
        <v>50.186271221923342</v>
      </c>
      <c r="U1270" s="18">
        <f>LOOKUP('lap sim'!T1270,'bike sim'!J35:J280,'bike sim'!K35:K280)</f>
        <v>6.9434338843943895</v>
      </c>
    </row>
    <row r="1271" spans="17:21" x14ac:dyDescent="0.25">
      <c r="Q1271" s="18" t="s">
        <v>98</v>
      </c>
      <c r="R1271" s="11">
        <v>1266</v>
      </c>
      <c r="S1271" s="18">
        <f t="shared" si="61"/>
        <v>1.9981004283119309E-2</v>
      </c>
      <c r="T1271" s="18">
        <f t="shared" si="64"/>
        <v>50.0475344397397</v>
      </c>
      <c r="U1271" s="18">
        <f>LOOKUP('lap sim'!T1271,'bike sim'!J36:J281,'bike sim'!K36:K281)</f>
        <v>6.9434338843943895</v>
      </c>
    </row>
    <row r="1272" spans="17:21" x14ac:dyDescent="0.25">
      <c r="Q1272" s="18" t="s">
        <v>98</v>
      </c>
      <c r="R1272" s="11">
        <v>1267</v>
      </c>
      <c r="S1272" s="18">
        <f t="shared" si="61"/>
        <v>2.0040377670340278E-2</v>
      </c>
      <c r="T1272" s="18">
        <f t="shared" si="64"/>
        <v>49.899259208073616</v>
      </c>
      <c r="U1272" s="18">
        <f>LOOKUP('lap sim'!T1272,'bike sim'!J37:J282,'bike sim'!K37:K282)</f>
        <v>7.3988242190430329</v>
      </c>
    </row>
    <row r="1273" spans="17:21" x14ac:dyDescent="0.25">
      <c r="Q1273" s="18" t="s">
        <v>98</v>
      </c>
      <c r="R1273" s="11">
        <v>1268</v>
      </c>
      <c r="S1273" s="18">
        <f t="shared" si="61"/>
        <v>2.0100284039763334E-2</v>
      </c>
      <c r="T1273" s="18">
        <f t="shared" ref="T1273:T1289" si="65">T1274+(U1274*S1274)</f>
        <v>49.750540739710573</v>
      </c>
      <c r="U1273" s="18">
        <f>LOOKUP('lap sim'!T1273,'bike sim'!J38:J283,'bike sim'!K38:K283)</f>
        <v>7.3988242190430329</v>
      </c>
    </row>
    <row r="1274" spans="17:21" x14ac:dyDescent="0.25">
      <c r="Q1274" s="18" t="s">
        <v>98</v>
      </c>
      <c r="R1274" s="11">
        <v>1269</v>
      </c>
      <c r="S1274" s="18">
        <f t="shared" ref="S1274:S1337" si="66">1/T1274</f>
        <v>2.0160731418403553E-2</v>
      </c>
      <c r="T1274" s="18">
        <f t="shared" si="65"/>
        <v>49.601375031818463</v>
      </c>
      <c r="U1274" s="18">
        <f>LOOKUP('lap sim'!T1274,'bike sim'!J39:J284,'bike sim'!K39:K284)</f>
        <v>7.3988242190430329</v>
      </c>
    </row>
    <row r="1275" spans="17:21" x14ac:dyDescent="0.25">
      <c r="Q1275" s="18" t="s">
        <v>98</v>
      </c>
      <c r="R1275" s="11">
        <v>1270</v>
      </c>
      <c r="S1275" s="18">
        <f t="shared" si="66"/>
        <v>2.0221728003624782E-2</v>
      </c>
      <c r="T1275" s="18">
        <f t="shared" si="65"/>
        <v>49.45175802091434</v>
      </c>
      <c r="U1275" s="18">
        <f>LOOKUP('lap sim'!T1275,'bike sim'!J40:J285,'bike sim'!K40:K285)</f>
        <v>7.3988242190430329</v>
      </c>
    </row>
    <row r="1276" spans="17:21" x14ac:dyDescent="0.25">
      <c r="Q1276" s="18" t="s">
        <v>98</v>
      </c>
      <c r="R1276" s="11">
        <v>1271</v>
      </c>
      <c r="S1276" s="18">
        <f t="shared" si="66"/>
        <v>2.0283120351540233E-2</v>
      </c>
      <c r="T1276" s="18">
        <f t="shared" si="65"/>
        <v>49.302078904445459</v>
      </c>
      <c r="U1276" s="18">
        <f>LOOKUP('lap sim'!T1276,'bike sim'!J41:J286,'bike sim'!K41:K286)</f>
        <v>7.3794916104966299</v>
      </c>
    </row>
    <row r="1277" spans="17:21" x14ac:dyDescent="0.25">
      <c r="Q1277" s="18" t="s">
        <v>98</v>
      </c>
      <c r="R1277" s="11">
        <v>1272</v>
      </c>
      <c r="S1277" s="18">
        <f t="shared" si="66"/>
        <v>2.0345075847437267E-2</v>
      </c>
      <c r="T1277" s="18">
        <f t="shared" si="65"/>
        <v>49.151942587914377</v>
      </c>
      <c r="U1277" s="18">
        <f>LOOKUP('lap sim'!T1277,'bike sim'!J42:J287,'bike sim'!K42:K287)</f>
        <v>7.3794916104966299</v>
      </c>
    </row>
    <row r="1278" spans="17:21" x14ac:dyDescent="0.25">
      <c r="Q1278" s="18" t="s">
        <v>98</v>
      </c>
      <c r="R1278" s="11">
        <v>1273</v>
      </c>
      <c r="S1278" s="18">
        <f t="shared" si="66"/>
        <v>2.0407603159224984E-2</v>
      </c>
      <c r="T1278" s="18">
        <f t="shared" si="65"/>
        <v>49.001344851610533</v>
      </c>
      <c r="U1278" s="18">
        <f>LOOKUP('lap sim'!T1278,'bike sim'!J43:J288,'bike sim'!K43:K288)</f>
        <v>7.3794916104966299</v>
      </c>
    </row>
    <row r="1279" spans="17:21" x14ac:dyDescent="0.25">
      <c r="Q1279" s="18" t="s">
        <v>98</v>
      </c>
      <c r="R1279" s="11">
        <v>1274</v>
      </c>
      <c r="S1279" s="18">
        <f t="shared" si="66"/>
        <v>2.0470711142835905E-2</v>
      </c>
      <c r="T1279" s="18">
        <f t="shared" si="65"/>
        <v>48.850281410471077</v>
      </c>
      <c r="U1279" s="18">
        <f>LOOKUP('lap sim'!T1279,'bike sim'!J44:J289,'bike sim'!K44:K289)</f>
        <v>7.3794916104966299</v>
      </c>
    </row>
    <row r="1280" spans="17:21" x14ac:dyDescent="0.25">
      <c r="Q1280" s="18" t="s">
        <v>98</v>
      </c>
      <c r="R1280" s="11">
        <v>1275</v>
      </c>
      <c r="S1280" s="18">
        <f t="shared" si="66"/>
        <v>2.0535280008628223E-2</v>
      </c>
      <c r="T1280" s="18">
        <f t="shared" si="65"/>
        <v>48.696681982414368</v>
      </c>
      <c r="U1280" s="18">
        <f>LOOKUP('lap sim'!T1280,'bike sim'!J45:J290,'bike sim'!K45:K290)</f>
        <v>7.4797825007583469</v>
      </c>
    </row>
    <row r="1281" spans="17:21" x14ac:dyDescent="0.25">
      <c r="Q1281" s="18" t="s">
        <v>98</v>
      </c>
      <c r="R1281" s="11">
        <v>1276</v>
      </c>
      <c r="S1281" s="18">
        <f t="shared" si="66"/>
        <v>2.0600464400817534E-2</v>
      </c>
      <c r="T1281" s="18">
        <f t="shared" si="65"/>
        <v>48.542594989281639</v>
      </c>
      <c r="U1281" s="18">
        <f>LOOKUP('lap sim'!T1281,'bike sim'!J46:J291,'bike sim'!K46:K291)</f>
        <v>7.4797825007583469</v>
      </c>
    </row>
    <row r="1282" spans="17:21" x14ac:dyDescent="0.25">
      <c r="Q1282" s="18" t="s">
        <v>98</v>
      </c>
      <c r="R1282" s="11">
        <v>1277</v>
      </c>
      <c r="S1282" s="18">
        <f t="shared" si="66"/>
        <v>2.0666274167889097E-2</v>
      </c>
      <c r="T1282" s="18">
        <f t="shared" si="65"/>
        <v>48.388015753404787</v>
      </c>
      <c r="U1282" s="18">
        <f>LOOKUP('lap sim'!T1282,'bike sim'!J47:J292,'bike sim'!K47:K292)</f>
        <v>7.4797825007583469</v>
      </c>
    </row>
    <row r="1283" spans="17:21" x14ac:dyDescent="0.25">
      <c r="Q1283" s="18" t="s">
        <v>98</v>
      </c>
      <c r="R1283" s="11">
        <v>1278</v>
      </c>
      <c r="S1283" s="18">
        <f t="shared" si="66"/>
        <v>2.0736068116443625E-2</v>
      </c>
      <c r="T1283" s="18">
        <f t="shared" si="65"/>
        <v>48.225150225418275</v>
      </c>
      <c r="U1283" s="18">
        <f>LOOKUP('lap sim'!T1283,'bike sim'!J48:J293,'bike sim'!K48:K293)</f>
        <v>7.8542145536916728</v>
      </c>
    </row>
    <row r="1284" spans="17:21" x14ac:dyDescent="0.25">
      <c r="Q1284" s="18" t="s">
        <v>98</v>
      </c>
      <c r="R1284" s="11">
        <v>1279</v>
      </c>
      <c r="S1284" s="18">
        <f t="shared" si="66"/>
        <v>2.0806574811212224E-2</v>
      </c>
      <c r="T1284" s="18">
        <f t="shared" si="65"/>
        <v>48.061730922723576</v>
      </c>
      <c r="U1284" s="18">
        <f>LOOKUP('lap sim'!T1284,'bike sim'!J49:J294,'bike sim'!K49:K294)</f>
        <v>7.8542145536916728</v>
      </c>
    </row>
    <row r="1285" spans="17:21" x14ac:dyDescent="0.25">
      <c r="Q1285" s="18" t="s">
        <v>98</v>
      </c>
      <c r="R1285" s="11">
        <v>1280</v>
      </c>
      <c r="S1285" s="18">
        <f t="shared" si="66"/>
        <v>2.0877806474968799E-2</v>
      </c>
      <c r="T1285" s="18">
        <f t="shared" si="65"/>
        <v>47.897752151258722</v>
      </c>
      <c r="U1285" s="18">
        <f>LOOKUP('lap sim'!T1285,'bike sim'!J50:J295,'bike sim'!K50:K295)</f>
        <v>7.8542145536916728</v>
      </c>
    </row>
    <row r="1286" spans="17:21" x14ac:dyDescent="0.25">
      <c r="Q1286" s="18" t="s">
        <v>98</v>
      </c>
      <c r="R1286" s="11">
        <v>1281</v>
      </c>
      <c r="S1286" s="18">
        <f t="shared" si="66"/>
        <v>2.0949775626111874E-2</v>
      </c>
      <c r="T1286" s="18">
        <f t="shared" si="65"/>
        <v>47.733208118639538</v>
      </c>
      <c r="U1286" s="18">
        <f>LOOKUP('lap sim'!T1286,'bike sim'!J51:J296,'bike sim'!K51:K296)</f>
        <v>7.8542145536916728</v>
      </c>
    </row>
    <row r="1287" spans="17:21" x14ac:dyDescent="0.25">
      <c r="Q1287" s="18" t="s">
        <v>98</v>
      </c>
      <c r="R1287" s="11">
        <v>1282</v>
      </c>
      <c r="S1287" s="18">
        <f t="shared" si="66"/>
        <v>2.1022495087925197E-2</v>
      </c>
      <c r="T1287" s="18">
        <f t="shared" si="65"/>
        <v>47.568092931765044</v>
      </c>
      <c r="U1287" s="18">
        <f>LOOKUP('lap sim'!T1287,'bike sim'!J52:J297,'bike sim'!K52:K297)</f>
        <v>7.8542145536916728</v>
      </c>
    </row>
    <row r="1288" spans="17:21" x14ac:dyDescent="0.25">
      <c r="Q1288" s="18" t="s">
        <v>98</v>
      </c>
      <c r="R1288" s="11">
        <v>1283</v>
      </c>
      <c r="S1288" s="18">
        <f t="shared" si="66"/>
        <v>2.1095977998195521E-2</v>
      </c>
      <c r="T1288" s="18">
        <f t="shared" si="65"/>
        <v>47.402400594347256</v>
      </c>
      <c r="U1288" s="18">
        <f>LOOKUP('lap sim'!T1288,'bike sim'!J53:J298,'bike sim'!K53:K298)</f>
        <v>7.8542145536916728</v>
      </c>
    </row>
    <row r="1289" spans="17:21" x14ac:dyDescent="0.25">
      <c r="Q1289" s="18" t="s">
        <v>98</v>
      </c>
      <c r="R1289" s="11">
        <v>1284</v>
      </c>
      <c r="S1289" s="18">
        <f t="shared" si="66"/>
        <v>2.1170237819203921E-2</v>
      </c>
      <c r="T1289" s="18">
        <f t="shared" si="65"/>
        <v>47.236125004362549</v>
      </c>
      <c r="U1289" s="18">
        <f>LOOKUP('lap sim'!T1289,'bike sim'!J54:J299,'bike sim'!K54:K299)</f>
        <v>7.8542145536916728</v>
      </c>
    </row>
    <row r="1290" spans="17:21" x14ac:dyDescent="0.25">
      <c r="Q1290" s="18" t="s">
        <v>98</v>
      </c>
      <c r="R1290" s="11">
        <v>1285</v>
      </c>
      <c r="S1290" s="18">
        <f t="shared" si="66"/>
        <v>2.124968288877058E-2</v>
      </c>
      <c r="T1290" s="18">
        <f t="shared" ref="T1290:T1298" si="67">T1291+(U1291*S1291)</f>
        <v>47.059525793133183</v>
      </c>
      <c r="U1290" s="18">
        <f>LOOKUP('lap sim'!T1290,'bike sim'!J1:J246,'bike sim'!K1:K246)</f>
        <v>8.3106751358953073</v>
      </c>
    </row>
    <row r="1291" spans="17:21" x14ac:dyDescent="0.25">
      <c r="Q1291" s="18" t="s">
        <v>98</v>
      </c>
      <c r="R1291" s="11">
        <v>1286</v>
      </c>
      <c r="S1291" s="18">
        <f t="shared" si="66"/>
        <v>2.1330030265657697E-2</v>
      </c>
      <c r="T1291" s="18">
        <f t="shared" si="67"/>
        <v>46.882258840956489</v>
      </c>
      <c r="U1291" s="18">
        <f>LOOKUP('lap sim'!T1291,'bike sim'!J2:J247,'bike sim'!K2:K247)</f>
        <v>8.3106751358953073</v>
      </c>
    </row>
    <row r="1292" spans="17:21" x14ac:dyDescent="0.25">
      <c r="Q1292" s="18" t="s">
        <v>98</v>
      </c>
      <c r="R1292" s="11">
        <v>1287</v>
      </c>
      <c r="S1292" s="18">
        <f t="shared" si="66"/>
        <v>2.1412102534149727E-2</v>
      </c>
      <c r="T1292" s="18">
        <f t="shared" si="67"/>
        <v>46.702559844607521</v>
      </c>
      <c r="U1292" s="18">
        <f>LOOKUP('lap sim'!T1292,'bike sim'!J3:J248,'bike sim'!K3:K248)</f>
        <v>8.3924031310036984</v>
      </c>
    </row>
    <row r="1293" spans="17:21" x14ac:dyDescent="0.25">
      <c r="Q1293" s="18" t="s">
        <v>98</v>
      </c>
      <c r="R1293" s="11">
        <v>1288</v>
      </c>
      <c r="S1293" s="18">
        <f t="shared" si="66"/>
        <v>2.1494827403901934E-2</v>
      </c>
      <c r="T1293" s="18">
        <f t="shared" si="67"/>
        <v>46.522820640023888</v>
      </c>
      <c r="U1293" s="18">
        <f>LOOKUP('lap sim'!T1293,'bike sim'!J4:J249,'bike sim'!K4:K249)</f>
        <v>8.3619747768249084</v>
      </c>
    </row>
    <row r="1294" spans="17:21" x14ac:dyDescent="0.25">
      <c r="Q1294" s="18" t="s">
        <v>98</v>
      </c>
      <c r="R1294" s="11">
        <v>1289</v>
      </c>
      <c r="S1294" s="18">
        <f t="shared" si="66"/>
        <v>2.1578519822265184E-2</v>
      </c>
      <c r="T1294" s="18">
        <f t="shared" si="67"/>
        <v>46.342381601548887</v>
      </c>
      <c r="U1294" s="18">
        <f>LOOKUP('lap sim'!T1294,'bike sim'!J5:J250,'bike sim'!K5:K250)</f>
        <v>8.3619747768249084</v>
      </c>
    </row>
    <row r="1295" spans="17:21" x14ac:dyDescent="0.25">
      <c r="Q1295" s="18" t="s">
        <v>98</v>
      </c>
      <c r="R1295" s="11">
        <v>1290</v>
      </c>
      <c r="S1295" s="18">
        <f t="shared" si="66"/>
        <v>2.1663198813376555E-2</v>
      </c>
      <c r="T1295" s="18">
        <f t="shared" si="67"/>
        <v>46.16123447948609</v>
      </c>
      <c r="U1295" s="18">
        <f>LOOKUP('lap sim'!T1295,'bike sim'!J6:J251,'bike sim'!K6:K251)</f>
        <v>8.3619747768249084</v>
      </c>
    </row>
    <row r="1296" spans="17:21" x14ac:dyDescent="0.25">
      <c r="Q1296" s="18" t="s">
        <v>98</v>
      </c>
      <c r="R1296" s="11">
        <v>1291</v>
      </c>
      <c r="S1296" s="18">
        <f t="shared" si="66"/>
        <v>2.1748883929509379E-2</v>
      </c>
      <c r="T1296" s="18">
        <f t="shared" si="67"/>
        <v>45.979370860643442</v>
      </c>
      <c r="U1296" s="18">
        <f>LOOKUP('lap sim'!T1296,'bike sim'!J7:J252,'bike sim'!K7:K252)</f>
        <v>8.3619747768249084</v>
      </c>
    </row>
    <row r="1297" spans="17:21" x14ac:dyDescent="0.25">
      <c r="Q1297" s="18" t="s">
        <v>98</v>
      </c>
      <c r="R1297" s="11">
        <v>1292</v>
      </c>
      <c r="S1297" s="18">
        <f t="shared" si="66"/>
        <v>2.1839299187913264E-2</v>
      </c>
      <c r="T1297" s="18">
        <f t="shared" si="67"/>
        <v>45.789015086777134</v>
      </c>
      <c r="U1297" s="18">
        <f>LOOKUP('lap sim'!T1297,'bike sim'!J8:J253,'bike sim'!K8:K253)</f>
        <v>8.7162034014194596</v>
      </c>
    </row>
    <row r="1298" spans="17:21" x14ac:dyDescent="0.25">
      <c r="Q1298" s="18" t="s">
        <v>98</v>
      </c>
      <c r="R1298" s="11">
        <v>1293</v>
      </c>
      <c r="S1298" s="18">
        <f t="shared" si="66"/>
        <v>2.1930853142452848E-2</v>
      </c>
      <c r="T1298" s="18">
        <f t="shared" si="67"/>
        <v>45.597861310020853</v>
      </c>
      <c r="U1298" s="18">
        <f>LOOKUP('lap sim'!T1298,'bike sim'!J9:J254,'bike sim'!K9:K254)</f>
        <v>8.7162034014194596</v>
      </c>
    </row>
    <row r="1299" spans="17:21" x14ac:dyDescent="0.25">
      <c r="Q1299" s="18" t="s">
        <v>98</v>
      </c>
      <c r="R1299" s="11">
        <v>1294</v>
      </c>
      <c r="S1299" s="18">
        <f t="shared" si="66"/>
        <v>2.2023569917662932E-2</v>
      </c>
      <c r="T1299" s="18">
        <f t="shared" ref="T1299:T1322" si="68">T1300+(U1300*S1300)</f>
        <v>45.405899394993121</v>
      </c>
      <c r="U1299" s="18">
        <f>LOOKUP('lap sim'!T1299,'bike sim'!J10:J255,'bike sim'!K10:K255)</f>
        <v>8.7162034014194596</v>
      </c>
    </row>
    <row r="1300" spans="17:21" x14ac:dyDescent="0.25">
      <c r="Q1300" s="18" t="s">
        <v>98</v>
      </c>
      <c r="R1300" s="11">
        <v>1295</v>
      </c>
      <c r="S1300" s="18">
        <f t="shared" si="66"/>
        <v>2.2117474360192596E-2</v>
      </c>
      <c r="T1300" s="18">
        <f t="shared" si="68"/>
        <v>45.213118989744004</v>
      </c>
      <c r="U1300" s="18">
        <f>LOOKUP('lap sim'!T1300,'bike sim'!J11:J256,'bike sim'!K11:K256)</f>
        <v>8.7162034014194596</v>
      </c>
    </row>
    <row r="1301" spans="17:21" x14ac:dyDescent="0.25">
      <c r="Q1301" s="18" t="s">
        <v>98</v>
      </c>
      <c r="R1301" s="11">
        <v>1296</v>
      </c>
      <c r="S1301" s="18">
        <f t="shared" si="66"/>
        <v>2.2212592066849366E-2</v>
      </c>
      <c r="T1301" s="18">
        <f t="shared" si="68"/>
        <v>45.019509519216591</v>
      </c>
      <c r="U1301" s="18">
        <f>LOOKUP('lap sim'!T1301,'bike sim'!J12:J257,'bike sim'!K12:K257)</f>
        <v>8.7162034014194596</v>
      </c>
    </row>
    <row r="1302" spans="17:21" x14ac:dyDescent="0.25">
      <c r="Q1302" s="18" t="s">
        <v>98</v>
      </c>
      <c r="R1302" s="11">
        <v>1297</v>
      </c>
      <c r="S1302" s="18">
        <f t="shared" si="66"/>
        <v>2.2313065632520977E-2</v>
      </c>
      <c r="T1302" s="18">
        <f t="shared" si="68"/>
        <v>44.816791043831927</v>
      </c>
      <c r="U1302" s="18">
        <f>LOOKUP('lap sim'!T1302,'bike sim'!J13:J258,'bike sim'!K13:K258)</f>
        <v>9.0851915520387792</v>
      </c>
    </row>
    <row r="1303" spans="17:21" x14ac:dyDescent="0.25">
      <c r="Q1303" s="18" t="s">
        <v>98</v>
      </c>
      <c r="R1303" s="11">
        <v>1298</v>
      </c>
      <c r="S1303" s="18">
        <f t="shared" si="66"/>
        <v>2.241493877236744E-2</v>
      </c>
      <c r="T1303" s="18">
        <f t="shared" si="68"/>
        <v>44.613104240676059</v>
      </c>
      <c r="U1303" s="18">
        <f>LOOKUP('lap sim'!T1303,'bike sim'!J14:J259,'bike sim'!K14:K259)</f>
        <v>9.0871005816428685</v>
      </c>
    </row>
    <row r="1304" spans="17:21" x14ac:dyDescent="0.25">
      <c r="Q1304" s="18" t="s">
        <v>98</v>
      </c>
      <c r="R1304" s="11">
        <v>1299</v>
      </c>
      <c r="S1304" s="18">
        <f t="shared" si="66"/>
        <v>2.2518222308065227E-2</v>
      </c>
      <c r="T1304" s="18">
        <f t="shared" si="68"/>
        <v>44.408478889642879</v>
      </c>
      <c r="U1304" s="18">
        <f>LOOKUP('lap sim'!T1304,'bike sim'!J15:J260,'bike sim'!K15:K260)</f>
        <v>9.0871005816428685</v>
      </c>
    </row>
    <row r="1305" spans="17:21" x14ac:dyDescent="0.25">
      <c r="Q1305" s="18" t="s">
        <v>98</v>
      </c>
      <c r="R1305" s="11">
        <v>1300</v>
      </c>
      <c r="S1305" s="18">
        <f t="shared" si="66"/>
        <v>2.2622949118031595E-2</v>
      </c>
      <c r="T1305" s="18">
        <f t="shared" si="68"/>
        <v>44.202901875553934</v>
      </c>
      <c r="U1305" s="18">
        <f>LOOKUP('lap sim'!T1305,'bike sim'!J16:J261,'bike sim'!K16:K261)</f>
        <v>9.0871005816428685</v>
      </c>
    </row>
    <row r="1306" spans="17:21" x14ac:dyDescent="0.25">
      <c r="Q1306" s="18" t="s">
        <v>98</v>
      </c>
      <c r="R1306" s="11">
        <v>1301</v>
      </c>
      <c r="S1306" s="18">
        <f t="shared" si="66"/>
        <v>2.2729153164554455E-2</v>
      </c>
      <c r="T1306" s="18">
        <f t="shared" si="68"/>
        <v>43.99635977461206</v>
      </c>
      <c r="U1306" s="18">
        <f>LOOKUP('lap sim'!T1306,'bike sim'!J17:J262,'bike sim'!K17:K262)</f>
        <v>9.0871005816428685</v>
      </c>
    </row>
    <row r="1307" spans="17:21" x14ac:dyDescent="0.25">
      <c r="Q1307" s="18" t="s">
        <v>98</v>
      </c>
      <c r="R1307" s="11">
        <v>1302</v>
      </c>
      <c r="S1307" s="18">
        <f t="shared" si="66"/>
        <v>2.2842281735492406E-2</v>
      </c>
      <c r="T1307" s="18">
        <f t="shared" si="68"/>
        <v>43.778463621968072</v>
      </c>
      <c r="U1307" s="18">
        <f>LOOKUP('lap sim'!T1307,'bike sim'!J18:J263,'bike sim'!K18:K263)</f>
        <v>9.5391587918916407</v>
      </c>
    </row>
    <row r="1308" spans="17:21" x14ac:dyDescent="0.25">
      <c r="Q1308" s="18" t="s">
        <v>98</v>
      </c>
      <c r="R1308" s="11">
        <v>1303</v>
      </c>
      <c r="S1308" s="18">
        <f t="shared" si="66"/>
        <v>2.295711939907032E-2</v>
      </c>
      <c r="T1308" s="18">
        <f t="shared" si="68"/>
        <v>43.559472014615928</v>
      </c>
      <c r="U1308" s="18">
        <f>LOOKUP('lap sim'!T1308,'bike sim'!J19:J264,'bike sim'!K19:K264)</f>
        <v>9.5391587918916407</v>
      </c>
    </row>
    <row r="1309" spans="17:21" x14ac:dyDescent="0.25">
      <c r="Q1309" s="18" t="s">
        <v>98</v>
      </c>
      <c r="R1309" s="11">
        <v>1304</v>
      </c>
      <c r="S1309" s="18">
        <f t="shared" si="66"/>
        <v>2.3073709671945039E-2</v>
      </c>
      <c r="T1309" s="18">
        <f t="shared" si="68"/>
        <v>43.33936823413724</v>
      </c>
      <c r="U1309" s="18">
        <f>LOOKUP('lap sim'!T1309,'bike sim'!J20:J265,'bike sim'!K20:K265)</f>
        <v>9.5391587918916407</v>
      </c>
    </row>
    <row r="1310" spans="17:21" x14ac:dyDescent="0.25">
      <c r="Q1310" s="18" t="s">
        <v>98</v>
      </c>
      <c r="R1310" s="11">
        <v>1305</v>
      </c>
      <c r="S1310" s="18">
        <f t="shared" si="66"/>
        <v>2.3192097639141998E-2</v>
      </c>
      <c r="T1310" s="18">
        <f t="shared" si="68"/>
        <v>43.118135132040408</v>
      </c>
      <c r="U1310" s="18">
        <f>LOOKUP('lap sim'!T1310,'bike sim'!J21:J266,'bike sim'!K21:K266)</f>
        <v>9.5391587918916407</v>
      </c>
    </row>
    <row r="1311" spans="17:21" x14ac:dyDescent="0.25">
      <c r="Q1311" s="18" t="s">
        <v>98</v>
      </c>
      <c r="R1311" s="11">
        <v>1306</v>
      </c>
      <c r="S1311" s="18">
        <f t="shared" si="66"/>
        <v>2.3318385585478874E-2</v>
      </c>
      <c r="T1311" s="18">
        <f t="shared" si="68"/>
        <v>42.884615503687911</v>
      </c>
      <c r="U1311" s="18">
        <f>LOOKUP('lap sim'!T1311,'bike sim'!J22:J267,'bike sim'!K22:K267)</f>
        <v>10.014399474460859</v>
      </c>
    </row>
    <row r="1312" spans="17:21" x14ac:dyDescent="0.25">
      <c r="Q1312" s="18" t="s">
        <v>98</v>
      </c>
      <c r="R1312" s="11">
        <v>1307</v>
      </c>
      <c r="S1312" s="18">
        <f t="shared" si="66"/>
        <v>2.3446763165313682E-2</v>
      </c>
      <c r="T1312" s="18">
        <f t="shared" si="68"/>
        <v>42.649810250967384</v>
      </c>
      <c r="U1312" s="18">
        <f>LOOKUP('lap sim'!T1312,'bike sim'!J23:J268,'bike sim'!K23:K268)</f>
        <v>10.014399474460859</v>
      </c>
    </row>
    <row r="1313" spans="17:21" x14ac:dyDescent="0.25">
      <c r="Q1313" s="18" t="s">
        <v>98</v>
      </c>
      <c r="R1313" s="11">
        <v>1308</v>
      </c>
      <c r="S1313" s="18">
        <f t="shared" si="66"/>
        <v>2.357495988738012E-2</v>
      </c>
      <c r="T1313" s="18">
        <f t="shared" si="68"/>
        <v>42.417887656101961</v>
      </c>
      <c r="U1313" s="18">
        <f>LOOKUP('lap sim'!T1313,'bike sim'!J24:J269,'bike sim'!K24:K269)</f>
        <v>9.8376665739132463</v>
      </c>
    </row>
    <row r="1314" spans="17:21" x14ac:dyDescent="0.25">
      <c r="Q1314" s="18" t="s">
        <v>98</v>
      </c>
      <c r="R1314" s="11">
        <v>1309</v>
      </c>
      <c r="S1314" s="18">
        <f t="shared" si="66"/>
        <v>2.371293601134623E-2</v>
      </c>
      <c r="T1314" s="18">
        <f t="shared" si="68"/>
        <v>42.171074873289299</v>
      </c>
      <c r="U1314" s="18">
        <f>LOOKUP('lap sim'!T1314,'bike sim'!J25:J270,'bike sim'!K25:K270)</f>
        <v>10.40836034367752</v>
      </c>
    </row>
    <row r="1315" spans="17:21" x14ac:dyDescent="0.25">
      <c r="Q1315" s="18" t="s">
        <v>98</v>
      </c>
      <c r="R1315" s="11">
        <v>1310</v>
      </c>
      <c r="S1315" s="18">
        <f t="shared" si="66"/>
        <v>2.3853368333587342E-2</v>
      </c>
      <c r="T1315" s="18">
        <f t="shared" si="68"/>
        <v>41.922800420262853</v>
      </c>
      <c r="U1315" s="18">
        <f>LOOKUP('lap sim'!T1315,'bike sim'!J26:J271,'bike sim'!K26:K271)</f>
        <v>10.40836034367752</v>
      </c>
    </row>
    <row r="1316" spans="17:21" x14ac:dyDescent="0.25">
      <c r="Q1316" s="18" t="s">
        <v>98</v>
      </c>
      <c r="R1316" s="11">
        <v>1311</v>
      </c>
      <c r="S1316" s="18">
        <f t="shared" si="66"/>
        <v>2.3996330694117569E-2</v>
      </c>
      <c r="T1316" s="18">
        <f t="shared" si="68"/>
        <v>41.673037963472424</v>
      </c>
      <c r="U1316" s="18">
        <f>LOOKUP('lap sim'!T1316,'bike sim'!J27:J272,'bike sim'!K27:K272)</f>
        <v>10.40836034367752</v>
      </c>
    </row>
    <row r="1317" spans="17:21" x14ac:dyDescent="0.25">
      <c r="Q1317" s="18" t="s">
        <v>98</v>
      </c>
      <c r="R1317" s="11">
        <v>1312</v>
      </c>
      <c r="S1317" s="18">
        <f t="shared" si="66"/>
        <v>2.414190008137531E-2</v>
      </c>
      <c r="T1317" s="18">
        <f t="shared" si="68"/>
        <v>41.42176036804441</v>
      </c>
      <c r="U1317" s="18">
        <f>LOOKUP('lap sim'!T1317,'bike sim'!J28:J273,'bike sim'!K28:K273)</f>
        <v>10.40836034367752</v>
      </c>
    </row>
    <row r="1318" spans="17:21" x14ac:dyDescent="0.25">
      <c r="Q1318" s="18" t="s">
        <v>98</v>
      </c>
      <c r="R1318" s="11">
        <v>1313</v>
      </c>
      <c r="S1318" s="18">
        <f t="shared" si="66"/>
        <v>2.4290156807076423E-2</v>
      </c>
      <c r="T1318" s="18">
        <f t="shared" si="68"/>
        <v>41.168939663191928</v>
      </c>
      <c r="U1318" s="18">
        <f>LOOKUP('lap sim'!T1318,'bike sim'!J29:J274,'bike sim'!K29:K274)</f>
        <v>10.40836034367752</v>
      </c>
    </row>
    <row r="1319" spans="17:21" x14ac:dyDescent="0.25">
      <c r="Q1319" s="18" t="s">
        <v>98</v>
      </c>
      <c r="R1319" s="11">
        <v>1314</v>
      </c>
      <c r="S1319" s="18">
        <f t="shared" si="66"/>
        <v>2.4450099774426783E-2</v>
      </c>
      <c r="T1319" s="18">
        <f t="shared" si="68"/>
        <v>40.899628599713736</v>
      </c>
      <c r="U1319" s="18">
        <f>LOOKUP('lap sim'!T1319,'bike sim'!J30:J275,'bike sim'!K30:K275)</f>
        <v>11.014722474052071</v>
      </c>
    </row>
    <row r="1320" spans="17:21" x14ac:dyDescent="0.25">
      <c r="Q1320" s="18" t="s">
        <v>98</v>
      </c>
      <c r="R1320" s="11">
        <v>1315</v>
      </c>
      <c r="S1320" s="18">
        <f t="shared" si="66"/>
        <v>2.46132516911849E-2</v>
      </c>
      <c r="T1320" s="18">
        <f t="shared" si="68"/>
        <v>40.628520463151339</v>
      </c>
      <c r="U1320" s="18">
        <f>LOOKUP('lap sim'!T1320,'bike sim'!J31:J276,'bike sim'!K31:K276)</f>
        <v>11.014722474052071</v>
      </c>
    </row>
    <row r="1321" spans="17:21" x14ac:dyDescent="0.25">
      <c r="Q1321" s="18" t="s">
        <v>98</v>
      </c>
      <c r="R1321" s="11">
        <v>1316</v>
      </c>
      <c r="S1321" s="18">
        <f t="shared" si="66"/>
        <v>2.4775592440175229E-2</v>
      </c>
      <c r="T1321" s="18">
        <f t="shared" si="68"/>
        <v>40.362304248209831</v>
      </c>
      <c r="U1321" s="18">
        <f>LOOKUP('lap sim'!T1321,'bike sim'!J32:J277,'bike sim'!K32:K277)</f>
        <v>10.745099863275998</v>
      </c>
    </row>
    <row r="1322" spans="17:21" x14ac:dyDescent="0.25">
      <c r="Q1322" s="18" t="s">
        <v>98</v>
      </c>
      <c r="R1322" s="11">
        <v>1317</v>
      </c>
      <c r="S1322" s="18">
        <f t="shared" si="66"/>
        <v>2.4947016075215264E-2</v>
      </c>
      <c r="T1322" s="18">
        <f t="shared" si="68"/>
        <v>40.084954328205008</v>
      </c>
      <c r="U1322" s="18">
        <f>LOOKUP('lap sim'!T1322,'bike sim'!J33:J278,'bike sim'!K33:K278)</f>
        <v>11.117558876324756</v>
      </c>
    </row>
    <row r="1323" spans="17:21" x14ac:dyDescent="0.25">
      <c r="Q1323" s="18" t="s">
        <v>98</v>
      </c>
      <c r="R1323" s="11">
        <v>1318</v>
      </c>
      <c r="S1323" s="18">
        <f t="shared" si="66"/>
        <v>2.5122056525499821E-2</v>
      </c>
      <c r="T1323" s="18">
        <f t="shared" ref="T1323:T1341" si="69">T1324+(U1324*S1324)</f>
        <v>39.805658385688403</v>
      </c>
      <c r="U1323" s="18">
        <f>LOOKUP('lap sim'!T1323,'bike sim'!J34:J279,'bike sim'!K34:K279)</f>
        <v>11.117558876324756</v>
      </c>
    </row>
    <row r="1324" spans="17:21" x14ac:dyDescent="0.25">
      <c r="Q1324" s="18" t="s">
        <v>98</v>
      </c>
      <c r="R1324" s="11">
        <v>1319</v>
      </c>
      <c r="S1324" s="18">
        <f t="shared" si="66"/>
        <v>2.5301985035693725E-2</v>
      </c>
      <c r="T1324" s="18">
        <f t="shared" si="69"/>
        <v>39.522590760736421</v>
      </c>
      <c r="U1324" s="18">
        <f>LOOKUP('lap sim'!T1324,'bike sim'!J35:J280,'bike sim'!K35:K280)</f>
        <v>11.187565898590728</v>
      </c>
    </row>
    <row r="1325" spans="17:21" x14ac:dyDescent="0.25">
      <c r="Q1325" s="18" t="s">
        <v>98</v>
      </c>
      <c r="R1325" s="11">
        <v>1320</v>
      </c>
      <c r="S1325" s="18">
        <f t="shared" si="66"/>
        <v>2.5493863560916305E-2</v>
      </c>
      <c r="T1325" s="18">
        <f t="shared" si="69"/>
        <v>39.225125591911571</v>
      </c>
      <c r="U1325" s="18">
        <f>LOOKUP('lap sim'!T1325,'bike sim'!J36:J281,'bike sim'!K36:K281)</f>
        <v>11.66810860637403</v>
      </c>
    </row>
    <row r="1326" spans="17:21" x14ac:dyDescent="0.25">
      <c r="Q1326" s="18" t="s">
        <v>98</v>
      </c>
      <c r="R1326" s="11">
        <v>1321</v>
      </c>
      <c r="S1326" s="18">
        <f t="shared" si="66"/>
        <v>2.5690186310457889E-2</v>
      </c>
      <c r="T1326" s="18">
        <f t="shared" si="69"/>
        <v>38.925369707923167</v>
      </c>
      <c r="U1326" s="18">
        <f>LOOKUP('lap sim'!T1326,'bike sim'!J37:J282,'bike sim'!K37:K282)</f>
        <v>11.66810860637403</v>
      </c>
    </row>
    <row r="1327" spans="17:21" x14ac:dyDescent="0.25">
      <c r="Q1327" s="18" t="s">
        <v>98</v>
      </c>
      <c r="R1327" s="11">
        <v>1322</v>
      </c>
      <c r="S1327" s="18">
        <f t="shared" si="66"/>
        <v>2.589112781705934E-2</v>
      </c>
      <c r="T1327" s="18">
        <f t="shared" si="69"/>
        <v>38.623269216612208</v>
      </c>
      <c r="U1327" s="18">
        <f>LOOKUP('lap sim'!T1327,'bike sim'!J38:J283,'bike sim'!K38:K283)</f>
        <v>11.66810860637403</v>
      </c>
    </row>
    <row r="1328" spans="17:21" x14ac:dyDescent="0.25">
      <c r="Q1328" s="18" t="s">
        <v>98</v>
      </c>
      <c r="R1328" s="11">
        <v>1323</v>
      </c>
      <c r="S1328" s="18">
        <f t="shared" si="66"/>
        <v>2.6105907803082033E-2</v>
      </c>
      <c r="T1328" s="18">
        <f t="shared" si="69"/>
        <v>38.305505694076693</v>
      </c>
      <c r="U1328" s="18">
        <f>LOOKUP('lap sim'!T1328,'bike sim'!J39:J284,'bike sim'!K39:K284)</f>
        <v>12.172092421854082</v>
      </c>
    </row>
    <row r="1329" spans="17:21" x14ac:dyDescent="0.25">
      <c r="Q1329" s="18" t="s">
        <v>98</v>
      </c>
      <c r="R1329" s="11">
        <v>1324</v>
      </c>
      <c r="S1329" s="18">
        <f t="shared" si="66"/>
        <v>2.6326138763834054E-2</v>
      </c>
      <c r="T1329" s="18">
        <f t="shared" si="69"/>
        <v>37.985061499932748</v>
      </c>
      <c r="U1329" s="18">
        <f>LOOKUP('lap sim'!T1329,'bike sim'!J40:J285,'bike sim'!K40:K285)</f>
        <v>12.172092421854082</v>
      </c>
    </row>
    <row r="1330" spans="17:21" x14ac:dyDescent="0.25">
      <c r="Q1330" s="18" t="s">
        <v>98</v>
      </c>
      <c r="R1330" s="11">
        <v>1325</v>
      </c>
      <c r="S1330" s="18">
        <f t="shared" si="66"/>
        <v>2.655205565695996E-2</v>
      </c>
      <c r="T1330" s="18">
        <f t="shared" si="69"/>
        <v>37.661867424486019</v>
      </c>
      <c r="U1330" s="18">
        <f>LOOKUP('lap sim'!T1330,'bike sim'!J41:J286,'bike sim'!K41:K286)</f>
        <v>12.172092421854082</v>
      </c>
    </row>
    <row r="1331" spans="17:21" x14ac:dyDescent="0.25">
      <c r="Q1331" s="18" t="s">
        <v>98</v>
      </c>
      <c r="R1331" s="11">
        <v>1326</v>
      </c>
      <c r="S1331" s="18">
        <f t="shared" si="66"/>
        <v>2.6794173169442968E-2</v>
      </c>
      <c r="T1331" s="18">
        <f t="shared" si="69"/>
        <v>37.321547251192499</v>
      </c>
      <c r="U1331" s="18">
        <f>LOOKUP('lap sim'!T1331,'bike sim'!J42:J287,'bike sim'!K42:K287)</f>
        <v>12.701275428108133</v>
      </c>
    </row>
    <row r="1332" spans="17:21" x14ac:dyDescent="0.25">
      <c r="Q1332" s="18" t="s">
        <v>98</v>
      </c>
      <c r="R1332" s="11">
        <v>1327</v>
      </c>
      <c r="S1332" s="18">
        <f t="shared" si="66"/>
        <v>2.7043058505351578E-2</v>
      </c>
      <c r="T1332" s="18">
        <f t="shared" si="69"/>
        <v>36.978065916697588</v>
      </c>
      <c r="U1332" s="18">
        <f>LOOKUP('lap sim'!T1332,'bike sim'!J43:J288,'bike sim'!K43:K288)</f>
        <v>12.701275428108133</v>
      </c>
    </row>
    <row r="1333" spans="17:21" x14ac:dyDescent="0.25">
      <c r="Q1333" s="18" t="s">
        <v>98</v>
      </c>
      <c r="R1333" s="11">
        <v>1328</v>
      </c>
      <c r="S1333" s="18">
        <f t="shared" si="66"/>
        <v>2.7310469287862484E-2</v>
      </c>
      <c r="T1333" s="18">
        <f t="shared" si="69"/>
        <v>36.615994747641601</v>
      </c>
      <c r="U1333" s="18">
        <f>LOOKUP('lap sim'!T1333,'bike sim'!J44:J289,'bike sim'!K44:K289)</f>
        <v>13.257596024426494</v>
      </c>
    </row>
    <row r="1334" spans="17:21" x14ac:dyDescent="0.25">
      <c r="Q1334" s="18" t="s">
        <v>98</v>
      </c>
      <c r="R1334" s="11">
        <v>1329</v>
      </c>
      <c r="S1334" s="18">
        <f t="shared" si="66"/>
        <v>2.7590521492305547E-2</v>
      </c>
      <c r="T1334" s="18">
        <f t="shared" si="69"/>
        <v>36.244331238134819</v>
      </c>
      <c r="U1334" s="18">
        <f>LOOKUP('lap sim'!T1334,'bike sim'!J45:J290,'bike sim'!K45:K290)</f>
        <v>13.470695347691558</v>
      </c>
    </row>
    <row r="1335" spans="17:21" x14ac:dyDescent="0.25">
      <c r="Q1335" s="18" t="s">
        <v>98</v>
      </c>
      <c r="R1335" s="11">
        <v>1330</v>
      </c>
      <c r="S1335" s="18">
        <f t="shared" si="66"/>
        <v>2.7879401044331151E-2</v>
      </c>
      <c r="T1335" s="18">
        <f t="shared" si="69"/>
        <v>35.86877632019052</v>
      </c>
      <c r="U1335" s="18">
        <f>LOOKUP('lap sim'!T1335,'bike sim'!J46:J291,'bike sim'!K46:K291)</f>
        <v>13.470695347691558</v>
      </c>
    </row>
    <row r="1336" spans="17:21" x14ac:dyDescent="0.25">
      <c r="Q1336" s="18" t="s">
        <v>98</v>
      </c>
      <c r="R1336" s="11">
        <v>1331</v>
      </c>
      <c r="S1336" s="18">
        <f t="shared" si="66"/>
        <v>2.8177582698476977E-2</v>
      </c>
      <c r="T1336" s="18">
        <f t="shared" si="69"/>
        <v>35.489204688024955</v>
      </c>
      <c r="U1336" s="18">
        <f>LOOKUP('lap sim'!T1336,'bike sim'!J47:J292,'bike sim'!K47:K292)</f>
        <v>13.470695347691558</v>
      </c>
    </row>
    <row r="1337" spans="17:21" x14ac:dyDescent="0.25">
      <c r="Q1337" s="18" t="s">
        <v>98</v>
      </c>
      <c r="R1337" s="11">
        <v>1332</v>
      </c>
      <c r="S1337" s="18">
        <f t="shared" si="66"/>
        <v>2.850200358534714E-2</v>
      </c>
      <c r="T1337" s="18">
        <f t="shared" si="69"/>
        <v>35.08525276146198</v>
      </c>
      <c r="U1337" s="18">
        <f>LOOKUP('lap sim'!T1337,'bike sim'!J48:J293,'bike sim'!K48:K293)</f>
        <v>14.172755446941546</v>
      </c>
    </row>
    <row r="1338" spans="17:21" x14ac:dyDescent="0.25">
      <c r="Q1338" s="18" t="s">
        <v>98</v>
      </c>
      <c r="R1338" s="11">
        <v>1333</v>
      </c>
      <c r="S1338" s="18">
        <f t="shared" ref="S1338:S1401" si="70">1/T1338</f>
        <v>2.8837940846420704E-2</v>
      </c>
      <c r="T1338" s="18">
        <f t="shared" si="69"/>
        <v>34.67653967825229</v>
      </c>
      <c r="U1338" s="18">
        <f>LOOKUP('lap sim'!T1338,'bike sim'!J49:J294,'bike sim'!K49:K294)</f>
        <v>14.172755446941546</v>
      </c>
    </row>
    <row r="1339" spans="17:21" x14ac:dyDescent="0.25">
      <c r="Q1339" s="18" t="s">
        <v>98</v>
      </c>
      <c r="R1339" s="11">
        <v>1334</v>
      </c>
      <c r="S1339" s="18">
        <f t="shared" si="70"/>
        <v>2.9204925990826008E-2</v>
      </c>
      <c r="T1339" s="18">
        <f t="shared" si="69"/>
        <v>34.240798977341178</v>
      </c>
      <c r="U1339" s="18">
        <f>LOOKUP('lap sim'!T1339,'bike sim'!J50:J295,'bike sim'!K50:K295)</f>
        <v>14.920109746143147</v>
      </c>
    </row>
    <row r="1340" spans="17:21" x14ac:dyDescent="0.25">
      <c r="Q1340" s="18" t="s">
        <v>98</v>
      </c>
      <c r="R1340" s="11">
        <v>1335</v>
      </c>
      <c r="S1340" s="18">
        <f t="shared" si="70"/>
        <v>2.9586352598170093E-2</v>
      </c>
      <c r="T1340" s="18">
        <f t="shared" si="69"/>
        <v>33.799367349588394</v>
      </c>
      <c r="U1340" s="18">
        <f>LOOKUP('lap sim'!T1340,'bike sim'!J51:J296,'bike sim'!K51:K296)</f>
        <v>14.920109746143147</v>
      </c>
    </row>
    <row r="1341" spans="17:21" x14ac:dyDescent="0.25">
      <c r="Q1341" s="18" t="s">
        <v>98</v>
      </c>
      <c r="R1341" s="11">
        <v>1336</v>
      </c>
      <c r="S1341" s="18">
        <f t="shared" si="70"/>
        <v>2.9991709553756594E-2</v>
      </c>
      <c r="T1341" s="18">
        <f t="shared" si="69"/>
        <v>33.34254748658519</v>
      </c>
      <c r="U1341" s="18">
        <f>LOOKUP('lap sim'!T1341,'bike sim'!J52:J297,'bike sim'!K52:K297)</f>
        <v>15.231537974999638</v>
      </c>
    </row>
    <row r="1342" spans="17:21" x14ac:dyDescent="0.25">
      <c r="Q1342" s="18" t="s">
        <v>98</v>
      </c>
      <c r="R1342" s="11">
        <v>1337</v>
      </c>
      <c r="S1342" s="18">
        <f t="shared" si="70"/>
        <v>3.041428093958114E-2</v>
      </c>
      <c r="T1342" s="18">
        <f>T1343+(U1343*S1343)</f>
        <v>32.879291211471653</v>
      </c>
      <c r="U1342" s="18">
        <f>LOOKUP('lap sim'!T1342,'bike sim'!J53:J298,'bike sim'!K53:K298)</f>
        <v>15.231537974999638</v>
      </c>
    </row>
    <row r="1343" spans="17:21" x14ac:dyDescent="0.25">
      <c r="Q1343" s="18" t="s">
        <v>98</v>
      </c>
      <c r="R1343" s="11">
        <v>1338</v>
      </c>
      <c r="S1343" s="18">
        <f>1/T1343</f>
        <v>3.0872137280732719E-2</v>
      </c>
      <c r="T1343" s="18">
        <f t="shared" ref="T1343:T1406" si="71">$I$7</f>
        <v>32.391667311744541</v>
      </c>
      <c r="U1343" s="18">
        <f>LOOKUP('lap sim'!T1343,'bike sim'!J54:J299,'bike sim'!K54:K299)</f>
        <v>15.794951133216092</v>
      </c>
    </row>
    <row r="1344" spans="17:21" x14ac:dyDescent="0.25">
      <c r="Q1344" s="18" t="s">
        <v>55</v>
      </c>
      <c r="R1344" s="16">
        <v>1339</v>
      </c>
      <c r="S1344" s="18">
        <f t="shared" si="70"/>
        <v>3.0872137280732719E-2</v>
      </c>
      <c r="T1344" s="18">
        <f t="shared" si="71"/>
        <v>32.391667311744541</v>
      </c>
      <c r="U1344" s="18">
        <f>LOOKUP('lap sim'!T1344,'bike sim'!J55:J300,'bike sim'!K55:K300)</f>
        <v>15.632403313058239</v>
      </c>
    </row>
    <row r="1345" spans="17:21" x14ac:dyDescent="0.25">
      <c r="Q1345" s="18" t="s">
        <v>102</v>
      </c>
      <c r="R1345" s="16">
        <v>1340</v>
      </c>
      <c r="S1345" s="18">
        <f t="shared" si="70"/>
        <v>3.0872137280732719E-2</v>
      </c>
      <c r="T1345" s="18">
        <f t="shared" si="71"/>
        <v>32.391667311744541</v>
      </c>
      <c r="U1345" s="18">
        <f>LOOKUP('lap sim'!T1345,'bike sim'!J56:J301,'bike sim'!K56:K301)</f>
        <v>15.632403313058239</v>
      </c>
    </row>
    <row r="1346" spans="17:21" x14ac:dyDescent="0.25">
      <c r="Q1346" s="18" t="s">
        <v>55</v>
      </c>
      <c r="R1346" s="16">
        <v>1341</v>
      </c>
      <c r="S1346" s="18">
        <f t="shared" si="70"/>
        <v>3.0872137280732719E-2</v>
      </c>
      <c r="T1346" s="18">
        <f t="shared" si="71"/>
        <v>32.391667311744541</v>
      </c>
      <c r="U1346" s="18">
        <f>LOOKUP('lap sim'!T1346,'bike sim'!J57:J302,'bike sim'!K57:K302)</f>
        <v>15.632403313058239</v>
      </c>
    </row>
    <row r="1347" spans="17:21" x14ac:dyDescent="0.25">
      <c r="Q1347" s="18" t="s">
        <v>55</v>
      </c>
      <c r="R1347" s="16">
        <v>1342</v>
      </c>
      <c r="S1347" s="18">
        <f t="shared" si="70"/>
        <v>3.0872137280732719E-2</v>
      </c>
      <c r="T1347" s="18">
        <f t="shared" si="71"/>
        <v>32.391667311744541</v>
      </c>
      <c r="U1347" s="18">
        <f>LOOKUP('lap sim'!T1347,'bike sim'!J58:J303,'bike sim'!K58:K303)</f>
        <v>15.632403313058239</v>
      </c>
    </row>
    <row r="1348" spans="17:21" x14ac:dyDescent="0.25">
      <c r="Q1348" s="18" t="s">
        <v>55</v>
      </c>
      <c r="R1348" s="16">
        <v>1343</v>
      </c>
      <c r="S1348" s="18">
        <f t="shared" si="70"/>
        <v>3.0872137280732719E-2</v>
      </c>
      <c r="T1348" s="18">
        <f t="shared" si="71"/>
        <v>32.391667311744541</v>
      </c>
      <c r="U1348" s="18">
        <f>LOOKUP('lap sim'!T1348,'bike sim'!J59:J304,'bike sim'!K59:K304)</f>
        <v>15.632403313058239</v>
      </c>
    </row>
    <row r="1349" spans="17:21" x14ac:dyDescent="0.25">
      <c r="Q1349" s="18" t="s">
        <v>55</v>
      </c>
      <c r="R1349" s="16">
        <v>1344</v>
      </c>
      <c r="S1349" s="18">
        <f t="shared" si="70"/>
        <v>3.0872137280732719E-2</v>
      </c>
      <c r="T1349" s="18">
        <f t="shared" si="71"/>
        <v>32.391667311744541</v>
      </c>
      <c r="U1349" s="18">
        <f>LOOKUP('lap sim'!T1349,'bike sim'!J60:J305,'bike sim'!K60:K305)</f>
        <v>15.632403313058239</v>
      </c>
    </row>
    <row r="1350" spans="17:21" x14ac:dyDescent="0.25">
      <c r="Q1350" s="18" t="s">
        <v>55</v>
      </c>
      <c r="R1350" s="16">
        <v>1345</v>
      </c>
      <c r="S1350" s="18">
        <f t="shared" si="70"/>
        <v>3.0872137280732719E-2</v>
      </c>
      <c r="T1350" s="18">
        <f t="shared" si="71"/>
        <v>32.391667311744541</v>
      </c>
      <c r="U1350" s="18">
        <f>LOOKUP('lap sim'!T1350,'bike sim'!J61:J306,'bike sim'!K61:K306)</f>
        <v>15.632403313058239</v>
      </c>
    </row>
    <row r="1351" spans="17:21" x14ac:dyDescent="0.25">
      <c r="Q1351" s="18" t="s">
        <v>55</v>
      </c>
      <c r="R1351" s="16">
        <v>1346</v>
      </c>
      <c r="S1351" s="18">
        <f t="shared" si="70"/>
        <v>3.0872137280732719E-2</v>
      </c>
      <c r="T1351" s="18">
        <f t="shared" si="71"/>
        <v>32.391667311744541</v>
      </c>
      <c r="U1351" s="18">
        <f>LOOKUP('lap sim'!T1351,'bike sim'!J62:J307,'bike sim'!K62:K307)</f>
        <v>15.794951133216092</v>
      </c>
    </row>
    <row r="1352" spans="17:21" x14ac:dyDescent="0.25">
      <c r="Q1352" s="18" t="s">
        <v>55</v>
      </c>
      <c r="R1352" s="16">
        <v>1347</v>
      </c>
      <c r="S1352" s="18">
        <f t="shared" si="70"/>
        <v>3.0872137280732719E-2</v>
      </c>
      <c r="T1352" s="18">
        <f t="shared" si="71"/>
        <v>32.391667311744541</v>
      </c>
      <c r="U1352" s="18">
        <f>LOOKUP('lap sim'!T1352,'bike sim'!J63:J308,'bike sim'!K63:K308)</f>
        <v>15.794951133216092</v>
      </c>
    </row>
    <row r="1353" spans="17:21" x14ac:dyDescent="0.25">
      <c r="Q1353" s="18" t="s">
        <v>55</v>
      </c>
      <c r="R1353" s="16">
        <v>1348</v>
      </c>
      <c r="S1353" s="18">
        <f t="shared" si="70"/>
        <v>3.0872137280732719E-2</v>
      </c>
      <c r="T1353" s="18">
        <f t="shared" si="71"/>
        <v>32.391667311744541</v>
      </c>
      <c r="U1353" s="18">
        <f>LOOKUP('lap sim'!T1353,'bike sim'!J64:J309,'bike sim'!K64:K309)</f>
        <v>15.794951133216092</v>
      </c>
    </row>
    <row r="1354" spans="17:21" x14ac:dyDescent="0.25">
      <c r="Q1354" s="18" t="s">
        <v>55</v>
      </c>
      <c r="R1354" s="16">
        <v>1349</v>
      </c>
      <c r="S1354" s="18">
        <f t="shared" si="70"/>
        <v>3.0872137280732719E-2</v>
      </c>
      <c r="T1354" s="18">
        <f t="shared" si="71"/>
        <v>32.391667311744541</v>
      </c>
      <c r="U1354" s="18">
        <f>LOOKUP('lap sim'!T1354,'bike sim'!J65:J310,'bike sim'!K65:K310)</f>
        <v>15.794951133216092</v>
      </c>
    </row>
    <row r="1355" spans="17:21" x14ac:dyDescent="0.25">
      <c r="Q1355" s="18" t="s">
        <v>55</v>
      </c>
      <c r="R1355" s="16">
        <v>1350</v>
      </c>
      <c r="S1355" s="18">
        <f t="shared" si="70"/>
        <v>3.0872137280732719E-2</v>
      </c>
      <c r="T1355" s="18">
        <f t="shared" si="71"/>
        <v>32.391667311744541</v>
      </c>
      <c r="U1355" s="18">
        <f>LOOKUP('lap sim'!T1355,'bike sim'!J66:J311,'bike sim'!K66:K311)</f>
        <v>15.800775893310437</v>
      </c>
    </row>
    <row r="1356" spans="17:21" x14ac:dyDescent="0.25">
      <c r="Q1356" s="18" t="s">
        <v>55</v>
      </c>
      <c r="R1356" s="16">
        <v>1351</v>
      </c>
      <c r="S1356" s="18">
        <f t="shared" si="70"/>
        <v>3.0872137280732719E-2</v>
      </c>
      <c r="T1356" s="18">
        <f t="shared" si="71"/>
        <v>32.391667311744541</v>
      </c>
      <c r="U1356" s="18">
        <f>LOOKUP('lap sim'!T1356,'bike sim'!J67:J312,'bike sim'!K67:K312)</f>
        <v>15.800775893310437</v>
      </c>
    </row>
    <row r="1357" spans="17:21" x14ac:dyDescent="0.25">
      <c r="Q1357" s="18" t="s">
        <v>55</v>
      </c>
      <c r="R1357" s="16">
        <v>1352</v>
      </c>
      <c r="S1357" s="18">
        <f t="shared" si="70"/>
        <v>3.0872137280732719E-2</v>
      </c>
      <c r="T1357" s="18">
        <f t="shared" si="71"/>
        <v>32.391667311744541</v>
      </c>
      <c r="U1357" s="18">
        <f>LOOKUP('lap sim'!T1357,'bike sim'!J68:J313,'bike sim'!K68:K313)</f>
        <v>15.800775893310437</v>
      </c>
    </row>
    <row r="1358" spans="17:21" x14ac:dyDescent="0.25">
      <c r="Q1358" s="18" t="s">
        <v>55</v>
      </c>
      <c r="R1358" s="16">
        <v>1353</v>
      </c>
      <c r="S1358" s="18">
        <f t="shared" si="70"/>
        <v>3.0872137280732719E-2</v>
      </c>
      <c r="T1358" s="18">
        <f t="shared" si="71"/>
        <v>32.391667311744541</v>
      </c>
      <c r="U1358" s="18">
        <f>LOOKUP('lap sim'!T1358,'bike sim'!J69:J314,'bike sim'!K69:K314)</f>
        <v>15.800775893310437</v>
      </c>
    </row>
    <row r="1359" spans="17:21" x14ac:dyDescent="0.25">
      <c r="Q1359" s="18" t="s">
        <v>55</v>
      </c>
      <c r="R1359" s="16">
        <v>1354</v>
      </c>
      <c r="S1359" s="18">
        <f t="shared" si="70"/>
        <v>3.0872137280732719E-2</v>
      </c>
      <c r="T1359" s="18">
        <f t="shared" si="71"/>
        <v>32.391667311744541</v>
      </c>
      <c r="U1359" s="18">
        <f>LOOKUP('lap sim'!T1359,'bike sim'!J70:J315,'bike sim'!K70:K315)</f>
        <v>15.800775893310437</v>
      </c>
    </row>
    <row r="1360" spans="17:21" x14ac:dyDescent="0.25">
      <c r="Q1360" s="18" t="s">
        <v>55</v>
      </c>
      <c r="R1360" s="16">
        <v>1355</v>
      </c>
      <c r="S1360" s="18">
        <f t="shared" si="70"/>
        <v>3.0872137280732719E-2</v>
      </c>
      <c r="T1360" s="18">
        <f t="shared" si="71"/>
        <v>32.391667311744541</v>
      </c>
      <c r="U1360" s="18">
        <f>LOOKUP('lap sim'!T1360,'bike sim'!J71:J316,'bike sim'!K71:K316)</f>
        <v>15.800775893310437</v>
      </c>
    </row>
    <row r="1361" spans="17:21" x14ac:dyDescent="0.25">
      <c r="Q1361" s="18" t="s">
        <v>55</v>
      </c>
      <c r="R1361" s="16">
        <v>1356</v>
      </c>
      <c r="S1361" s="18">
        <f t="shared" si="70"/>
        <v>3.0872137280732719E-2</v>
      </c>
      <c r="T1361" s="18">
        <f t="shared" si="71"/>
        <v>32.391667311744541</v>
      </c>
      <c r="U1361" s="18">
        <f>LOOKUP('lap sim'!T1361,'bike sim'!J72:J317,'bike sim'!K72:K317)</f>
        <v>15.800775893310437</v>
      </c>
    </row>
    <row r="1362" spans="17:21" x14ac:dyDescent="0.25">
      <c r="Q1362" s="18" t="s">
        <v>55</v>
      </c>
      <c r="R1362" s="16">
        <v>1357</v>
      </c>
      <c r="S1362" s="18">
        <f t="shared" si="70"/>
        <v>3.0872137280732719E-2</v>
      </c>
      <c r="T1362" s="18">
        <f t="shared" si="71"/>
        <v>32.391667311744541</v>
      </c>
      <c r="U1362" s="18">
        <f>LOOKUP('lap sim'!T1362,'bike sim'!J73:J318,'bike sim'!K73:K318)</f>
        <v>15.800775893310437</v>
      </c>
    </row>
    <row r="1363" spans="17:21" x14ac:dyDescent="0.25">
      <c r="Q1363" s="18" t="s">
        <v>55</v>
      </c>
      <c r="R1363" s="16">
        <v>1358</v>
      </c>
      <c r="S1363" s="18">
        <f t="shared" si="70"/>
        <v>3.0872137280732719E-2</v>
      </c>
      <c r="T1363" s="18">
        <f t="shared" si="71"/>
        <v>32.391667311744541</v>
      </c>
      <c r="U1363" s="18">
        <f>LOOKUP('lap sim'!T1363,'bike sim'!J74:J319,'bike sim'!K74:K319)</f>
        <v>15.800775893310437</v>
      </c>
    </row>
    <row r="1364" spans="17:21" x14ac:dyDescent="0.25">
      <c r="Q1364" s="18" t="s">
        <v>55</v>
      </c>
      <c r="R1364" s="16">
        <v>1359</v>
      </c>
      <c r="S1364" s="18">
        <f t="shared" si="70"/>
        <v>3.0872137280732719E-2</v>
      </c>
      <c r="T1364" s="18">
        <f t="shared" si="71"/>
        <v>32.391667311744541</v>
      </c>
      <c r="U1364" s="18">
        <f>LOOKUP('lap sim'!T1364,'bike sim'!J75:J320,'bike sim'!K75:K320)</f>
        <v>15.800775893310437</v>
      </c>
    </row>
    <row r="1365" spans="17:21" x14ac:dyDescent="0.25">
      <c r="Q1365" s="18" t="s">
        <v>55</v>
      </c>
      <c r="R1365" s="16">
        <v>1360</v>
      </c>
      <c r="S1365" s="18">
        <f t="shared" si="70"/>
        <v>3.0872137280732719E-2</v>
      </c>
      <c r="T1365" s="18">
        <f t="shared" si="71"/>
        <v>32.391667311744541</v>
      </c>
      <c r="U1365" s="18">
        <f>LOOKUP('lap sim'!T1365,'bike sim'!J76:J321,'bike sim'!K76:K321)</f>
        <v>15.717287665291519</v>
      </c>
    </row>
    <row r="1366" spans="17:21" x14ac:dyDescent="0.25">
      <c r="Q1366" s="18" t="s">
        <v>55</v>
      </c>
      <c r="R1366" s="16">
        <v>1361</v>
      </c>
      <c r="S1366" s="18">
        <f t="shared" si="70"/>
        <v>3.0872137280732719E-2</v>
      </c>
      <c r="T1366" s="18">
        <f t="shared" si="71"/>
        <v>32.391667311744541</v>
      </c>
      <c r="U1366" s="18">
        <f>LOOKUP('lap sim'!T1366,'bike sim'!J77:J322,'bike sim'!K77:K322)</f>
        <v>15.717287665291519</v>
      </c>
    </row>
    <row r="1367" spans="17:21" x14ac:dyDescent="0.25">
      <c r="Q1367" s="18" t="s">
        <v>55</v>
      </c>
      <c r="R1367" s="16">
        <v>1362</v>
      </c>
      <c r="S1367" s="18">
        <f t="shared" si="70"/>
        <v>3.0872137280732719E-2</v>
      </c>
      <c r="T1367" s="18">
        <f t="shared" si="71"/>
        <v>32.391667311744541</v>
      </c>
      <c r="U1367" s="18">
        <f>LOOKUP('lap sim'!T1367,'bike sim'!J78:J323,'bike sim'!K78:K323)</f>
        <v>15.717287665291519</v>
      </c>
    </row>
    <row r="1368" spans="17:21" x14ac:dyDescent="0.25">
      <c r="Q1368" s="18" t="s">
        <v>55</v>
      </c>
      <c r="R1368" s="16">
        <v>1363</v>
      </c>
      <c r="S1368" s="18">
        <f t="shared" si="70"/>
        <v>3.0872137280732719E-2</v>
      </c>
      <c r="T1368" s="18">
        <f t="shared" si="71"/>
        <v>32.391667311744541</v>
      </c>
      <c r="U1368" s="18">
        <f>LOOKUP('lap sim'!T1368,'bike sim'!J79:J324,'bike sim'!K79:K324)</f>
        <v>15.717287665291519</v>
      </c>
    </row>
    <row r="1369" spans="17:21" x14ac:dyDescent="0.25">
      <c r="Q1369" s="18" t="s">
        <v>55</v>
      </c>
      <c r="R1369" s="16">
        <v>1364</v>
      </c>
      <c r="S1369" s="18">
        <f t="shared" si="70"/>
        <v>3.0872137280732719E-2</v>
      </c>
      <c r="T1369" s="18">
        <f t="shared" si="71"/>
        <v>32.391667311744541</v>
      </c>
      <c r="U1369" s="18">
        <f>LOOKUP('lap sim'!T1369,'bike sim'!J80:J325,'bike sim'!K80:K325)</f>
        <v>15.717287665291519</v>
      </c>
    </row>
    <row r="1370" spans="17:21" x14ac:dyDescent="0.25">
      <c r="Q1370" s="18" t="s">
        <v>55</v>
      </c>
      <c r="R1370" s="16">
        <v>1365</v>
      </c>
      <c r="S1370" s="18">
        <f t="shared" si="70"/>
        <v>3.0872137280732719E-2</v>
      </c>
      <c r="T1370" s="18">
        <f t="shared" si="71"/>
        <v>32.391667311744541</v>
      </c>
      <c r="U1370" s="18">
        <f>LOOKUP('lap sim'!T1370,'bike sim'!J81:J326,'bike sim'!K81:K326)</f>
        <v>15.717287665291519</v>
      </c>
    </row>
    <row r="1371" spans="17:21" x14ac:dyDescent="0.25">
      <c r="Q1371" s="18" t="s">
        <v>55</v>
      </c>
      <c r="R1371" s="16">
        <v>1366</v>
      </c>
      <c r="S1371" s="18">
        <f t="shared" si="70"/>
        <v>3.0872137280732719E-2</v>
      </c>
      <c r="T1371" s="18">
        <f t="shared" si="71"/>
        <v>32.391667311744541</v>
      </c>
      <c r="U1371" s="18">
        <f>LOOKUP('lap sim'!T1371,'bike sim'!J82:J327,'bike sim'!K82:K327)</f>
        <v>15.717287665291519</v>
      </c>
    </row>
    <row r="1372" spans="17:21" x14ac:dyDescent="0.25">
      <c r="Q1372" s="18" t="s">
        <v>55</v>
      </c>
      <c r="R1372" s="16">
        <v>1367</v>
      </c>
      <c r="S1372" s="18">
        <f t="shared" si="70"/>
        <v>3.0872137280732719E-2</v>
      </c>
      <c r="T1372" s="18">
        <f t="shared" si="71"/>
        <v>32.391667311744541</v>
      </c>
      <c r="U1372" s="18">
        <f>LOOKUP('lap sim'!T1372,'bike sim'!J83:J328,'bike sim'!K83:K328)</f>
        <v>15.717287665291519</v>
      </c>
    </row>
    <row r="1373" spans="17:21" x14ac:dyDescent="0.25">
      <c r="Q1373" s="18" t="s">
        <v>55</v>
      </c>
      <c r="R1373" s="16">
        <v>1368</v>
      </c>
      <c r="S1373" s="18">
        <f t="shared" si="70"/>
        <v>3.0872137280732719E-2</v>
      </c>
      <c r="T1373" s="18">
        <f t="shared" si="71"/>
        <v>32.391667311744541</v>
      </c>
      <c r="U1373" s="18">
        <f>LOOKUP('lap sim'!T1373,'bike sim'!J84:J329,'bike sim'!K84:K329)</f>
        <v>15.717287665291519</v>
      </c>
    </row>
    <row r="1374" spans="17:21" x14ac:dyDescent="0.25">
      <c r="Q1374" s="18" t="s">
        <v>55</v>
      </c>
      <c r="R1374" s="16">
        <v>1369</v>
      </c>
      <c r="S1374" s="18">
        <f t="shared" si="70"/>
        <v>3.0872137280732719E-2</v>
      </c>
      <c r="T1374" s="18">
        <f t="shared" si="71"/>
        <v>32.391667311744541</v>
      </c>
      <c r="U1374" s="18">
        <f>LOOKUP('lap sim'!T1374,'bike sim'!J85:J330,'bike sim'!K85:K330)</f>
        <v>15.717287665291519</v>
      </c>
    </row>
    <row r="1375" spans="17:21" x14ac:dyDescent="0.25">
      <c r="Q1375" s="18" t="s">
        <v>55</v>
      </c>
      <c r="R1375" s="16">
        <v>1370</v>
      </c>
      <c r="S1375" s="18">
        <f t="shared" si="70"/>
        <v>3.0872137280732719E-2</v>
      </c>
      <c r="T1375" s="18">
        <f t="shared" si="71"/>
        <v>32.391667311744541</v>
      </c>
      <c r="U1375" s="18">
        <f>LOOKUP('lap sim'!T1375,'bike sim'!J86:J331,'bike sim'!K86:K331)</f>
        <v>15.632403313058239</v>
      </c>
    </row>
    <row r="1376" spans="17:21" x14ac:dyDescent="0.25">
      <c r="Q1376" s="18" t="s">
        <v>55</v>
      </c>
      <c r="R1376" s="16">
        <v>1371</v>
      </c>
      <c r="S1376" s="18">
        <f t="shared" si="70"/>
        <v>3.0872137280732719E-2</v>
      </c>
      <c r="T1376" s="18">
        <f t="shared" si="71"/>
        <v>32.391667311744541</v>
      </c>
      <c r="U1376" s="18">
        <f>LOOKUP('lap sim'!T1376,'bike sim'!J87:J332,'bike sim'!K87:K332)</f>
        <v>15.800775893310437</v>
      </c>
    </row>
    <row r="1377" spans="17:21" x14ac:dyDescent="0.25">
      <c r="Q1377" s="18" t="s">
        <v>55</v>
      </c>
      <c r="R1377" s="16">
        <v>1372</v>
      </c>
      <c r="S1377" s="18">
        <f t="shared" si="70"/>
        <v>3.0872137280732719E-2</v>
      </c>
      <c r="T1377" s="18">
        <f t="shared" si="71"/>
        <v>32.391667311744541</v>
      </c>
      <c r="U1377" s="18">
        <f>LOOKUP('lap sim'!T1377,'bike sim'!J88:J333,'bike sim'!K88:K333)</f>
        <v>15.800775893310437</v>
      </c>
    </row>
    <row r="1378" spans="17:21" x14ac:dyDescent="0.25">
      <c r="Q1378" s="18" t="s">
        <v>55</v>
      </c>
      <c r="R1378" s="16">
        <v>1373</v>
      </c>
      <c r="S1378" s="18">
        <f t="shared" si="70"/>
        <v>3.0872137280732719E-2</v>
      </c>
      <c r="T1378" s="18">
        <f t="shared" si="71"/>
        <v>32.391667311744541</v>
      </c>
      <c r="U1378" s="18">
        <f>LOOKUP('lap sim'!T1378,'bike sim'!J89:J334,'bike sim'!K89:K334)</f>
        <v>15.800775893310437</v>
      </c>
    </row>
    <row r="1379" spans="17:21" x14ac:dyDescent="0.25">
      <c r="Q1379" s="18" t="s">
        <v>55</v>
      </c>
      <c r="R1379" s="16">
        <v>1374</v>
      </c>
      <c r="S1379" s="18">
        <f t="shared" si="70"/>
        <v>3.0872137280732719E-2</v>
      </c>
      <c r="T1379" s="18">
        <f t="shared" si="71"/>
        <v>32.391667311744541</v>
      </c>
      <c r="U1379" s="18">
        <f>LOOKUP('lap sim'!T1379,'bike sim'!J90:J335,'bike sim'!K90:K335)</f>
        <v>15.800775893310437</v>
      </c>
    </row>
    <row r="1380" spans="17:21" x14ac:dyDescent="0.25">
      <c r="Q1380" s="18" t="s">
        <v>55</v>
      </c>
      <c r="R1380" s="16">
        <v>1375</v>
      </c>
      <c r="S1380" s="18">
        <f t="shared" si="70"/>
        <v>3.0872137280732719E-2</v>
      </c>
      <c r="T1380" s="18">
        <f t="shared" si="71"/>
        <v>32.391667311744541</v>
      </c>
      <c r="U1380" s="18">
        <f>LOOKUP('lap sim'!T1380,'bike sim'!J91:J336,'bike sim'!K91:K336)</f>
        <v>15.800775893310437</v>
      </c>
    </row>
    <row r="1381" spans="17:21" x14ac:dyDescent="0.25">
      <c r="Q1381" s="18" t="s">
        <v>55</v>
      </c>
      <c r="R1381" s="16">
        <v>1376</v>
      </c>
      <c r="S1381" s="18">
        <f t="shared" si="70"/>
        <v>3.0872137280732719E-2</v>
      </c>
      <c r="T1381" s="18">
        <f t="shared" si="71"/>
        <v>32.391667311744541</v>
      </c>
      <c r="U1381" s="18">
        <f>LOOKUP('lap sim'!T1381,'bike sim'!J92:J337,'bike sim'!K92:K337)</f>
        <v>15.800775893310437</v>
      </c>
    </row>
    <row r="1382" spans="17:21" x14ac:dyDescent="0.25">
      <c r="Q1382" s="18" t="s">
        <v>55</v>
      </c>
      <c r="R1382" s="16">
        <v>1377</v>
      </c>
      <c r="S1382" s="18">
        <f t="shared" si="70"/>
        <v>3.0872137280732719E-2</v>
      </c>
      <c r="T1382" s="18">
        <f t="shared" si="71"/>
        <v>32.391667311744541</v>
      </c>
      <c r="U1382" s="18">
        <f>LOOKUP('lap sim'!T1382,'bike sim'!J93:J338,'bike sim'!K93:K338)</f>
        <v>15.800775893310437</v>
      </c>
    </row>
    <row r="1383" spans="17:21" x14ac:dyDescent="0.25">
      <c r="Q1383" s="18" t="s">
        <v>55</v>
      </c>
      <c r="R1383" s="16">
        <v>1378</v>
      </c>
      <c r="S1383" s="18">
        <f t="shared" si="70"/>
        <v>3.0872137280732719E-2</v>
      </c>
      <c r="T1383" s="18">
        <f t="shared" si="71"/>
        <v>32.391667311744541</v>
      </c>
      <c r="U1383" s="18">
        <f>LOOKUP('lap sim'!T1383,'bike sim'!J94:J339,'bike sim'!K94:K339)</f>
        <v>15.800775893310437</v>
      </c>
    </row>
    <row r="1384" spans="17:21" x14ac:dyDescent="0.25">
      <c r="Q1384" s="18" t="s">
        <v>55</v>
      </c>
      <c r="R1384" s="16">
        <v>1379</v>
      </c>
      <c r="S1384" s="18">
        <f t="shared" si="70"/>
        <v>3.0872137280732719E-2</v>
      </c>
      <c r="T1384" s="18">
        <f t="shared" si="71"/>
        <v>32.391667311744541</v>
      </c>
      <c r="U1384" s="18">
        <f>LOOKUP('lap sim'!T1384,'bike sim'!J95:J340,'bike sim'!K95:K340)</f>
        <v>15.800775893310437</v>
      </c>
    </row>
    <row r="1385" spans="17:21" x14ac:dyDescent="0.25">
      <c r="Q1385" s="18" t="s">
        <v>55</v>
      </c>
      <c r="R1385" s="16">
        <v>1380</v>
      </c>
      <c r="S1385" s="18">
        <f t="shared" si="70"/>
        <v>3.0872137280732719E-2</v>
      </c>
      <c r="T1385" s="18">
        <f t="shared" si="71"/>
        <v>32.391667311744541</v>
      </c>
      <c r="U1385" s="18">
        <f>LOOKUP('lap sim'!T1385,'bike sim'!J96:J341,'bike sim'!K96:K341)</f>
        <v>15.952242678530524</v>
      </c>
    </row>
    <row r="1386" spans="17:21" x14ac:dyDescent="0.25">
      <c r="Q1386" s="18" t="s">
        <v>55</v>
      </c>
      <c r="R1386" s="16">
        <v>1381</v>
      </c>
      <c r="S1386" s="18">
        <f t="shared" si="70"/>
        <v>3.0872137280732719E-2</v>
      </c>
      <c r="T1386" s="18">
        <f t="shared" si="71"/>
        <v>32.391667311744541</v>
      </c>
      <c r="U1386" s="18">
        <f>LOOKUP('lap sim'!T1386,'bike sim'!J97:J342,'bike sim'!K97:K342)</f>
        <v>15.952242678530524</v>
      </c>
    </row>
    <row r="1387" spans="17:21" x14ac:dyDescent="0.25">
      <c r="Q1387" s="18" t="s">
        <v>55</v>
      </c>
      <c r="R1387" s="16">
        <v>1382</v>
      </c>
      <c r="S1387" s="18">
        <f t="shared" si="70"/>
        <v>3.0872137280732719E-2</v>
      </c>
      <c r="T1387" s="18">
        <f t="shared" si="71"/>
        <v>32.391667311744541</v>
      </c>
      <c r="U1387" s="18">
        <f>LOOKUP('lap sim'!T1387,'bike sim'!J98:J343,'bike sim'!K98:K343)</f>
        <v>15.952242678530524</v>
      </c>
    </row>
    <row r="1388" spans="17:21" x14ac:dyDescent="0.25">
      <c r="Q1388" s="18" t="s">
        <v>55</v>
      </c>
      <c r="R1388" s="16">
        <v>1383</v>
      </c>
      <c r="S1388" s="18">
        <f t="shared" si="70"/>
        <v>3.0872137280732719E-2</v>
      </c>
      <c r="T1388" s="18">
        <f t="shared" si="71"/>
        <v>32.391667311744541</v>
      </c>
      <c r="U1388" s="18">
        <f>LOOKUP('lap sim'!T1388,'bike sim'!J99:J344,'bike sim'!K99:K344)</f>
        <v>15.952242678530524</v>
      </c>
    </row>
    <row r="1389" spans="17:21" x14ac:dyDescent="0.25">
      <c r="Q1389" s="18" t="s">
        <v>55</v>
      </c>
      <c r="R1389" s="16">
        <v>1384</v>
      </c>
      <c r="S1389" s="18">
        <f t="shared" si="70"/>
        <v>3.0872137280732719E-2</v>
      </c>
      <c r="T1389" s="18">
        <f t="shared" si="71"/>
        <v>32.391667311744541</v>
      </c>
      <c r="U1389" s="18">
        <f>LOOKUP('lap sim'!T1389,'bike sim'!J100:J345,'bike sim'!K100:K345)</f>
        <v>15.800775893310437</v>
      </c>
    </row>
    <row r="1390" spans="17:21" x14ac:dyDescent="0.25">
      <c r="Q1390" s="18" t="s">
        <v>55</v>
      </c>
      <c r="R1390" s="16">
        <v>1385</v>
      </c>
      <c r="S1390" s="18">
        <f t="shared" si="70"/>
        <v>3.0872137280732719E-2</v>
      </c>
      <c r="T1390" s="18">
        <f t="shared" si="71"/>
        <v>32.391667311744541</v>
      </c>
      <c r="U1390" s="18">
        <f>LOOKUP('lap sim'!T1390,'bike sim'!J101:J346,'bike sim'!K101:K346)</f>
        <v>15.800775893310437</v>
      </c>
    </row>
    <row r="1391" spans="17:21" x14ac:dyDescent="0.25">
      <c r="Q1391" s="18" t="s">
        <v>55</v>
      </c>
      <c r="R1391" s="16">
        <v>1386</v>
      </c>
      <c r="S1391" s="18">
        <f t="shared" si="70"/>
        <v>3.0872137280732719E-2</v>
      </c>
      <c r="T1391" s="18">
        <f t="shared" si="71"/>
        <v>32.391667311744541</v>
      </c>
      <c r="U1391" s="18">
        <f>LOOKUP('lap sim'!T1391,'bike sim'!J102:J347,'bike sim'!K102:K347)</f>
        <v>15.800775893310437</v>
      </c>
    </row>
    <row r="1392" spans="17:21" x14ac:dyDescent="0.25">
      <c r="Q1392" s="18" t="s">
        <v>55</v>
      </c>
      <c r="R1392" s="16">
        <v>1387</v>
      </c>
      <c r="S1392" s="18">
        <f t="shared" si="70"/>
        <v>3.0872137280732719E-2</v>
      </c>
      <c r="T1392" s="18">
        <f t="shared" si="71"/>
        <v>32.391667311744541</v>
      </c>
      <c r="U1392" s="18">
        <f>LOOKUP('lap sim'!T1392,'bike sim'!J103:J348,'bike sim'!K103:K348)</f>
        <v>15.800775893310437</v>
      </c>
    </row>
    <row r="1393" spans="17:21" x14ac:dyDescent="0.25">
      <c r="Q1393" s="18" t="s">
        <v>55</v>
      </c>
      <c r="R1393" s="16">
        <v>1388</v>
      </c>
      <c r="S1393" s="18">
        <f t="shared" si="70"/>
        <v>3.0872137280732719E-2</v>
      </c>
      <c r="T1393" s="18">
        <f t="shared" si="71"/>
        <v>32.391667311744541</v>
      </c>
      <c r="U1393" s="18">
        <f>LOOKUP('lap sim'!T1393,'bike sim'!J104:J349,'bike sim'!K104:K349)</f>
        <v>15.800775893310437</v>
      </c>
    </row>
    <row r="1394" spans="17:21" x14ac:dyDescent="0.25">
      <c r="Q1394" s="18" t="s">
        <v>55</v>
      </c>
      <c r="R1394" s="16">
        <v>1389</v>
      </c>
      <c r="S1394" s="18">
        <f t="shared" si="70"/>
        <v>3.0872137280732719E-2</v>
      </c>
      <c r="T1394" s="18">
        <f t="shared" si="71"/>
        <v>32.391667311744541</v>
      </c>
      <c r="U1394" s="18">
        <f>LOOKUP('lap sim'!T1394,'bike sim'!J105:J350,'bike sim'!K105:K350)</f>
        <v>15.800775893310437</v>
      </c>
    </row>
    <row r="1395" spans="17:21" x14ac:dyDescent="0.25">
      <c r="Q1395" s="18" t="s">
        <v>55</v>
      </c>
      <c r="R1395" s="16">
        <v>1390</v>
      </c>
      <c r="S1395" s="18">
        <f t="shared" si="70"/>
        <v>3.0872137280732719E-2</v>
      </c>
      <c r="T1395" s="18">
        <f t="shared" si="71"/>
        <v>32.391667311744541</v>
      </c>
      <c r="U1395" s="18">
        <f>LOOKUP('lap sim'!T1395,'bike sim'!J106:J351,'bike sim'!K106:K351)</f>
        <v>15.800775893310437</v>
      </c>
    </row>
    <row r="1396" spans="17:21" x14ac:dyDescent="0.25">
      <c r="Q1396" s="18" t="s">
        <v>55</v>
      </c>
      <c r="R1396" s="16">
        <v>1391</v>
      </c>
      <c r="S1396" s="18">
        <f t="shared" si="70"/>
        <v>3.0872137280732719E-2</v>
      </c>
      <c r="T1396" s="18">
        <f t="shared" si="71"/>
        <v>32.391667311744541</v>
      </c>
      <c r="U1396" s="18">
        <f>LOOKUP('lap sim'!T1396,'bike sim'!J107:J352,'bike sim'!K107:K352)</f>
        <v>15.717287665291519</v>
      </c>
    </row>
    <row r="1397" spans="17:21" x14ac:dyDescent="0.25">
      <c r="Q1397" s="18" t="s">
        <v>55</v>
      </c>
      <c r="R1397" s="16">
        <v>1392</v>
      </c>
      <c r="S1397" s="18">
        <f t="shared" si="70"/>
        <v>3.0872137280732719E-2</v>
      </c>
      <c r="T1397" s="18">
        <f t="shared" si="71"/>
        <v>32.391667311744541</v>
      </c>
      <c r="U1397" s="18">
        <f>LOOKUP('lap sim'!T1397,'bike sim'!J108:J353,'bike sim'!K108:K353)</f>
        <v>15.717287665291519</v>
      </c>
    </row>
    <row r="1398" spans="17:21" x14ac:dyDescent="0.25">
      <c r="Q1398" s="18" t="s">
        <v>55</v>
      </c>
      <c r="R1398" s="16">
        <v>1393</v>
      </c>
      <c r="S1398" s="18">
        <f t="shared" si="70"/>
        <v>3.0872137280732719E-2</v>
      </c>
      <c r="T1398" s="18">
        <f t="shared" si="71"/>
        <v>32.391667311744541</v>
      </c>
      <c r="U1398" s="18">
        <f>LOOKUP('lap sim'!T1398,'bike sim'!J109:J354,'bike sim'!K109:K354)</f>
        <v>15.717287665291519</v>
      </c>
    </row>
    <row r="1399" spans="17:21" x14ac:dyDescent="0.25">
      <c r="Q1399" s="18" t="s">
        <v>55</v>
      </c>
      <c r="R1399" s="16">
        <v>1394</v>
      </c>
      <c r="S1399" s="18">
        <f t="shared" si="70"/>
        <v>3.0872137280732719E-2</v>
      </c>
      <c r="T1399" s="18">
        <f t="shared" si="71"/>
        <v>32.391667311744541</v>
      </c>
      <c r="U1399" s="18">
        <f>LOOKUP('lap sim'!T1399,'bike sim'!J110:J355,'bike sim'!K110:K355)</f>
        <v>15.717287665291519</v>
      </c>
    </row>
    <row r="1400" spans="17:21" x14ac:dyDescent="0.25">
      <c r="Q1400" s="18" t="s">
        <v>55</v>
      </c>
      <c r="R1400" s="16">
        <v>1395</v>
      </c>
      <c r="S1400" s="18">
        <f t="shared" si="70"/>
        <v>3.0872137280732719E-2</v>
      </c>
      <c r="T1400" s="18">
        <f t="shared" si="71"/>
        <v>32.391667311744541</v>
      </c>
      <c r="U1400" s="18">
        <f>LOOKUP('lap sim'!T1400,'bike sim'!J111:J356,'bike sim'!K111:K356)</f>
        <v>15.717287665291519</v>
      </c>
    </row>
    <row r="1401" spans="17:21" x14ac:dyDescent="0.25">
      <c r="Q1401" s="18" t="s">
        <v>55</v>
      </c>
      <c r="R1401" s="16">
        <v>1396</v>
      </c>
      <c r="S1401" s="18">
        <f t="shared" si="70"/>
        <v>3.0872137280732719E-2</v>
      </c>
      <c r="T1401" s="18">
        <f t="shared" si="71"/>
        <v>32.391667311744541</v>
      </c>
      <c r="U1401" s="18">
        <f>LOOKUP('lap sim'!T1401,'bike sim'!J112:J357,'bike sim'!K112:K357)</f>
        <v>15.717287665291519</v>
      </c>
    </row>
    <row r="1402" spans="17:21" x14ac:dyDescent="0.25">
      <c r="Q1402" s="18" t="s">
        <v>55</v>
      </c>
      <c r="R1402" s="16">
        <v>1397</v>
      </c>
      <c r="S1402" s="18">
        <f t="shared" ref="S1402:S1465" si="72">1/T1402</f>
        <v>3.0872137280732719E-2</v>
      </c>
      <c r="T1402" s="18">
        <f t="shared" si="71"/>
        <v>32.391667311744541</v>
      </c>
      <c r="U1402" s="18">
        <f>LOOKUP('lap sim'!T1402,'bike sim'!J113:J358,'bike sim'!K113:K358)</f>
        <v>15.717287665291519</v>
      </c>
    </row>
    <row r="1403" spans="17:21" x14ac:dyDescent="0.25">
      <c r="Q1403" s="18" t="s">
        <v>55</v>
      </c>
      <c r="R1403" s="16">
        <v>1398</v>
      </c>
      <c r="S1403" s="18">
        <f t="shared" si="72"/>
        <v>3.0872137280732719E-2</v>
      </c>
      <c r="T1403" s="18">
        <f t="shared" si="71"/>
        <v>32.391667311744541</v>
      </c>
      <c r="U1403" s="18">
        <f>LOOKUP('lap sim'!T1403,'bike sim'!J114:J359,'bike sim'!K114:K359)</f>
        <v>15.717287665291519</v>
      </c>
    </row>
    <row r="1404" spans="17:21" x14ac:dyDescent="0.25">
      <c r="Q1404" s="18" t="s">
        <v>55</v>
      </c>
      <c r="R1404" s="16">
        <v>1399</v>
      </c>
      <c r="S1404" s="18">
        <f t="shared" si="72"/>
        <v>3.0872137280732719E-2</v>
      </c>
      <c r="T1404" s="18">
        <f t="shared" si="71"/>
        <v>32.391667311744541</v>
      </c>
      <c r="U1404" s="18">
        <f>LOOKUP('lap sim'!T1404,'bike sim'!J115:J360,'bike sim'!K115:K360)</f>
        <v>15.717287665291519</v>
      </c>
    </row>
    <row r="1405" spans="17:21" x14ac:dyDescent="0.25">
      <c r="Q1405" s="18" t="s">
        <v>55</v>
      </c>
      <c r="R1405" s="16">
        <v>1400</v>
      </c>
      <c r="S1405" s="18">
        <f t="shared" si="72"/>
        <v>3.0872137280732719E-2</v>
      </c>
      <c r="T1405" s="18">
        <f t="shared" si="71"/>
        <v>32.391667311744541</v>
      </c>
      <c r="U1405" s="18">
        <f>LOOKUP('lap sim'!T1405,'bike sim'!J116:J361,'bike sim'!K116:K361)</f>
        <v>15.717287665291519</v>
      </c>
    </row>
    <row r="1406" spans="17:21" x14ac:dyDescent="0.25">
      <c r="Q1406" s="18" t="s">
        <v>55</v>
      </c>
      <c r="R1406" s="16">
        <v>1401</v>
      </c>
      <c r="S1406" s="18">
        <f t="shared" si="72"/>
        <v>3.0872137280732719E-2</v>
      </c>
      <c r="T1406" s="18">
        <f t="shared" si="71"/>
        <v>32.391667311744541</v>
      </c>
      <c r="U1406" s="18">
        <f>LOOKUP('lap sim'!T1406,'bike sim'!J117:J362,'bike sim'!K117:K362)</f>
        <v>15.632403313058239</v>
      </c>
    </row>
    <row r="1407" spans="17:21" x14ac:dyDescent="0.25">
      <c r="Q1407" s="18" t="s">
        <v>55</v>
      </c>
      <c r="R1407" s="16">
        <v>1402</v>
      </c>
      <c r="S1407" s="18">
        <f t="shared" si="72"/>
        <v>3.0872137280732719E-2</v>
      </c>
      <c r="T1407" s="18">
        <f t="shared" ref="T1407:T1470" si="73">$I$7</f>
        <v>32.391667311744541</v>
      </c>
      <c r="U1407" s="18">
        <f>LOOKUP('lap sim'!T1407,'bike sim'!J118:J363,'bike sim'!K118:K363)</f>
        <v>15.632403313058239</v>
      </c>
    </row>
    <row r="1408" spans="17:21" x14ac:dyDescent="0.25">
      <c r="Q1408" s="18" t="s">
        <v>55</v>
      </c>
      <c r="R1408" s="16">
        <v>1403</v>
      </c>
      <c r="S1408" s="18">
        <f t="shared" si="72"/>
        <v>3.0872137280732719E-2</v>
      </c>
      <c r="T1408" s="18">
        <f t="shared" si="73"/>
        <v>32.391667311744541</v>
      </c>
      <c r="U1408" s="18">
        <f>LOOKUP('lap sim'!T1408,'bike sim'!J119:J364,'bike sim'!K119:K364)</f>
        <v>15.632403313058239</v>
      </c>
    </row>
    <row r="1409" spans="17:21" x14ac:dyDescent="0.25">
      <c r="Q1409" s="18" t="s">
        <v>55</v>
      </c>
      <c r="R1409" s="16">
        <v>1404</v>
      </c>
      <c r="S1409" s="18">
        <f t="shared" si="72"/>
        <v>3.0872137280732719E-2</v>
      </c>
      <c r="T1409" s="18">
        <f t="shared" si="73"/>
        <v>32.391667311744541</v>
      </c>
      <c r="U1409" s="18">
        <f>LOOKUP('lap sim'!T1409,'bike sim'!J120:J365,'bike sim'!K120:K365)</f>
        <v>15.632403313058239</v>
      </c>
    </row>
    <row r="1410" spans="17:21" x14ac:dyDescent="0.25">
      <c r="Q1410" s="18" t="s">
        <v>55</v>
      </c>
      <c r="R1410" s="16">
        <v>1405</v>
      </c>
      <c r="S1410" s="18">
        <f t="shared" si="72"/>
        <v>3.0872137280732719E-2</v>
      </c>
      <c r="T1410" s="18">
        <f t="shared" si="73"/>
        <v>32.391667311744541</v>
      </c>
      <c r="U1410" s="18">
        <f>LOOKUP('lap sim'!T1410,'bike sim'!J121:J366,'bike sim'!K121:K366)</f>
        <v>15.632403313058239</v>
      </c>
    </row>
    <row r="1411" spans="17:21" x14ac:dyDescent="0.25">
      <c r="Q1411" s="18" t="s">
        <v>55</v>
      </c>
      <c r="R1411" s="16">
        <v>1406</v>
      </c>
      <c r="S1411" s="18">
        <f t="shared" si="72"/>
        <v>3.0872137280732719E-2</v>
      </c>
      <c r="T1411" s="18">
        <f t="shared" si="73"/>
        <v>32.391667311744541</v>
      </c>
      <c r="U1411" s="18">
        <f>LOOKUP('lap sim'!T1411,'bike sim'!J122:J367,'bike sim'!K122:K367)</f>
        <v>15.632403313058239</v>
      </c>
    </row>
    <row r="1412" spans="17:21" x14ac:dyDescent="0.25">
      <c r="Q1412" s="18" t="s">
        <v>55</v>
      </c>
      <c r="R1412" s="16">
        <v>1407</v>
      </c>
      <c r="S1412" s="18">
        <f t="shared" si="72"/>
        <v>3.0872137280732719E-2</v>
      </c>
      <c r="T1412" s="18">
        <f t="shared" si="73"/>
        <v>32.391667311744541</v>
      </c>
      <c r="U1412" s="18">
        <f>LOOKUP('lap sim'!T1412,'bike sim'!J123:J368,'bike sim'!K123:K368)</f>
        <v>15.632403313058239</v>
      </c>
    </row>
    <row r="1413" spans="17:21" x14ac:dyDescent="0.25">
      <c r="Q1413" s="18" t="s">
        <v>55</v>
      </c>
      <c r="R1413" s="16">
        <v>1408</v>
      </c>
      <c r="S1413" s="18">
        <f t="shared" si="72"/>
        <v>3.0872137280732719E-2</v>
      </c>
      <c r="T1413" s="18">
        <f t="shared" si="73"/>
        <v>32.391667311744541</v>
      </c>
      <c r="U1413" s="18">
        <f>LOOKUP('lap sim'!T1413,'bike sim'!J124:J369,'bike sim'!K124:K369)</f>
        <v>15.717287665291519</v>
      </c>
    </row>
    <row r="1414" spans="17:21" x14ac:dyDescent="0.25">
      <c r="Q1414" s="18" t="s">
        <v>55</v>
      </c>
      <c r="R1414" s="16">
        <v>1409</v>
      </c>
      <c r="S1414" s="18">
        <f t="shared" si="72"/>
        <v>3.0872137280732719E-2</v>
      </c>
      <c r="T1414" s="18">
        <f t="shared" si="73"/>
        <v>32.391667311744541</v>
      </c>
      <c r="U1414" s="18">
        <f>LOOKUP('lap sim'!T1414,'bike sim'!J125:J370,'bike sim'!K125:K370)</f>
        <v>15.717287665291519</v>
      </c>
    </row>
    <row r="1415" spans="17:21" x14ac:dyDescent="0.25">
      <c r="Q1415" s="18" t="s">
        <v>55</v>
      </c>
      <c r="R1415" s="16">
        <v>1410</v>
      </c>
      <c r="S1415" s="18">
        <f t="shared" si="72"/>
        <v>3.0872137280732719E-2</v>
      </c>
      <c r="T1415" s="18">
        <f t="shared" si="73"/>
        <v>32.391667311744541</v>
      </c>
      <c r="U1415" s="18">
        <f>LOOKUP('lap sim'!T1415,'bike sim'!J126:J371,'bike sim'!K126:K371)</f>
        <v>15.717287665291519</v>
      </c>
    </row>
    <row r="1416" spans="17:21" x14ac:dyDescent="0.25">
      <c r="Q1416" s="18" t="s">
        <v>55</v>
      </c>
      <c r="R1416" s="16">
        <v>1411</v>
      </c>
      <c r="S1416" s="18">
        <f t="shared" si="72"/>
        <v>3.0872137280732719E-2</v>
      </c>
      <c r="T1416" s="18">
        <f t="shared" si="73"/>
        <v>32.391667311744541</v>
      </c>
      <c r="U1416" s="18">
        <f>LOOKUP('lap sim'!T1416,'bike sim'!J127:J372,'bike sim'!K127:K372)</f>
        <v>15.717287665291519</v>
      </c>
    </row>
    <row r="1417" spans="17:21" x14ac:dyDescent="0.25">
      <c r="Q1417" s="18" t="s">
        <v>55</v>
      </c>
      <c r="R1417" s="16">
        <v>1412</v>
      </c>
      <c r="S1417" s="18">
        <f t="shared" si="72"/>
        <v>3.0872137280732719E-2</v>
      </c>
      <c r="T1417" s="18">
        <f t="shared" si="73"/>
        <v>32.391667311744541</v>
      </c>
      <c r="U1417" s="18">
        <f>LOOKUP('lap sim'!T1417,'bike sim'!J128:J373,'bike sim'!K128:K373)</f>
        <v>15.717287665291519</v>
      </c>
    </row>
    <row r="1418" spans="17:21" x14ac:dyDescent="0.25">
      <c r="Q1418" s="18" t="s">
        <v>55</v>
      </c>
      <c r="R1418" s="16">
        <v>1413</v>
      </c>
      <c r="S1418" s="18">
        <f t="shared" si="72"/>
        <v>3.0872137280732719E-2</v>
      </c>
      <c r="T1418" s="18">
        <f t="shared" si="73"/>
        <v>32.391667311744541</v>
      </c>
      <c r="U1418" s="18">
        <f>LOOKUP('lap sim'!T1418,'bike sim'!J129:J374,'bike sim'!K129:K374)</f>
        <v>15.717287665291519</v>
      </c>
    </row>
    <row r="1419" spans="17:21" x14ac:dyDescent="0.25">
      <c r="Q1419" s="18" t="s">
        <v>55</v>
      </c>
      <c r="R1419" s="16">
        <v>1414</v>
      </c>
      <c r="S1419" s="18">
        <f t="shared" si="72"/>
        <v>3.0872137280732719E-2</v>
      </c>
      <c r="T1419" s="18">
        <f t="shared" si="73"/>
        <v>32.391667311744541</v>
      </c>
      <c r="U1419" s="18">
        <f>LOOKUP('lap sim'!T1419,'bike sim'!J130:J375,'bike sim'!K130:K375)</f>
        <v>15.717287665291519</v>
      </c>
    </row>
    <row r="1420" spans="17:21" x14ac:dyDescent="0.25">
      <c r="Q1420" s="18" t="s">
        <v>55</v>
      </c>
      <c r="R1420" s="16">
        <v>1415</v>
      </c>
      <c r="S1420" s="18">
        <f t="shared" si="72"/>
        <v>3.0872137280732719E-2</v>
      </c>
      <c r="T1420" s="18">
        <f t="shared" si="73"/>
        <v>32.391667311744541</v>
      </c>
      <c r="U1420" s="18">
        <f>LOOKUP('lap sim'!T1420,'bike sim'!J131:J376,'bike sim'!K131:K376)</f>
        <v>15.717287665291519</v>
      </c>
    </row>
    <row r="1421" spans="17:21" x14ac:dyDescent="0.25">
      <c r="Q1421" s="18" t="s">
        <v>55</v>
      </c>
      <c r="R1421" s="16">
        <v>1416</v>
      </c>
      <c r="S1421" s="18">
        <f t="shared" si="72"/>
        <v>3.0872137280732719E-2</v>
      </c>
      <c r="T1421" s="18">
        <f t="shared" si="73"/>
        <v>32.391667311744541</v>
      </c>
      <c r="U1421" s="18">
        <f>LOOKUP('lap sim'!T1421,'bike sim'!J132:J377,'bike sim'!K132:K377)</f>
        <v>15.717287665291519</v>
      </c>
    </row>
    <row r="1422" spans="17:21" x14ac:dyDescent="0.25">
      <c r="Q1422" s="18" t="s">
        <v>55</v>
      </c>
      <c r="R1422" s="16">
        <v>1417</v>
      </c>
      <c r="S1422" s="18">
        <f t="shared" si="72"/>
        <v>3.0872137280732719E-2</v>
      </c>
      <c r="T1422" s="18">
        <f t="shared" si="73"/>
        <v>32.391667311744541</v>
      </c>
      <c r="U1422" s="18">
        <f>LOOKUP('lap sim'!T1422,'bike sim'!J133:J378,'bike sim'!K133:K378)</f>
        <v>15.717287665291519</v>
      </c>
    </row>
    <row r="1423" spans="17:21" x14ac:dyDescent="0.25">
      <c r="Q1423" s="18" t="s">
        <v>55</v>
      </c>
      <c r="R1423" s="16">
        <v>1418</v>
      </c>
      <c r="S1423" s="18">
        <f t="shared" si="72"/>
        <v>3.0872137280732719E-2</v>
      </c>
      <c r="T1423" s="18">
        <f t="shared" si="73"/>
        <v>32.391667311744541</v>
      </c>
      <c r="U1423" s="18">
        <f>LOOKUP('lap sim'!T1423,'bike sim'!J134:J379,'bike sim'!K134:K379)</f>
        <v>15.717287665291519</v>
      </c>
    </row>
    <row r="1424" spans="17:21" x14ac:dyDescent="0.25">
      <c r="Q1424" s="18" t="s">
        <v>55</v>
      </c>
      <c r="R1424" s="16">
        <v>1419</v>
      </c>
      <c r="S1424" s="18">
        <f t="shared" si="72"/>
        <v>3.0872137280732719E-2</v>
      </c>
      <c r="T1424" s="18">
        <f t="shared" si="73"/>
        <v>32.391667311744541</v>
      </c>
      <c r="U1424" s="18">
        <f>LOOKUP('lap sim'!T1424,'bike sim'!J135:J380,'bike sim'!K135:K380)</f>
        <v>15.717287665291519</v>
      </c>
    </row>
    <row r="1425" spans="17:21" x14ac:dyDescent="0.25">
      <c r="Q1425" s="18" t="s">
        <v>55</v>
      </c>
      <c r="R1425" s="16">
        <v>1420</v>
      </c>
      <c r="S1425" s="18">
        <f t="shared" si="72"/>
        <v>3.0872137280732719E-2</v>
      </c>
      <c r="T1425" s="18">
        <f t="shared" si="73"/>
        <v>32.391667311744541</v>
      </c>
      <c r="U1425" s="18">
        <f>LOOKUP('lap sim'!T1425,'bike sim'!J136:J381,'bike sim'!K136:K381)</f>
        <v>15.717287665291519</v>
      </c>
    </row>
    <row r="1426" spans="17:21" x14ac:dyDescent="0.25">
      <c r="Q1426" s="18" t="s">
        <v>55</v>
      </c>
      <c r="R1426" s="16">
        <v>1421</v>
      </c>
      <c r="S1426" s="18">
        <f t="shared" si="72"/>
        <v>3.0872137280732719E-2</v>
      </c>
      <c r="T1426" s="18">
        <f t="shared" si="73"/>
        <v>32.391667311744541</v>
      </c>
      <c r="U1426" s="18">
        <f>LOOKUP('lap sim'!T1426,'bike sim'!J137:J382,'bike sim'!K137:K382)</f>
        <v>16.436570860531418</v>
      </c>
    </row>
    <row r="1427" spans="17:21" x14ac:dyDescent="0.25">
      <c r="Q1427" s="18" t="s">
        <v>55</v>
      </c>
      <c r="R1427" s="16">
        <v>1422</v>
      </c>
      <c r="S1427" s="18">
        <f t="shared" si="72"/>
        <v>3.0872137280732719E-2</v>
      </c>
      <c r="T1427" s="18">
        <f t="shared" si="73"/>
        <v>32.391667311744541</v>
      </c>
      <c r="U1427" s="18">
        <f>LOOKUP('lap sim'!T1427,'bike sim'!J138:J383,'bike sim'!K138:K383)</f>
        <v>16.436570860531418</v>
      </c>
    </row>
    <row r="1428" spans="17:21" x14ac:dyDescent="0.25">
      <c r="Q1428" s="18" t="s">
        <v>55</v>
      </c>
      <c r="R1428" s="16">
        <v>1423</v>
      </c>
      <c r="S1428" s="18">
        <f t="shared" si="72"/>
        <v>3.0872137280732719E-2</v>
      </c>
      <c r="T1428" s="18">
        <f t="shared" si="73"/>
        <v>32.391667311744541</v>
      </c>
      <c r="U1428" s="18">
        <f>LOOKUP('lap sim'!T1428,'bike sim'!J139:J384,'bike sim'!K139:K384)</f>
        <v>15.717287665291519</v>
      </c>
    </row>
    <row r="1429" spans="17:21" x14ac:dyDescent="0.25">
      <c r="Q1429" s="18" t="s">
        <v>55</v>
      </c>
      <c r="R1429" s="16">
        <v>1424</v>
      </c>
      <c r="S1429" s="18">
        <f t="shared" si="72"/>
        <v>3.0872137280732719E-2</v>
      </c>
      <c r="T1429" s="18">
        <f t="shared" si="73"/>
        <v>32.391667311744541</v>
      </c>
      <c r="U1429" s="18">
        <f>LOOKUP('lap sim'!T1429,'bike sim'!J140:J385,'bike sim'!K140:K385)</f>
        <v>15.717287665291519</v>
      </c>
    </row>
    <row r="1430" spans="17:21" x14ac:dyDescent="0.25">
      <c r="Q1430" s="18" t="s">
        <v>55</v>
      </c>
      <c r="R1430" s="16">
        <v>1425</v>
      </c>
      <c r="S1430" s="18">
        <f t="shared" si="72"/>
        <v>3.0872137280732719E-2</v>
      </c>
      <c r="T1430" s="18">
        <f t="shared" si="73"/>
        <v>32.391667311744541</v>
      </c>
      <c r="U1430" s="18">
        <f>LOOKUP('lap sim'!T1430,'bike sim'!J141:J386,'bike sim'!K141:K386)</f>
        <v>15.717287665291519</v>
      </c>
    </row>
    <row r="1431" spans="17:21" x14ac:dyDescent="0.25">
      <c r="Q1431" s="18" t="s">
        <v>55</v>
      </c>
      <c r="R1431" s="16">
        <v>1426</v>
      </c>
      <c r="S1431" s="18">
        <f t="shared" si="72"/>
        <v>3.0872137280732719E-2</v>
      </c>
      <c r="T1431" s="18">
        <f t="shared" si="73"/>
        <v>32.391667311744541</v>
      </c>
      <c r="U1431" s="18">
        <f>LOOKUP('lap sim'!T1431,'bike sim'!J142:J387,'bike sim'!K142:K387)</f>
        <v>15.717287665291519</v>
      </c>
    </row>
    <row r="1432" spans="17:21" x14ac:dyDescent="0.25">
      <c r="Q1432" s="18" t="s">
        <v>55</v>
      </c>
      <c r="R1432" s="16">
        <v>1427</v>
      </c>
      <c r="S1432" s="18">
        <f t="shared" si="72"/>
        <v>3.0872137280732719E-2</v>
      </c>
      <c r="T1432" s="18">
        <f t="shared" si="73"/>
        <v>32.391667311744541</v>
      </c>
      <c r="U1432" s="18">
        <f>LOOKUP('lap sim'!T1432,'bike sim'!J143:J388,'bike sim'!K143:K388)</f>
        <v>15.717287665291519</v>
      </c>
    </row>
    <row r="1433" spans="17:21" x14ac:dyDescent="0.25">
      <c r="Q1433" s="18" t="s">
        <v>55</v>
      </c>
      <c r="R1433" s="16">
        <v>1428</v>
      </c>
      <c r="S1433" s="18">
        <f t="shared" si="72"/>
        <v>3.0872137280732719E-2</v>
      </c>
      <c r="T1433" s="18">
        <f t="shared" si="73"/>
        <v>32.391667311744541</v>
      </c>
      <c r="U1433" s="18">
        <f>LOOKUP('lap sim'!T1433,'bike sim'!J144:J389,'bike sim'!K144:K389)</f>
        <v>15.717287665291519</v>
      </c>
    </row>
    <row r="1434" spans="17:21" x14ac:dyDescent="0.25">
      <c r="Q1434" s="18" t="s">
        <v>55</v>
      </c>
      <c r="R1434" s="16">
        <v>1429</v>
      </c>
      <c r="S1434" s="18">
        <f t="shared" si="72"/>
        <v>3.0872137280732719E-2</v>
      </c>
      <c r="T1434" s="18">
        <f t="shared" si="73"/>
        <v>32.391667311744541</v>
      </c>
      <c r="U1434" s="18">
        <f>LOOKUP('lap sim'!T1434,'bike sim'!J145:J390,'bike sim'!K145:K390)</f>
        <v>15.717287665291519</v>
      </c>
    </row>
    <row r="1435" spans="17:21" x14ac:dyDescent="0.25">
      <c r="Q1435" s="18" t="s">
        <v>55</v>
      </c>
      <c r="R1435" s="16">
        <v>1430</v>
      </c>
      <c r="S1435" s="18">
        <f t="shared" si="72"/>
        <v>3.0872137280732719E-2</v>
      </c>
      <c r="T1435" s="18">
        <f t="shared" si="73"/>
        <v>32.391667311744541</v>
      </c>
      <c r="U1435" s="18">
        <f>LOOKUP('lap sim'!T1435,'bike sim'!J146:J391,'bike sim'!K146:K391)</f>
        <v>15.717287665291519</v>
      </c>
    </row>
    <row r="1436" spans="17:21" x14ac:dyDescent="0.25">
      <c r="Q1436" s="18" t="s">
        <v>55</v>
      </c>
      <c r="R1436" s="16">
        <v>1431</v>
      </c>
      <c r="S1436" s="18">
        <f t="shared" si="72"/>
        <v>3.0872137280732719E-2</v>
      </c>
      <c r="T1436" s="18">
        <f t="shared" si="73"/>
        <v>32.391667311744541</v>
      </c>
      <c r="U1436" s="18">
        <f>LOOKUP('lap sim'!T1436,'bike sim'!J54:J299,'bike sim'!K54:K299)</f>
        <v>15.794951133216092</v>
      </c>
    </row>
    <row r="1437" spans="17:21" x14ac:dyDescent="0.25">
      <c r="Q1437" s="18" t="s">
        <v>55</v>
      </c>
      <c r="R1437" s="16">
        <v>1432</v>
      </c>
      <c r="S1437" s="18">
        <f t="shared" si="72"/>
        <v>3.0872137280732719E-2</v>
      </c>
      <c r="T1437" s="18">
        <f t="shared" si="73"/>
        <v>32.391667311744541</v>
      </c>
      <c r="U1437" s="18">
        <f>LOOKUP('lap sim'!T1437,'bike sim'!J148:J393,'bike sim'!K148:K393)</f>
        <v>15.632403313058239</v>
      </c>
    </row>
    <row r="1438" spans="17:21" x14ac:dyDescent="0.25">
      <c r="Q1438" s="18" t="s">
        <v>55</v>
      </c>
      <c r="R1438" s="16">
        <v>1433</v>
      </c>
      <c r="S1438" s="18">
        <f t="shared" si="72"/>
        <v>3.0872137280732719E-2</v>
      </c>
      <c r="T1438" s="18">
        <f t="shared" si="73"/>
        <v>32.391667311744541</v>
      </c>
      <c r="U1438" s="18">
        <f>LOOKUP('lap sim'!T1438,'bike sim'!J149:J394,'bike sim'!K149:K394)</f>
        <v>15.632403313058239</v>
      </c>
    </row>
    <row r="1439" spans="17:21" x14ac:dyDescent="0.25">
      <c r="Q1439" s="18" t="s">
        <v>55</v>
      </c>
      <c r="R1439" s="16">
        <v>1434</v>
      </c>
      <c r="S1439" s="18">
        <f t="shared" si="72"/>
        <v>3.0872137280732719E-2</v>
      </c>
      <c r="T1439" s="18">
        <f t="shared" si="73"/>
        <v>32.391667311744541</v>
      </c>
      <c r="U1439" s="18">
        <f>LOOKUP('lap sim'!T1439,'bike sim'!J150:J395,'bike sim'!K150:K395)</f>
        <v>15.632403313058239</v>
      </c>
    </row>
    <row r="1440" spans="17:21" x14ac:dyDescent="0.25">
      <c r="Q1440" s="18" t="s">
        <v>55</v>
      </c>
      <c r="R1440" s="16">
        <v>1435</v>
      </c>
      <c r="S1440" s="18">
        <f t="shared" si="72"/>
        <v>3.0872137280732719E-2</v>
      </c>
      <c r="T1440" s="18">
        <f t="shared" si="73"/>
        <v>32.391667311744541</v>
      </c>
      <c r="U1440" s="18">
        <f>LOOKUP('lap sim'!T1440,'bike sim'!J151:J396,'bike sim'!K151:K396)</f>
        <v>15.632403313058239</v>
      </c>
    </row>
    <row r="1441" spans="17:21" x14ac:dyDescent="0.25">
      <c r="Q1441" s="18" t="s">
        <v>55</v>
      </c>
      <c r="R1441" s="16">
        <v>1436</v>
      </c>
      <c r="S1441" s="18">
        <f t="shared" si="72"/>
        <v>3.0872137280732719E-2</v>
      </c>
      <c r="T1441" s="18">
        <f t="shared" si="73"/>
        <v>32.391667311744541</v>
      </c>
      <c r="U1441" s="18">
        <f>LOOKUP('lap sim'!T1441,'bike sim'!J152:J397,'bike sim'!K152:K397)</f>
        <v>15.632403313058239</v>
      </c>
    </row>
    <row r="1442" spans="17:21" x14ac:dyDescent="0.25">
      <c r="Q1442" s="18" t="s">
        <v>55</v>
      </c>
      <c r="R1442" s="16">
        <v>1437</v>
      </c>
      <c r="S1442" s="18">
        <f t="shared" si="72"/>
        <v>3.0872137280732719E-2</v>
      </c>
      <c r="T1442" s="18">
        <f t="shared" si="73"/>
        <v>32.391667311744541</v>
      </c>
      <c r="U1442" s="18">
        <f>LOOKUP('lap sim'!T1442,'bike sim'!J153:J398,'bike sim'!K153:K398)</f>
        <v>15.632403313058239</v>
      </c>
    </row>
    <row r="1443" spans="17:21" x14ac:dyDescent="0.25">
      <c r="Q1443" s="18" t="s">
        <v>55</v>
      </c>
      <c r="R1443" s="16">
        <v>1438</v>
      </c>
      <c r="S1443" s="18">
        <f t="shared" si="72"/>
        <v>3.0872137280732719E-2</v>
      </c>
      <c r="T1443" s="18">
        <f t="shared" si="73"/>
        <v>32.391667311744541</v>
      </c>
      <c r="U1443" s="18">
        <f>LOOKUP('lap sim'!T1443,'bike sim'!J154:J399,'bike sim'!K154:K399)</f>
        <v>15.632403313058239</v>
      </c>
    </row>
    <row r="1444" spans="17:21" x14ac:dyDescent="0.25">
      <c r="Q1444" s="18" t="s">
        <v>55</v>
      </c>
      <c r="R1444" s="16">
        <v>1439</v>
      </c>
      <c r="S1444" s="18">
        <f t="shared" si="72"/>
        <v>3.0872137280732719E-2</v>
      </c>
      <c r="T1444" s="18">
        <f t="shared" si="73"/>
        <v>32.391667311744541</v>
      </c>
      <c r="U1444" s="18">
        <f>LOOKUP('lap sim'!T1444,'bike sim'!J54:J299,'bike sim'!K54:K299)</f>
        <v>15.794951133216092</v>
      </c>
    </row>
    <row r="1445" spans="17:21" x14ac:dyDescent="0.25">
      <c r="Q1445" s="18" t="s">
        <v>55</v>
      </c>
      <c r="R1445" s="16">
        <v>1440</v>
      </c>
      <c r="S1445" s="18">
        <f t="shared" si="72"/>
        <v>3.0872137280732719E-2</v>
      </c>
      <c r="T1445" s="18">
        <f t="shared" si="73"/>
        <v>32.391667311744541</v>
      </c>
      <c r="U1445" s="18">
        <f>LOOKUP('lap sim'!T1445,'bike sim'!J55:J300,'bike sim'!K55:K300)</f>
        <v>15.632403313058239</v>
      </c>
    </row>
    <row r="1446" spans="17:21" x14ac:dyDescent="0.25">
      <c r="Q1446" s="18" t="s">
        <v>55</v>
      </c>
      <c r="R1446" s="16">
        <v>1441</v>
      </c>
      <c r="S1446" s="18">
        <f t="shared" si="72"/>
        <v>3.0872137280732719E-2</v>
      </c>
      <c r="T1446" s="18">
        <f t="shared" si="73"/>
        <v>32.391667311744541</v>
      </c>
      <c r="U1446" s="18">
        <f>LOOKUP('lap sim'!T1446,'bike sim'!J56:J301,'bike sim'!K56:K301)</f>
        <v>15.632403313058239</v>
      </c>
    </row>
    <row r="1447" spans="17:21" x14ac:dyDescent="0.25">
      <c r="Q1447" s="18" t="s">
        <v>55</v>
      </c>
      <c r="R1447" s="16">
        <v>1442</v>
      </c>
      <c r="S1447" s="18">
        <f t="shared" si="72"/>
        <v>3.0872137280732719E-2</v>
      </c>
      <c r="T1447" s="18">
        <f t="shared" si="73"/>
        <v>32.391667311744541</v>
      </c>
      <c r="U1447" s="18">
        <f>LOOKUP('lap sim'!T1447,'bike sim'!J57:J302,'bike sim'!K57:K302)</f>
        <v>15.632403313058239</v>
      </c>
    </row>
    <row r="1448" spans="17:21" x14ac:dyDescent="0.25">
      <c r="Q1448" s="18" t="s">
        <v>55</v>
      </c>
      <c r="R1448" s="16">
        <v>1443</v>
      </c>
      <c r="S1448" s="18">
        <f t="shared" si="72"/>
        <v>3.0872137280732719E-2</v>
      </c>
      <c r="T1448" s="18">
        <f t="shared" si="73"/>
        <v>32.391667311744541</v>
      </c>
      <c r="U1448" s="18">
        <f>LOOKUP('lap sim'!T1448,'bike sim'!J58:J303,'bike sim'!K58:K303)</f>
        <v>15.632403313058239</v>
      </c>
    </row>
    <row r="1449" spans="17:21" x14ac:dyDescent="0.25">
      <c r="Q1449" s="18" t="s">
        <v>55</v>
      </c>
      <c r="R1449" s="16">
        <v>1444</v>
      </c>
      <c r="S1449" s="18">
        <f t="shared" si="72"/>
        <v>3.0872137280732719E-2</v>
      </c>
      <c r="T1449" s="18">
        <f t="shared" si="73"/>
        <v>32.391667311744541</v>
      </c>
      <c r="U1449" s="18">
        <f>LOOKUP('lap sim'!T1449,'bike sim'!J59:J304,'bike sim'!K59:K304)</f>
        <v>15.632403313058239</v>
      </c>
    </row>
    <row r="1450" spans="17:21" x14ac:dyDescent="0.25">
      <c r="Q1450" s="18" t="s">
        <v>55</v>
      </c>
      <c r="R1450" s="16">
        <v>1445</v>
      </c>
      <c r="S1450" s="18">
        <f t="shared" si="72"/>
        <v>3.0872137280732719E-2</v>
      </c>
      <c r="T1450" s="18">
        <f t="shared" si="73"/>
        <v>32.391667311744541</v>
      </c>
      <c r="U1450" s="18">
        <f>LOOKUP('lap sim'!T1450,'bike sim'!J60:J305,'bike sim'!K60:K305)</f>
        <v>15.632403313058239</v>
      </c>
    </row>
    <row r="1451" spans="17:21" x14ac:dyDescent="0.25">
      <c r="Q1451" s="18" t="s">
        <v>55</v>
      </c>
      <c r="R1451" s="16">
        <v>1446</v>
      </c>
      <c r="S1451" s="18">
        <f t="shared" si="72"/>
        <v>3.0872137280732719E-2</v>
      </c>
      <c r="T1451" s="18">
        <f t="shared" si="73"/>
        <v>32.391667311744541</v>
      </c>
      <c r="U1451" s="18">
        <f>LOOKUP('lap sim'!T1451,'bike sim'!J61:J306,'bike sim'!K61:K306)</f>
        <v>15.632403313058239</v>
      </c>
    </row>
    <row r="1452" spans="17:21" x14ac:dyDescent="0.25">
      <c r="Q1452" s="18" t="s">
        <v>55</v>
      </c>
      <c r="R1452" s="16">
        <v>1447</v>
      </c>
      <c r="S1452" s="18">
        <f t="shared" si="72"/>
        <v>3.0872137280732719E-2</v>
      </c>
      <c r="T1452" s="18">
        <f t="shared" si="73"/>
        <v>32.391667311744541</v>
      </c>
      <c r="U1452" s="18">
        <f>LOOKUP('lap sim'!T1452,'bike sim'!J62:J307,'bike sim'!K62:K307)</f>
        <v>15.794951133216092</v>
      </c>
    </row>
    <row r="1453" spans="17:21" x14ac:dyDescent="0.25">
      <c r="Q1453" s="18" t="s">
        <v>55</v>
      </c>
      <c r="R1453" s="16">
        <v>1448</v>
      </c>
      <c r="S1453" s="18">
        <f t="shared" si="72"/>
        <v>3.0872137280732719E-2</v>
      </c>
      <c r="T1453" s="18">
        <f t="shared" si="73"/>
        <v>32.391667311744541</v>
      </c>
      <c r="U1453" s="18">
        <f>LOOKUP('lap sim'!T1453,'bike sim'!J63:J308,'bike sim'!K63:K308)</f>
        <v>15.794951133216092</v>
      </c>
    </row>
    <row r="1454" spans="17:21" x14ac:dyDescent="0.25">
      <c r="Q1454" s="18" t="s">
        <v>55</v>
      </c>
      <c r="R1454" s="16">
        <v>1449</v>
      </c>
      <c r="S1454" s="18">
        <f t="shared" si="72"/>
        <v>3.0872137280732719E-2</v>
      </c>
      <c r="T1454" s="18">
        <f t="shared" si="73"/>
        <v>32.391667311744541</v>
      </c>
      <c r="U1454" s="18">
        <f>LOOKUP('lap sim'!T1454,'bike sim'!J64:J309,'bike sim'!K64:K309)</f>
        <v>15.794951133216092</v>
      </c>
    </row>
    <row r="1455" spans="17:21" x14ac:dyDescent="0.25">
      <c r="Q1455" s="18" t="s">
        <v>55</v>
      </c>
      <c r="R1455" s="16">
        <v>1450</v>
      </c>
      <c r="S1455" s="18">
        <f t="shared" si="72"/>
        <v>3.0872137280732719E-2</v>
      </c>
      <c r="T1455" s="18">
        <f t="shared" si="73"/>
        <v>32.391667311744541</v>
      </c>
      <c r="U1455" s="18">
        <f>LOOKUP('lap sim'!T1455,'bike sim'!J65:J310,'bike sim'!K65:K310)</f>
        <v>15.794951133216092</v>
      </c>
    </row>
    <row r="1456" spans="17:21" x14ac:dyDescent="0.25">
      <c r="Q1456" s="18" t="s">
        <v>55</v>
      </c>
      <c r="R1456" s="16">
        <v>1451</v>
      </c>
      <c r="S1456" s="18">
        <f t="shared" si="72"/>
        <v>3.0872137280732719E-2</v>
      </c>
      <c r="T1456" s="18">
        <f t="shared" si="73"/>
        <v>32.391667311744541</v>
      </c>
      <c r="U1456" s="18">
        <f>LOOKUP('lap sim'!T1456,'bike sim'!J66:J311,'bike sim'!K66:K311)</f>
        <v>15.800775893310437</v>
      </c>
    </row>
    <row r="1457" spans="17:21" x14ac:dyDescent="0.25">
      <c r="Q1457" s="18" t="s">
        <v>55</v>
      </c>
      <c r="R1457" s="16">
        <v>1452</v>
      </c>
      <c r="S1457" s="18">
        <f t="shared" si="72"/>
        <v>3.0872137280732719E-2</v>
      </c>
      <c r="T1457" s="18">
        <f t="shared" si="73"/>
        <v>32.391667311744541</v>
      </c>
      <c r="U1457" s="18">
        <f>LOOKUP('lap sim'!T1457,'bike sim'!J67:J312,'bike sim'!K67:K312)</f>
        <v>15.800775893310437</v>
      </c>
    </row>
    <row r="1458" spans="17:21" x14ac:dyDescent="0.25">
      <c r="Q1458" s="18" t="s">
        <v>55</v>
      </c>
      <c r="R1458" s="16">
        <v>1453</v>
      </c>
      <c r="S1458" s="18">
        <f t="shared" si="72"/>
        <v>3.0872137280732719E-2</v>
      </c>
      <c r="T1458" s="18">
        <f t="shared" si="73"/>
        <v>32.391667311744541</v>
      </c>
      <c r="U1458" s="18">
        <f>LOOKUP('lap sim'!T1458,'bike sim'!J68:J313,'bike sim'!K68:K313)</f>
        <v>15.800775893310437</v>
      </c>
    </row>
    <row r="1459" spans="17:21" x14ac:dyDescent="0.25">
      <c r="Q1459" s="18" t="s">
        <v>55</v>
      </c>
      <c r="R1459" s="16">
        <v>1454</v>
      </c>
      <c r="S1459" s="18">
        <f t="shared" si="72"/>
        <v>3.0872137280732719E-2</v>
      </c>
      <c r="T1459" s="18">
        <f t="shared" si="73"/>
        <v>32.391667311744541</v>
      </c>
      <c r="U1459" s="18">
        <f>LOOKUP('lap sim'!T1459,'bike sim'!J69:J314,'bike sim'!K69:K314)</f>
        <v>15.800775893310437</v>
      </c>
    </row>
    <row r="1460" spans="17:21" x14ac:dyDescent="0.25">
      <c r="Q1460" s="18" t="s">
        <v>55</v>
      </c>
      <c r="R1460" s="16">
        <v>1455</v>
      </c>
      <c r="S1460" s="18">
        <f t="shared" si="72"/>
        <v>3.0872137280732719E-2</v>
      </c>
      <c r="T1460" s="18">
        <f t="shared" si="73"/>
        <v>32.391667311744541</v>
      </c>
      <c r="U1460" s="18">
        <f>LOOKUP('lap sim'!T1460,'bike sim'!J70:J315,'bike sim'!K70:K315)</f>
        <v>15.800775893310437</v>
      </c>
    </row>
    <row r="1461" spans="17:21" x14ac:dyDescent="0.25">
      <c r="Q1461" s="18" t="s">
        <v>55</v>
      </c>
      <c r="R1461" s="16">
        <v>1456</v>
      </c>
      <c r="S1461" s="18">
        <f t="shared" si="72"/>
        <v>3.0872137280732719E-2</v>
      </c>
      <c r="T1461" s="18">
        <f t="shared" si="73"/>
        <v>32.391667311744541</v>
      </c>
      <c r="U1461" s="18">
        <f>LOOKUP('lap sim'!T1461,'bike sim'!J71:J316,'bike sim'!K71:K316)</f>
        <v>15.800775893310437</v>
      </c>
    </row>
    <row r="1462" spans="17:21" x14ac:dyDescent="0.25">
      <c r="Q1462" s="18" t="s">
        <v>55</v>
      </c>
      <c r="R1462" s="16">
        <v>1457</v>
      </c>
      <c r="S1462" s="18">
        <f t="shared" si="72"/>
        <v>3.0872137280732719E-2</v>
      </c>
      <c r="T1462" s="18">
        <f t="shared" si="73"/>
        <v>32.391667311744541</v>
      </c>
      <c r="U1462" s="18">
        <f>LOOKUP('lap sim'!T1462,'bike sim'!J72:J317,'bike sim'!K72:K317)</f>
        <v>15.800775893310437</v>
      </c>
    </row>
    <row r="1463" spans="17:21" x14ac:dyDescent="0.25">
      <c r="Q1463" s="18" t="s">
        <v>55</v>
      </c>
      <c r="R1463" s="16">
        <v>1458</v>
      </c>
      <c r="S1463" s="18">
        <f t="shared" si="72"/>
        <v>3.0872137280732719E-2</v>
      </c>
      <c r="T1463" s="18">
        <f t="shared" si="73"/>
        <v>32.391667311744541</v>
      </c>
      <c r="U1463" s="18">
        <f>LOOKUP('lap sim'!T1463,'bike sim'!J73:J318,'bike sim'!K73:K318)</f>
        <v>15.800775893310437</v>
      </c>
    </row>
    <row r="1464" spans="17:21" x14ac:dyDescent="0.25">
      <c r="Q1464" s="18" t="s">
        <v>55</v>
      </c>
      <c r="R1464" s="16">
        <v>1459</v>
      </c>
      <c r="S1464" s="18">
        <f t="shared" si="72"/>
        <v>3.0872137280732719E-2</v>
      </c>
      <c r="T1464" s="18">
        <f t="shared" si="73"/>
        <v>32.391667311744541</v>
      </c>
      <c r="U1464" s="18">
        <f>LOOKUP('lap sim'!T1464,'bike sim'!J74:J319,'bike sim'!K74:K319)</f>
        <v>15.800775893310437</v>
      </c>
    </row>
    <row r="1465" spans="17:21" x14ac:dyDescent="0.25">
      <c r="Q1465" s="18" t="s">
        <v>55</v>
      </c>
      <c r="R1465" s="16">
        <v>1460</v>
      </c>
      <c r="S1465" s="18">
        <f t="shared" si="72"/>
        <v>3.0872137280732719E-2</v>
      </c>
      <c r="T1465" s="18">
        <f t="shared" si="73"/>
        <v>32.391667311744541</v>
      </c>
      <c r="U1465" s="18">
        <f>LOOKUP('lap sim'!T1465,'bike sim'!J75:J320,'bike sim'!K75:K320)</f>
        <v>15.800775893310437</v>
      </c>
    </row>
    <row r="1466" spans="17:21" x14ac:dyDescent="0.25">
      <c r="Q1466" s="18" t="s">
        <v>55</v>
      </c>
      <c r="R1466" s="16">
        <v>1461</v>
      </c>
      <c r="S1466" s="18">
        <f t="shared" ref="S1466:S1529" si="74">1/T1466</f>
        <v>3.0872137280732719E-2</v>
      </c>
      <c r="T1466" s="18">
        <f t="shared" si="73"/>
        <v>32.391667311744541</v>
      </c>
      <c r="U1466" s="18">
        <f>LOOKUP('lap sim'!T1466,'bike sim'!J76:J321,'bike sim'!K76:K321)</f>
        <v>15.717287665291519</v>
      </c>
    </row>
    <row r="1467" spans="17:21" x14ac:dyDescent="0.25">
      <c r="Q1467" s="18" t="s">
        <v>55</v>
      </c>
      <c r="R1467" s="16">
        <v>1462</v>
      </c>
      <c r="S1467" s="18">
        <f t="shared" si="74"/>
        <v>3.0872137280732719E-2</v>
      </c>
      <c r="T1467" s="18">
        <f t="shared" si="73"/>
        <v>32.391667311744541</v>
      </c>
      <c r="U1467" s="18">
        <f>LOOKUP('lap sim'!T1467,'bike sim'!J77:J322,'bike sim'!K77:K322)</f>
        <v>15.717287665291519</v>
      </c>
    </row>
    <row r="1468" spans="17:21" x14ac:dyDescent="0.25">
      <c r="Q1468" s="18" t="s">
        <v>55</v>
      </c>
      <c r="R1468" s="16">
        <v>1463</v>
      </c>
      <c r="S1468" s="18">
        <f t="shared" si="74"/>
        <v>3.0872137280732719E-2</v>
      </c>
      <c r="T1468" s="18">
        <f t="shared" si="73"/>
        <v>32.391667311744541</v>
      </c>
      <c r="U1468" s="18">
        <f>LOOKUP('lap sim'!T1468,'bike sim'!J78:J323,'bike sim'!K78:K323)</f>
        <v>15.717287665291519</v>
      </c>
    </row>
    <row r="1469" spans="17:21" x14ac:dyDescent="0.25">
      <c r="Q1469" s="18" t="s">
        <v>55</v>
      </c>
      <c r="R1469" s="16">
        <v>1464</v>
      </c>
      <c r="S1469" s="18">
        <f t="shared" si="74"/>
        <v>3.0872137280732719E-2</v>
      </c>
      <c r="T1469" s="18">
        <f t="shared" si="73"/>
        <v>32.391667311744541</v>
      </c>
      <c r="U1469" s="18">
        <f>LOOKUP('lap sim'!T1469,'bike sim'!J79:J324,'bike sim'!K79:K324)</f>
        <v>15.717287665291519</v>
      </c>
    </row>
    <row r="1470" spans="17:21" x14ac:dyDescent="0.25">
      <c r="Q1470" s="18" t="s">
        <v>55</v>
      </c>
      <c r="R1470" s="16">
        <v>1465</v>
      </c>
      <c r="S1470" s="18">
        <f t="shared" si="74"/>
        <v>3.0872137280732719E-2</v>
      </c>
      <c r="T1470" s="18">
        <f t="shared" si="73"/>
        <v>32.391667311744541</v>
      </c>
      <c r="U1470" s="18">
        <f>LOOKUP('lap sim'!T1470,'bike sim'!J80:J325,'bike sim'!K80:K325)</f>
        <v>15.717287665291519</v>
      </c>
    </row>
    <row r="1471" spans="17:21" x14ac:dyDescent="0.25">
      <c r="Q1471" s="18" t="s">
        <v>55</v>
      </c>
      <c r="R1471" s="16">
        <v>1466</v>
      </c>
      <c r="S1471" s="18">
        <f t="shared" si="74"/>
        <v>3.0872137280732719E-2</v>
      </c>
      <c r="T1471" s="18">
        <f t="shared" ref="T1471:T1534" si="75">$I$7</f>
        <v>32.391667311744541</v>
      </c>
      <c r="U1471" s="18">
        <f>LOOKUP('lap sim'!T1471,'bike sim'!J81:J326,'bike sim'!K81:K326)</f>
        <v>15.717287665291519</v>
      </c>
    </row>
    <row r="1472" spans="17:21" x14ac:dyDescent="0.25">
      <c r="Q1472" s="18" t="s">
        <v>55</v>
      </c>
      <c r="R1472" s="16">
        <v>1467</v>
      </c>
      <c r="S1472" s="18">
        <f t="shared" si="74"/>
        <v>3.0872137280732719E-2</v>
      </c>
      <c r="T1472" s="18">
        <f t="shared" si="75"/>
        <v>32.391667311744541</v>
      </c>
      <c r="U1472" s="18">
        <f>LOOKUP('lap sim'!T1472,'bike sim'!J82:J327,'bike sim'!K82:K327)</f>
        <v>15.717287665291519</v>
      </c>
    </row>
    <row r="1473" spans="17:21" x14ac:dyDescent="0.25">
      <c r="Q1473" s="18" t="s">
        <v>55</v>
      </c>
      <c r="R1473" s="16">
        <v>1468</v>
      </c>
      <c r="S1473" s="18">
        <f t="shared" si="74"/>
        <v>3.0872137280732719E-2</v>
      </c>
      <c r="T1473" s="18">
        <f t="shared" si="75"/>
        <v>32.391667311744541</v>
      </c>
      <c r="U1473" s="18">
        <f>LOOKUP('lap sim'!T1473,'bike sim'!J83:J328,'bike sim'!K83:K328)</f>
        <v>15.717287665291519</v>
      </c>
    </row>
    <row r="1474" spans="17:21" x14ac:dyDescent="0.25">
      <c r="Q1474" s="18" t="s">
        <v>55</v>
      </c>
      <c r="R1474" s="16">
        <v>1469</v>
      </c>
      <c r="S1474" s="18">
        <f t="shared" si="74"/>
        <v>3.0872137280732719E-2</v>
      </c>
      <c r="T1474" s="18">
        <f t="shared" si="75"/>
        <v>32.391667311744541</v>
      </c>
      <c r="U1474" s="18">
        <f>LOOKUP('lap sim'!T1474,'bike sim'!J84:J329,'bike sim'!K84:K329)</f>
        <v>15.717287665291519</v>
      </c>
    </row>
    <row r="1475" spans="17:21" x14ac:dyDescent="0.25">
      <c r="Q1475" s="18" t="s">
        <v>55</v>
      </c>
      <c r="R1475" s="16">
        <v>1470</v>
      </c>
      <c r="S1475" s="18">
        <f t="shared" si="74"/>
        <v>3.0872137280732719E-2</v>
      </c>
      <c r="T1475" s="18">
        <f t="shared" si="75"/>
        <v>32.391667311744541</v>
      </c>
      <c r="U1475" s="18">
        <f>LOOKUP('lap sim'!T1475,'bike sim'!J85:J330,'bike sim'!K85:K330)</f>
        <v>15.717287665291519</v>
      </c>
    </row>
    <row r="1476" spans="17:21" x14ac:dyDescent="0.25">
      <c r="Q1476" s="18" t="s">
        <v>55</v>
      </c>
      <c r="R1476" s="16">
        <v>1471</v>
      </c>
      <c r="S1476" s="18">
        <f t="shared" si="74"/>
        <v>3.0872137280732719E-2</v>
      </c>
      <c r="T1476" s="18">
        <f t="shared" si="75"/>
        <v>32.391667311744541</v>
      </c>
      <c r="U1476" s="18">
        <f>LOOKUP('lap sim'!T1476,'bike sim'!J86:J331,'bike sim'!K86:K331)</f>
        <v>15.632403313058239</v>
      </c>
    </row>
    <row r="1477" spans="17:21" x14ac:dyDescent="0.25">
      <c r="Q1477" s="18" t="s">
        <v>55</v>
      </c>
      <c r="R1477" s="16">
        <v>1472</v>
      </c>
      <c r="S1477" s="18">
        <f t="shared" si="74"/>
        <v>3.0872137280732719E-2</v>
      </c>
      <c r="T1477" s="18">
        <f t="shared" si="75"/>
        <v>32.391667311744541</v>
      </c>
      <c r="U1477" s="18">
        <f>LOOKUP('lap sim'!T1477,'bike sim'!J87:J332,'bike sim'!K87:K332)</f>
        <v>15.800775893310437</v>
      </c>
    </row>
    <row r="1478" spans="17:21" x14ac:dyDescent="0.25">
      <c r="Q1478" s="18" t="s">
        <v>55</v>
      </c>
      <c r="R1478" s="16">
        <v>1473</v>
      </c>
      <c r="S1478" s="18">
        <f t="shared" si="74"/>
        <v>3.0872137280732719E-2</v>
      </c>
      <c r="T1478" s="18">
        <f t="shared" si="75"/>
        <v>32.391667311744541</v>
      </c>
      <c r="U1478" s="18">
        <f>LOOKUP('lap sim'!T1478,'bike sim'!J88:J333,'bike sim'!K88:K333)</f>
        <v>15.800775893310437</v>
      </c>
    </row>
    <row r="1479" spans="17:21" x14ac:dyDescent="0.25">
      <c r="Q1479" s="18" t="s">
        <v>55</v>
      </c>
      <c r="R1479" s="16">
        <v>1474</v>
      </c>
      <c r="S1479" s="18">
        <f t="shared" si="74"/>
        <v>3.0872137280732719E-2</v>
      </c>
      <c r="T1479" s="18">
        <f t="shared" si="75"/>
        <v>32.391667311744541</v>
      </c>
      <c r="U1479" s="18">
        <f>LOOKUP('lap sim'!T1479,'bike sim'!J89:J334,'bike sim'!K89:K334)</f>
        <v>15.800775893310437</v>
      </c>
    </row>
    <row r="1480" spans="17:21" x14ac:dyDescent="0.25">
      <c r="Q1480" s="18" t="s">
        <v>55</v>
      </c>
      <c r="R1480" s="16">
        <v>1475</v>
      </c>
      <c r="S1480" s="18">
        <f t="shared" si="74"/>
        <v>3.0872137280732719E-2</v>
      </c>
      <c r="T1480" s="18">
        <f t="shared" si="75"/>
        <v>32.391667311744541</v>
      </c>
      <c r="U1480" s="18">
        <f>LOOKUP('lap sim'!T1480,'bike sim'!J90:J335,'bike sim'!K90:K335)</f>
        <v>15.800775893310437</v>
      </c>
    </row>
    <row r="1481" spans="17:21" x14ac:dyDescent="0.25">
      <c r="Q1481" s="18" t="s">
        <v>55</v>
      </c>
      <c r="R1481" s="16">
        <v>1476</v>
      </c>
      <c r="S1481" s="18">
        <f t="shared" si="74"/>
        <v>3.0872137280732719E-2</v>
      </c>
      <c r="T1481" s="18">
        <f t="shared" si="75"/>
        <v>32.391667311744541</v>
      </c>
      <c r="U1481" s="18">
        <f>LOOKUP('lap sim'!T1481,'bike sim'!J91:J336,'bike sim'!K91:K336)</f>
        <v>15.800775893310437</v>
      </c>
    </row>
    <row r="1482" spans="17:21" x14ac:dyDescent="0.25">
      <c r="Q1482" s="18" t="s">
        <v>55</v>
      </c>
      <c r="R1482" s="16">
        <v>1477</v>
      </c>
      <c r="S1482" s="18">
        <f t="shared" si="74"/>
        <v>3.0872137280732719E-2</v>
      </c>
      <c r="T1482" s="18">
        <f t="shared" si="75"/>
        <v>32.391667311744541</v>
      </c>
      <c r="U1482" s="18">
        <f>LOOKUP('lap sim'!T1482,'bike sim'!J92:J337,'bike sim'!K92:K337)</f>
        <v>15.800775893310437</v>
      </c>
    </row>
    <row r="1483" spans="17:21" x14ac:dyDescent="0.25">
      <c r="Q1483" s="18" t="s">
        <v>55</v>
      </c>
      <c r="R1483" s="16">
        <v>1478</v>
      </c>
      <c r="S1483" s="18">
        <f t="shared" si="74"/>
        <v>3.0872137280732719E-2</v>
      </c>
      <c r="T1483" s="18">
        <f t="shared" si="75"/>
        <v>32.391667311744541</v>
      </c>
      <c r="U1483" s="18">
        <f>LOOKUP('lap sim'!T1483,'bike sim'!J93:J338,'bike sim'!K93:K338)</f>
        <v>15.800775893310437</v>
      </c>
    </row>
    <row r="1484" spans="17:21" x14ac:dyDescent="0.25">
      <c r="Q1484" s="18" t="s">
        <v>55</v>
      </c>
      <c r="R1484" s="16">
        <v>1479</v>
      </c>
      <c r="S1484" s="18">
        <f t="shared" si="74"/>
        <v>3.0872137280732719E-2</v>
      </c>
      <c r="T1484" s="18">
        <f t="shared" si="75"/>
        <v>32.391667311744541</v>
      </c>
      <c r="U1484" s="18">
        <f>LOOKUP('lap sim'!T1484,'bike sim'!J94:J339,'bike sim'!K94:K339)</f>
        <v>15.800775893310437</v>
      </c>
    </row>
    <row r="1485" spans="17:21" x14ac:dyDescent="0.25">
      <c r="Q1485" s="18" t="s">
        <v>55</v>
      </c>
      <c r="R1485" s="16">
        <v>1480</v>
      </c>
      <c r="S1485" s="18">
        <f t="shared" si="74"/>
        <v>3.0872137280732719E-2</v>
      </c>
      <c r="T1485" s="18">
        <f t="shared" si="75"/>
        <v>32.391667311744541</v>
      </c>
      <c r="U1485" s="18">
        <f>LOOKUP('lap sim'!T1485,'bike sim'!J95:J340,'bike sim'!K95:K340)</f>
        <v>15.800775893310437</v>
      </c>
    </row>
    <row r="1486" spans="17:21" x14ac:dyDescent="0.25">
      <c r="Q1486" s="18" t="s">
        <v>55</v>
      </c>
      <c r="R1486" s="16">
        <v>1481</v>
      </c>
      <c r="S1486" s="18">
        <f t="shared" si="74"/>
        <v>3.0872137280732719E-2</v>
      </c>
      <c r="T1486" s="18">
        <f t="shared" si="75"/>
        <v>32.391667311744541</v>
      </c>
      <c r="U1486" s="18">
        <f>LOOKUP('lap sim'!T1486,'bike sim'!J96:J341,'bike sim'!K96:K341)</f>
        <v>15.952242678530524</v>
      </c>
    </row>
    <row r="1487" spans="17:21" x14ac:dyDescent="0.25">
      <c r="Q1487" s="18" t="s">
        <v>55</v>
      </c>
      <c r="R1487" s="16">
        <v>1482</v>
      </c>
      <c r="S1487" s="18">
        <f t="shared" si="74"/>
        <v>3.0872137280732719E-2</v>
      </c>
      <c r="T1487" s="18">
        <f t="shared" si="75"/>
        <v>32.391667311744541</v>
      </c>
      <c r="U1487" s="18">
        <f>LOOKUP('lap sim'!T1487,'bike sim'!J97:J342,'bike sim'!K97:K342)</f>
        <v>15.952242678530524</v>
      </c>
    </row>
    <row r="1488" spans="17:21" x14ac:dyDescent="0.25">
      <c r="Q1488" s="18" t="s">
        <v>55</v>
      </c>
      <c r="R1488" s="16">
        <v>1483</v>
      </c>
      <c r="S1488" s="18">
        <f t="shared" si="74"/>
        <v>3.0872137280732719E-2</v>
      </c>
      <c r="T1488" s="18">
        <f t="shared" si="75"/>
        <v>32.391667311744541</v>
      </c>
      <c r="U1488" s="18">
        <f>LOOKUP('lap sim'!T1488,'bike sim'!J98:J343,'bike sim'!K98:K343)</f>
        <v>15.952242678530524</v>
      </c>
    </row>
    <row r="1489" spans="17:21" x14ac:dyDescent="0.25">
      <c r="Q1489" s="18" t="s">
        <v>55</v>
      </c>
      <c r="R1489" s="16">
        <v>1484</v>
      </c>
      <c r="S1489" s="18">
        <f t="shared" si="74"/>
        <v>3.0872137280732719E-2</v>
      </c>
      <c r="T1489" s="18">
        <f t="shared" si="75"/>
        <v>32.391667311744541</v>
      </c>
      <c r="U1489" s="18">
        <f>LOOKUP('lap sim'!T1489,'bike sim'!J99:J344,'bike sim'!K99:K344)</f>
        <v>15.952242678530524</v>
      </c>
    </row>
    <row r="1490" spans="17:21" x14ac:dyDescent="0.25">
      <c r="Q1490" s="18" t="s">
        <v>55</v>
      </c>
      <c r="R1490" s="16">
        <v>1485</v>
      </c>
      <c r="S1490" s="18">
        <f t="shared" si="74"/>
        <v>3.0872137280732719E-2</v>
      </c>
      <c r="T1490" s="18">
        <f t="shared" si="75"/>
        <v>32.391667311744541</v>
      </c>
      <c r="U1490" s="18">
        <f>LOOKUP('lap sim'!T1490,'bike sim'!J100:J345,'bike sim'!K100:K345)</f>
        <v>15.800775893310437</v>
      </c>
    </row>
    <row r="1491" spans="17:21" x14ac:dyDescent="0.25">
      <c r="Q1491" s="18" t="s">
        <v>55</v>
      </c>
      <c r="R1491" s="16">
        <v>1486</v>
      </c>
      <c r="S1491" s="18">
        <f t="shared" si="74"/>
        <v>3.0872137280732719E-2</v>
      </c>
      <c r="T1491" s="18">
        <f t="shared" si="75"/>
        <v>32.391667311744541</v>
      </c>
      <c r="U1491" s="18">
        <f>LOOKUP('lap sim'!T1491,'bike sim'!J101:J346,'bike sim'!K101:K346)</f>
        <v>15.800775893310437</v>
      </c>
    </row>
    <row r="1492" spans="17:21" x14ac:dyDescent="0.25">
      <c r="Q1492" s="18" t="s">
        <v>55</v>
      </c>
      <c r="R1492" s="16">
        <v>1487</v>
      </c>
      <c r="S1492" s="18">
        <f t="shared" si="74"/>
        <v>3.0872137280732719E-2</v>
      </c>
      <c r="T1492" s="18">
        <f t="shared" si="75"/>
        <v>32.391667311744541</v>
      </c>
      <c r="U1492" s="18">
        <f>LOOKUP('lap sim'!T1492,'bike sim'!J102:J347,'bike sim'!K102:K347)</f>
        <v>15.800775893310437</v>
      </c>
    </row>
    <row r="1493" spans="17:21" x14ac:dyDescent="0.25">
      <c r="Q1493" s="18" t="s">
        <v>55</v>
      </c>
      <c r="R1493" s="16">
        <v>1488</v>
      </c>
      <c r="S1493" s="18">
        <f t="shared" si="74"/>
        <v>3.0872137280732719E-2</v>
      </c>
      <c r="T1493" s="18">
        <f t="shared" si="75"/>
        <v>32.391667311744541</v>
      </c>
      <c r="U1493" s="18">
        <f>LOOKUP('lap sim'!T1493,'bike sim'!J103:J348,'bike sim'!K103:K348)</f>
        <v>15.800775893310437</v>
      </c>
    </row>
    <row r="1494" spans="17:21" x14ac:dyDescent="0.25">
      <c r="Q1494" s="18" t="s">
        <v>55</v>
      </c>
      <c r="R1494" s="16">
        <v>1489</v>
      </c>
      <c r="S1494" s="18">
        <f t="shared" si="74"/>
        <v>3.0872137280732719E-2</v>
      </c>
      <c r="T1494" s="18">
        <f t="shared" si="75"/>
        <v>32.391667311744541</v>
      </c>
      <c r="U1494" s="18">
        <f>LOOKUP('lap sim'!T1494,'bike sim'!J104:J349,'bike sim'!K104:K349)</f>
        <v>15.800775893310437</v>
      </c>
    </row>
    <row r="1495" spans="17:21" x14ac:dyDescent="0.25">
      <c r="Q1495" s="18" t="s">
        <v>55</v>
      </c>
      <c r="R1495" s="16">
        <v>1490</v>
      </c>
      <c r="S1495" s="18">
        <f t="shared" si="74"/>
        <v>3.0872137280732719E-2</v>
      </c>
      <c r="T1495" s="18">
        <f t="shared" si="75"/>
        <v>32.391667311744541</v>
      </c>
      <c r="U1495" s="18">
        <f>LOOKUP('lap sim'!T1495,'bike sim'!J105:J350,'bike sim'!K105:K350)</f>
        <v>15.800775893310437</v>
      </c>
    </row>
    <row r="1496" spans="17:21" x14ac:dyDescent="0.25">
      <c r="Q1496" s="18" t="s">
        <v>55</v>
      </c>
      <c r="R1496" s="16">
        <v>1491</v>
      </c>
      <c r="S1496" s="18">
        <f t="shared" si="74"/>
        <v>3.0872137280732719E-2</v>
      </c>
      <c r="T1496" s="18">
        <f t="shared" si="75"/>
        <v>32.391667311744541</v>
      </c>
      <c r="U1496" s="18">
        <f>LOOKUP('lap sim'!T1496,'bike sim'!J106:J351,'bike sim'!K106:K351)</f>
        <v>15.800775893310437</v>
      </c>
    </row>
    <row r="1497" spans="17:21" x14ac:dyDescent="0.25">
      <c r="Q1497" s="18" t="s">
        <v>55</v>
      </c>
      <c r="R1497" s="16">
        <v>1492</v>
      </c>
      <c r="S1497" s="18">
        <f t="shared" si="74"/>
        <v>3.0872137280732719E-2</v>
      </c>
      <c r="T1497" s="18">
        <f t="shared" si="75"/>
        <v>32.391667311744541</v>
      </c>
      <c r="U1497" s="18">
        <f>LOOKUP('lap sim'!T1497,'bike sim'!J107:J352,'bike sim'!K107:K352)</f>
        <v>15.717287665291519</v>
      </c>
    </row>
    <row r="1498" spans="17:21" x14ac:dyDescent="0.25">
      <c r="Q1498" s="18" t="s">
        <v>55</v>
      </c>
      <c r="R1498" s="16">
        <v>1493</v>
      </c>
      <c r="S1498" s="18">
        <f t="shared" si="74"/>
        <v>3.0872137280732719E-2</v>
      </c>
      <c r="T1498" s="18">
        <f t="shared" si="75"/>
        <v>32.391667311744541</v>
      </c>
      <c r="U1498" s="18">
        <f>LOOKUP('lap sim'!T1498,'bike sim'!J108:J353,'bike sim'!K108:K353)</f>
        <v>15.717287665291519</v>
      </c>
    </row>
    <row r="1499" spans="17:21" x14ac:dyDescent="0.25">
      <c r="Q1499" s="18" t="s">
        <v>55</v>
      </c>
      <c r="R1499" s="16">
        <v>1494</v>
      </c>
      <c r="S1499" s="18">
        <f t="shared" si="74"/>
        <v>3.0872137280732719E-2</v>
      </c>
      <c r="T1499" s="18">
        <f t="shared" si="75"/>
        <v>32.391667311744541</v>
      </c>
      <c r="U1499" s="18">
        <f>LOOKUP('lap sim'!T1499,'bike sim'!J109:J354,'bike sim'!K109:K354)</f>
        <v>15.717287665291519</v>
      </c>
    </row>
    <row r="1500" spans="17:21" x14ac:dyDescent="0.25">
      <c r="Q1500" s="18" t="s">
        <v>55</v>
      </c>
      <c r="R1500" s="16">
        <v>1495</v>
      </c>
      <c r="S1500" s="18">
        <f t="shared" si="74"/>
        <v>3.0872137280732719E-2</v>
      </c>
      <c r="T1500" s="18">
        <f t="shared" si="75"/>
        <v>32.391667311744541</v>
      </c>
      <c r="U1500" s="18">
        <f>LOOKUP('lap sim'!T1500,'bike sim'!J110:J355,'bike sim'!K110:K355)</f>
        <v>15.717287665291519</v>
      </c>
    </row>
    <row r="1501" spans="17:21" x14ac:dyDescent="0.25">
      <c r="Q1501" s="18" t="s">
        <v>55</v>
      </c>
      <c r="R1501" s="16">
        <v>1496</v>
      </c>
      <c r="S1501" s="18">
        <f t="shared" si="74"/>
        <v>3.0872137280732719E-2</v>
      </c>
      <c r="T1501" s="18">
        <f t="shared" si="75"/>
        <v>32.391667311744541</v>
      </c>
      <c r="U1501" s="18">
        <f>LOOKUP('lap sim'!T1501,'bike sim'!J111:J356,'bike sim'!K111:K356)</f>
        <v>15.717287665291519</v>
      </c>
    </row>
    <row r="1502" spans="17:21" x14ac:dyDescent="0.25">
      <c r="Q1502" s="18" t="s">
        <v>55</v>
      </c>
      <c r="R1502" s="16">
        <v>1497</v>
      </c>
      <c r="S1502" s="18">
        <f t="shared" si="74"/>
        <v>3.0872137280732719E-2</v>
      </c>
      <c r="T1502" s="18">
        <f t="shared" si="75"/>
        <v>32.391667311744541</v>
      </c>
      <c r="U1502" s="18">
        <f>LOOKUP('lap sim'!T1502,'bike sim'!J112:J357,'bike sim'!K112:K357)</f>
        <v>15.717287665291519</v>
      </c>
    </row>
    <row r="1503" spans="17:21" x14ac:dyDescent="0.25">
      <c r="Q1503" s="18" t="s">
        <v>55</v>
      </c>
      <c r="R1503" s="16">
        <v>1498</v>
      </c>
      <c r="S1503" s="18">
        <f t="shared" si="74"/>
        <v>3.0872137280732719E-2</v>
      </c>
      <c r="T1503" s="18">
        <f t="shared" si="75"/>
        <v>32.391667311744541</v>
      </c>
      <c r="U1503" s="18">
        <f>LOOKUP('lap sim'!T1503,'bike sim'!J113:J358,'bike sim'!K113:K358)</f>
        <v>15.717287665291519</v>
      </c>
    </row>
    <row r="1504" spans="17:21" x14ac:dyDescent="0.25">
      <c r="Q1504" s="18" t="s">
        <v>55</v>
      </c>
      <c r="R1504" s="16">
        <v>1499</v>
      </c>
      <c r="S1504" s="18">
        <f t="shared" si="74"/>
        <v>3.0872137280732719E-2</v>
      </c>
      <c r="T1504" s="18">
        <f t="shared" si="75"/>
        <v>32.391667311744541</v>
      </c>
      <c r="U1504" s="18">
        <f>LOOKUP('lap sim'!T1504,'bike sim'!J114:J359,'bike sim'!K114:K359)</f>
        <v>15.717287665291519</v>
      </c>
    </row>
    <row r="1505" spans="17:21" x14ac:dyDescent="0.25">
      <c r="Q1505" s="18" t="s">
        <v>55</v>
      </c>
      <c r="R1505" s="16">
        <v>1500</v>
      </c>
      <c r="S1505" s="18">
        <f t="shared" si="74"/>
        <v>3.0872137280732719E-2</v>
      </c>
      <c r="T1505" s="18">
        <f t="shared" si="75"/>
        <v>32.391667311744541</v>
      </c>
      <c r="U1505" s="18">
        <f>LOOKUP('lap sim'!T1505,'bike sim'!J115:J360,'bike sim'!K115:K360)</f>
        <v>15.717287665291519</v>
      </c>
    </row>
    <row r="1506" spans="17:21" x14ac:dyDescent="0.25">
      <c r="Q1506" s="18" t="s">
        <v>55</v>
      </c>
      <c r="R1506" s="16">
        <v>1501</v>
      </c>
      <c r="S1506" s="18">
        <f t="shared" si="74"/>
        <v>3.0872137280732719E-2</v>
      </c>
      <c r="T1506" s="18">
        <f t="shared" si="75"/>
        <v>32.391667311744541</v>
      </c>
      <c r="U1506" s="18">
        <f>LOOKUP('lap sim'!T1506,'bike sim'!J116:J361,'bike sim'!K116:K361)</f>
        <v>15.717287665291519</v>
      </c>
    </row>
    <row r="1507" spans="17:21" x14ac:dyDescent="0.25">
      <c r="Q1507" s="18" t="s">
        <v>55</v>
      </c>
      <c r="R1507" s="16">
        <v>1502</v>
      </c>
      <c r="S1507" s="18">
        <f t="shared" si="74"/>
        <v>3.0872137280732719E-2</v>
      </c>
      <c r="T1507" s="18">
        <f t="shared" si="75"/>
        <v>32.391667311744541</v>
      </c>
      <c r="U1507" s="18">
        <f>LOOKUP('lap sim'!T1507,'bike sim'!J117:J362,'bike sim'!K117:K362)</f>
        <v>15.632403313058239</v>
      </c>
    </row>
    <row r="1508" spans="17:21" x14ac:dyDescent="0.25">
      <c r="Q1508" s="18" t="s">
        <v>55</v>
      </c>
      <c r="R1508" s="16">
        <v>1503</v>
      </c>
      <c r="S1508" s="18">
        <f t="shared" si="74"/>
        <v>3.0872137280732719E-2</v>
      </c>
      <c r="T1508" s="18">
        <f t="shared" si="75"/>
        <v>32.391667311744541</v>
      </c>
      <c r="U1508" s="18">
        <f>LOOKUP('lap sim'!T1508,'bike sim'!J118:J363,'bike sim'!K118:K363)</f>
        <v>15.632403313058239</v>
      </c>
    </row>
    <row r="1509" spans="17:21" x14ac:dyDescent="0.25">
      <c r="Q1509" s="18" t="s">
        <v>55</v>
      </c>
      <c r="R1509" s="16">
        <v>1504</v>
      </c>
      <c r="S1509" s="18">
        <f t="shared" si="74"/>
        <v>3.0872137280732719E-2</v>
      </c>
      <c r="T1509" s="18">
        <f t="shared" si="75"/>
        <v>32.391667311744541</v>
      </c>
      <c r="U1509" s="18">
        <f>LOOKUP('lap sim'!T1509,'bike sim'!J119:J364,'bike sim'!K119:K364)</f>
        <v>15.632403313058239</v>
      </c>
    </row>
    <row r="1510" spans="17:21" x14ac:dyDescent="0.25">
      <c r="Q1510" s="18" t="s">
        <v>55</v>
      </c>
      <c r="R1510" s="16">
        <v>1505</v>
      </c>
      <c r="S1510" s="18">
        <f t="shared" si="74"/>
        <v>3.0872137280732719E-2</v>
      </c>
      <c r="T1510" s="18">
        <f t="shared" si="75"/>
        <v>32.391667311744541</v>
      </c>
      <c r="U1510" s="18">
        <f>LOOKUP('lap sim'!T1510,'bike sim'!J120:J365,'bike sim'!K120:K365)</f>
        <v>15.632403313058239</v>
      </c>
    </row>
    <row r="1511" spans="17:21" x14ac:dyDescent="0.25">
      <c r="Q1511" s="18" t="s">
        <v>55</v>
      </c>
      <c r="R1511" s="16">
        <v>1506</v>
      </c>
      <c r="S1511" s="18">
        <f t="shared" si="74"/>
        <v>3.0872137280732719E-2</v>
      </c>
      <c r="T1511" s="18">
        <f t="shared" si="75"/>
        <v>32.391667311744541</v>
      </c>
      <c r="U1511" s="18">
        <f>LOOKUP('lap sim'!T1511,'bike sim'!J121:J366,'bike sim'!K121:K366)</f>
        <v>15.632403313058239</v>
      </c>
    </row>
    <row r="1512" spans="17:21" x14ac:dyDescent="0.25">
      <c r="Q1512" s="18" t="s">
        <v>55</v>
      </c>
      <c r="R1512" s="16">
        <v>1507</v>
      </c>
      <c r="S1512" s="18">
        <f t="shared" si="74"/>
        <v>3.0872137280732719E-2</v>
      </c>
      <c r="T1512" s="18">
        <f t="shared" si="75"/>
        <v>32.391667311744541</v>
      </c>
      <c r="U1512" s="18">
        <f>LOOKUP('lap sim'!T1512,'bike sim'!J122:J367,'bike sim'!K122:K367)</f>
        <v>15.632403313058239</v>
      </c>
    </row>
    <row r="1513" spans="17:21" x14ac:dyDescent="0.25">
      <c r="Q1513" s="18" t="s">
        <v>55</v>
      </c>
      <c r="R1513" s="16">
        <v>1508</v>
      </c>
      <c r="S1513" s="18">
        <f t="shared" si="74"/>
        <v>3.0872137280732719E-2</v>
      </c>
      <c r="T1513" s="18">
        <f t="shared" si="75"/>
        <v>32.391667311744541</v>
      </c>
      <c r="U1513" s="18">
        <f>LOOKUP('lap sim'!T1513,'bike sim'!J123:J368,'bike sim'!K123:K368)</f>
        <v>15.632403313058239</v>
      </c>
    </row>
    <row r="1514" spans="17:21" x14ac:dyDescent="0.25">
      <c r="Q1514" s="18" t="s">
        <v>55</v>
      </c>
      <c r="R1514" s="16">
        <v>1509</v>
      </c>
      <c r="S1514" s="18">
        <f t="shared" si="74"/>
        <v>3.0872137280732719E-2</v>
      </c>
      <c r="T1514" s="18">
        <f t="shared" si="75"/>
        <v>32.391667311744541</v>
      </c>
      <c r="U1514" s="18">
        <f>LOOKUP('lap sim'!T1514,'bike sim'!J124:J369,'bike sim'!K124:K369)</f>
        <v>15.717287665291519</v>
      </c>
    </row>
    <row r="1515" spans="17:21" x14ac:dyDescent="0.25">
      <c r="Q1515" s="18" t="s">
        <v>55</v>
      </c>
      <c r="R1515" s="16">
        <v>1510</v>
      </c>
      <c r="S1515" s="18">
        <f t="shared" si="74"/>
        <v>3.0872137280732719E-2</v>
      </c>
      <c r="T1515" s="18">
        <f t="shared" si="75"/>
        <v>32.391667311744541</v>
      </c>
      <c r="U1515" s="18">
        <f>LOOKUP('lap sim'!T1515,'bike sim'!J125:J370,'bike sim'!K125:K370)</f>
        <v>15.717287665291519</v>
      </c>
    </row>
    <row r="1516" spans="17:21" x14ac:dyDescent="0.25">
      <c r="Q1516" s="18" t="s">
        <v>55</v>
      </c>
      <c r="R1516" s="16">
        <v>1511</v>
      </c>
      <c r="S1516" s="18">
        <f t="shared" si="74"/>
        <v>3.0872137280732719E-2</v>
      </c>
      <c r="T1516" s="18">
        <f t="shared" si="75"/>
        <v>32.391667311744541</v>
      </c>
      <c r="U1516" s="18">
        <f>LOOKUP('lap sim'!T1516,'bike sim'!J126:J371,'bike sim'!K126:K371)</f>
        <v>15.717287665291519</v>
      </c>
    </row>
    <row r="1517" spans="17:21" x14ac:dyDescent="0.25">
      <c r="Q1517" s="18" t="s">
        <v>55</v>
      </c>
      <c r="R1517" s="16">
        <v>1512</v>
      </c>
      <c r="S1517" s="18">
        <f t="shared" si="74"/>
        <v>3.0872137280732719E-2</v>
      </c>
      <c r="T1517" s="18">
        <f t="shared" si="75"/>
        <v>32.391667311744541</v>
      </c>
      <c r="U1517" s="18">
        <f>LOOKUP('lap sim'!T1517,'bike sim'!J127:J372,'bike sim'!K127:K372)</f>
        <v>15.717287665291519</v>
      </c>
    </row>
    <row r="1518" spans="17:21" x14ac:dyDescent="0.25">
      <c r="Q1518" s="18" t="s">
        <v>55</v>
      </c>
      <c r="R1518" s="16">
        <v>1513</v>
      </c>
      <c r="S1518" s="18">
        <f t="shared" si="74"/>
        <v>3.0872137280732719E-2</v>
      </c>
      <c r="T1518" s="18">
        <f t="shared" si="75"/>
        <v>32.391667311744541</v>
      </c>
      <c r="U1518" s="18">
        <f>LOOKUP('lap sim'!T1518,'bike sim'!J128:J373,'bike sim'!K128:K373)</f>
        <v>15.717287665291519</v>
      </c>
    </row>
    <row r="1519" spans="17:21" x14ac:dyDescent="0.25">
      <c r="Q1519" s="18" t="s">
        <v>55</v>
      </c>
      <c r="R1519" s="16">
        <v>1514</v>
      </c>
      <c r="S1519" s="18">
        <f t="shared" si="74"/>
        <v>3.0872137280732719E-2</v>
      </c>
      <c r="T1519" s="18">
        <f t="shared" si="75"/>
        <v>32.391667311744541</v>
      </c>
      <c r="U1519" s="18">
        <f>LOOKUP('lap sim'!T1519,'bike sim'!J129:J374,'bike sim'!K129:K374)</f>
        <v>15.717287665291519</v>
      </c>
    </row>
    <row r="1520" spans="17:21" x14ac:dyDescent="0.25">
      <c r="Q1520" s="18" t="s">
        <v>55</v>
      </c>
      <c r="R1520" s="16">
        <v>1515</v>
      </c>
      <c r="S1520" s="18">
        <f t="shared" si="74"/>
        <v>3.0872137280732719E-2</v>
      </c>
      <c r="T1520" s="18">
        <f t="shared" si="75"/>
        <v>32.391667311744541</v>
      </c>
      <c r="U1520" s="18">
        <f>LOOKUP('lap sim'!T1520,'bike sim'!J130:J375,'bike sim'!K130:K375)</f>
        <v>15.717287665291519</v>
      </c>
    </row>
    <row r="1521" spans="17:21" x14ac:dyDescent="0.25">
      <c r="Q1521" s="18" t="s">
        <v>55</v>
      </c>
      <c r="R1521" s="16">
        <v>1516</v>
      </c>
      <c r="S1521" s="18">
        <f t="shared" si="74"/>
        <v>3.0872137280732719E-2</v>
      </c>
      <c r="T1521" s="18">
        <f t="shared" si="75"/>
        <v>32.391667311744541</v>
      </c>
      <c r="U1521" s="18">
        <f>LOOKUP('lap sim'!T1521,'bike sim'!J131:J376,'bike sim'!K131:K376)</f>
        <v>15.717287665291519</v>
      </c>
    </row>
    <row r="1522" spans="17:21" x14ac:dyDescent="0.25">
      <c r="Q1522" s="18" t="s">
        <v>55</v>
      </c>
      <c r="R1522" s="16">
        <v>1517</v>
      </c>
      <c r="S1522" s="18">
        <f t="shared" si="74"/>
        <v>3.0872137280732719E-2</v>
      </c>
      <c r="T1522" s="18">
        <f t="shared" si="75"/>
        <v>32.391667311744541</v>
      </c>
      <c r="U1522" s="18">
        <f>LOOKUP('lap sim'!T1522,'bike sim'!J132:J377,'bike sim'!K132:K377)</f>
        <v>15.717287665291519</v>
      </c>
    </row>
    <row r="1523" spans="17:21" x14ac:dyDescent="0.25">
      <c r="Q1523" s="18" t="s">
        <v>55</v>
      </c>
      <c r="R1523" s="16">
        <v>1518</v>
      </c>
      <c r="S1523" s="18">
        <f t="shared" si="74"/>
        <v>3.0872137280732719E-2</v>
      </c>
      <c r="T1523" s="18">
        <f t="shared" si="75"/>
        <v>32.391667311744541</v>
      </c>
      <c r="U1523" s="18">
        <f>LOOKUP('lap sim'!T1523,'bike sim'!J133:J378,'bike sim'!K133:K378)</f>
        <v>15.717287665291519</v>
      </c>
    </row>
    <row r="1524" spans="17:21" x14ac:dyDescent="0.25">
      <c r="Q1524" s="18" t="s">
        <v>55</v>
      </c>
      <c r="R1524" s="16">
        <v>1519</v>
      </c>
      <c r="S1524" s="18">
        <f t="shared" si="74"/>
        <v>3.0872137280732719E-2</v>
      </c>
      <c r="T1524" s="18">
        <f t="shared" si="75"/>
        <v>32.391667311744541</v>
      </c>
      <c r="U1524" s="18">
        <f>LOOKUP('lap sim'!T1524,'bike sim'!J134:J379,'bike sim'!K134:K379)</f>
        <v>15.717287665291519</v>
      </c>
    </row>
    <row r="1525" spans="17:21" x14ac:dyDescent="0.25">
      <c r="Q1525" s="18" t="s">
        <v>55</v>
      </c>
      <c r="R1525" s="16">
        <v>1520</v>
      </c>
      <c r="S1525" s="18">
        <f t="shared" si="74"/>
        <v>3.0872137280732719E-2</v>
      </c>
      <c r="T1525" s="18">
        <f t="shared" si="75"/>
        <v>32.391667311744541</v>
      </c>
      <c r="U1525" s="18">
        <f>LOOKUP('lap sim'!T1525,'bike sim'!J135:J380,'bike sim'!K135:K380)</f>
        <v>15.717287665291519</v>
      </c>
    </row>
    <row r="1526" spans="17:21" x14ac:dyDescent="0.25">
      <c r="Q1526" s="18" t="s">
        <v>55</v>
      </c>
      <c r="R1526" s="16">
        <v>1521</v>
      </c>
      <c r="S1526" s="18">
        <f t="shared" si="74"/>
        <v>3.0872137280732719E-2</v>
      </c>
      <c r="T1526" s="18">
        <f t="shared" si="75"/>
        <v>32.391667311744541</v>
      </c>
      <c r="U1526" s="18">
        <f>LOOKUP('lap sim'!T1526,'bike sim'!J136:J381,'bike sim'!K136:K381)</f>
        <v>15.717287665291519</v>
      </c>
    </row>
    <row r="1527" spans="17:21" x14ac:dyDescent="0.25">
      <c r="Q1527" s="18" t="s">
        <v>55</v>
      </c>
      <c r="R1527" s="16">
        <v>1522</v>
      </c>
      <c r="S1527" s="18">
        <f t="shared" si="74"/>
        <v>3.0872137280732719E-2</v>
      </c>
      <c r="T1527" s="18">
        <f t="shared" si="75"/>
        <v>32.391667311744541</v>
      </c>
      <c r="U1527" s="18">
        <f>LOOKUP('lap sim'!T1527,'bike sim'!J137:J382,'bike sim'!K137:K382)</f>
        <v>16.436570860531418</v>
      </c>
    </row>
    <row r="1528" spans="17:21" x14ac:dyDescent="0.25">
      <c r="Q1528" s="18" t="s">
        <v>55</v>
      </c>
      <c r="R1528" s="16">
        <v>1523</v>
      </c>
      <c r="S1528" s="18">
        <f t="shared" si="74"/>
        <v>3.0872137280732719E-2</v>
      </c>
      <c r="T1528" s="18">
        <f t="shared" si="75"/>
        <v>32.391667311744541</v>
      </c>
      <c r="U1528" s="18">
        <f>LOOKUP('lap sim'!T1528,'bike sim'!J138:J383,'bike sim'!K138:K383)</f>
        <v>16.436570860531418</v>
      </c>
    </row>
    <row r="1529" spans="17:21" x14ac:dyDescent="0.25">
      <c r="Q1529" s="18" t="s">
        <v>55</v>
      </c>
      <c r="R1529" s="16">
        <v>1524</v>
      </c>
      <c r="S1529" s="18">
        <f t="shared" si="74"/>
        <v>3.0872137280732719E-2</v>
      </c>
      <c r="T1529" s="18">
        <f t="shared" si="75"/>
        <v>32.391667311744541</v>
      </c>
      <c r="U1529" s="18">
        <f>LOOKUP('lap sim'!T1529,'bike sim'!J139:J384,'bike sim'!K139:K384)</f>
        <v>15.717287665291519</v>
      </c>
    </row>
    <row r="1530" spans="17:21" x14ac:dyDescent="0.25">
      <c r="Q1530" s="18" t="s">
        <v>55</v>
      </c>
      <c r="R1530" s="16">
        <v>1525</v>
      </c>
      <c r="S1530" s="18">
        <f t="shared" ref="S1530:S1593" si="76">1/T1530</f>
        <v>3.0872137280732719E-2</v>
      </c>
      <c r="T1530" s="18">
        <f t="shared" si="75"/>
        <v>32.391667311744541</v>
      </c>
      <c r="U1530" s="18">
        <f>LOOKUP('lap sim'!T1530,'bike sim'!J140:J385,'bike sim'!K140:K385)</f>
        <v>15.717287665291519</v>
      </c>
    </row>
    <row r="1531" spans="17:21" x14ac:dyDescent="0.25">
      <c r="Q1531" s="18" t="s">
        <v>55</v>
      </c>
      <c r="R1531" s="16">
        <v>1526</v>
      </c>
      <c r="S1531" s="18">
        <f t="shared" si="76"/>
        <v>3.0872137280732719E-2</v>
      </c>
      <c r="T1531" s="18">
        <f t="shared" si="75"/>
        <v>32.391667311744541</v>
      </c>
      <c r="U1531" s="18">
        <f>LOOKUP('lap sim'!T1531,'bike sim'!J141:J386,'bike sim'!K141:K386)</f>
        <v>15.717287665291519</v>
      </c>
    </row>
    <row r="1532" spans="17:21" x14ac:dyDescent="0.25">
      <c r="Q1532" s="18" t="s">
        <v>55</v>
      </c>
      <c r="R1532" s="16">
        <v>1527</v>
      </c>
      <c r="S1532" s="18">
        <f t="shared" si="76"/>
        <v>3.0872137280732719E-2</v>
      </c>
      <c r="T1532" s="18">
        <f t="shared" si="75"/>
        <v>32.391667311744541</v>
      </c>
      <c r="U1532" s="18">
        <f>LOOKUP('lap sim'!T1532,'bike sim'!J142:J387,'bike sim'!K142:K387)</f>
        <v>15.717287665291519</v>
      </c>
    </row>
    <row r="1533" spans="17:21" x14ac:dyDescent="0.25">
      <c r="Q1533" s="18" t="s">
        <v>55</v>
      </c>
      <c r="R1533" s="16">
        <v>1528</v>
      </c>
      <c r="S1533" s="18">
        <f t="shared" si="76"/>
        <v>3.0872137280732719E-2</v>
      </c>
      <c r="T1533" s="18">
        <f t="shared" si="75"/>
        <v>32.391667311744541</v>
      </c>
      <c r="U1533" s="18">
        <f>LOOKUP('lap sim'!T1533,'bike sim'!J143:J388,'bike sim'!K143:K388)</f>
        <v>15.717287665291519</v>
      </c>
    </row>
    <row r="1534" spans="17:21" x14ac:dyDescent="0.25">
      <c r="Q1534" s="18" t="s">
        <v>55</v>
      </c>
      <c r="R1534" s="16">
        <v>1529</v>
      </c>
      <c r="S1534" s="18">
        <f t="shared" si="76"/>
        <v>3.0872137280732719E-2</v>
      </c>
      <c r="T1534" s="18">
        <f t="shared" si="75"/>
        <v>32.391667311744541</v>
      </c>
      <c r="U1534" s="18">
        <f>LOOKUP('lap sim'!T1534,'bike sim'!J144:J389,'bike sim'!K144:K389)</f>
        <v>15.717287665291519</v>
      </c>
    </row>
    <row r="1535" spans="17:21" x14ac:dyDescent="0.25">
      <c r="Q1535" s="18" t="s">
        <v>55</v>
      </c>
      <c r="R1535" s="16">
        <v>1530</v>
      </c>
      <c r="S1535" s="18">
        <f t="shared" si="76"/>
        <v>3.0872137280732719E-2</v>
      </c>
      <c r="T1535" s="18">
        <f t="shared" ref="T1535:T1558" si="77">$I$7</f>
        <v>32.391667311744541</v>
      </c>
      <c r="U1535" s="18">
        <f>LOOKUP('lap sim'!T1535,'bike sim'!J145:J390,'bike sim'!K145:K390)</f>
        <v>15.717287665291519</v>
      </c>
    </row>
    <row r="1536" spans="17:21" x14ac:dyDescent="0.25">
      <c r="Q1536" s="18" t="s">
        <v>55</v>
      </c>
      <c r="R1536" s="16">
        <v>1531</v>
      </c>
      <c r="S1536" s="18">
        <f t="shared" si="76"/>
        <v>3.0872137280732719E-2</v>
      </c>
      <c r="T1536" s="18">
        <f t="shared" si="77"/>
        <v>32.391667311744541</v>
      </c>
      <c r="U1536" s="18">
        <f>LOOKUP('lap sim'!T1536,'bike sim'!J146:J391,'bike sim'!K146:K391)</f>
        <v>15.717287665291519</v>
      </c>
    </row>
    <row r="1537" spans="17:21" x14ac:dyDescent="0.25">
      <c r="Q1537" s="18" t="s">
        <v>55</v>
      </c>
      <c r="R1537" s="16">
        <v>1532</v>
      </c>
      <c r="S1537" s="18">
        <f t="shared" si="76"/>
        <v>3.0872137280732719E-2</v>
      </c>
      <c r="T1537" s="18">
        <f t="shared" si="77"/>
        <v>32.391667311744541</v>
      </c>
      <c r="U1537" s="18">
        <f>LOOKUP('lap sim'!T1537,'bike sim'!J54:J299,'bike sim'!K54:K299)</f>
        <v>15.794951133216092</v>
      </c>
    </row>
    <row r="1538" spans="17:21" x14ac:dyDescent="0.25">
      <c r="Q1538" s="18" t="s">
        <v>55</v>
      </c>
      <c r="R1538" s="16">
        <v>1533</v>
      </c>
      <c r="S1538" s="18">
        <f t="shared" si="76"/>
        <v>3.0872137280732719E-2</v>
      </c>
      <c r="T1538" s="18">
        <f t="shared" si="77"/>
        <v>32.391667311744541</v>
      </c>
      <c r="U1538" s="18">
        <f>LOOKUP('lap sim'!T1538,'bike sim'!J148:J393,'bike sim'!K148:K393)</f>
        <v>15.632403313058239</v>
      </c>
    </row>
    <row r="1539" spans="17:21" x14ac:dyDescent="0.25">
      <c r="Q1539" s="18" t="s">
        <v>55</v>
      </c>
      <c r="R1539" s="16">
        <v>1534</v>
      </c>
      <c r="S1539" s="18">
        <f t="shared" si="76"/>
        <v>3.0872137280732719E-2</v>
      </c>
      <c r="T1539" s="18">
        <f t="shared" si="77"/>
        <v>32.391667311744541</v>
      </c>
      <c r="U1539" s="18">
        <f>LOOKUP('lap sim'!T1539,'bike sim'!J149:J394,'bike sim'!K149:K394)</f>
        <v>15.632403313058239</v>
      </c>
    </row>
    <row r="1540" spans="17:21" x14ac:dyDescent="0.25">
      <c r="Q1540" s="18" t="s">
        <v>55</v>
      </c>
      <c r="R1540" s="16">
        <v>1535</v>
      </c>
      <c r="S1540" s="18">
        <f t="shared" si="76"/>
        <v>3.0872137280732719E-2</v>
      </c>
      <c r="T1540" s="18">
        <f t="shared" si="77"/>
        <v>32.391667311744541</v>
      </c>
      <c r="U1540" s="18">
        <f>LOOKUP('lap sim'!T1540,'bike sim'!J150:J395,'bike sim'!K150:K395)</f>
        <v>15.632403313058239</v>
      </c>
    </row>
    <row r="1541" spans="17:21" x14ac:dyDescent="0.25">
      <c r="Q1541" s="18" t="s">
        <v>55</v>
      </c>
      <c r="R1541" s="16">
        <v>1536</v>
      </c>
      <c r="S1541" s="18">
        <f t="shared" si="76"/>
        <v>3.0872137280732719E-2</v>
      </c>
      <c r="T1541" s="18">
        <f t="shared" si="77"/>
        <v>32.391667311744541</v>
      </c>
      <c r="U1541" s="18">
        <f>LOOKUP('lap sim'!T1541,'bike sim'!J151:J396,'bike sim'!K151:K396)</f>
        <v>15.632403313058239</v>
      </c>
    </row>
    <row r="1542" spans="17:21" x14ac:dyDescent="0.25">
      <c r="Q1542" s="18" t="s">
        <v>55</v>
      </c>
      <c r="R1542" s="16">
        <v>1537</v>
      </c>
      <c r="S1542" s="18">
        <f t="shared" si="76"/>
        <v>3.0872137280732719E-2</v>
      </c>
      <c r="T1542" s="18">
        <f t="shared" si="77"/>
        <v>32.391667311744541</v>
      </c>
      <c r="U1542" s="18">
        <f>LOOKUP('lap sim'!T1542,'bike sim'!J152:J397,'bike sim'!K152:K397)</f>
        <v>15.632403313058239</v>
      </c>
    </row>
    <row r="1543" spans="17:21" x14ac:dyDescent="0.25">
      <c r="Q1543" s="18" t="s">
        <v>55</v>
      </c>
      <c r="R1543" s="16">
        <v>1538</v>
      </c>
      <c r="S1543" s="18">
        <f t="shared" si="76"/>
        <v>3.0872137280732719E-2</v>
      </c>
      <c r="T1543" s="18">
        <f t="shared" si="77"/>
        <v>32.391667311744541</v>
      </c>
      <c r="U1543" s="18">
        <f>LOOKUP('lap sim'!T1543,'bike sim'!J153:J398,'bike sim'!K153:K398)</f>
        <v>15.632403313058239</v>
      </c>
    </row>
    <row r="1544" spans="17:21" x14ac:dyDescent="0.25">
      <c r="Q1544" s="18" t="s">
        <v>55</v>
      </c>
      <c r="R1544" s="16">
        <v>1539</v>
      </c>
      <c r="S1544" s="18">
        <f t="shared" si="76"/>
        <v>3.0872137280732719E-2</v>
      </c>
      <c r="T1544" s="18">
        <f t="shared" si="77"/>
        <v>32.391667311744541</v>
      </c>
      <c r="U1544" s="18">
        <f>LOOKUP('lap sim'!T1544,'bike sim'!J154:J399,'bike sim'!K154:K399)</f>
        <v>15.632403313058239</v>
      </c>
    </row>
    <row r="1545" spans="17:21" x14ac:dyDescent="0.25">
      <c r="Q1545" s="18" t="s">
        <v>55</v>
      </c>
      <c r="R1545" s="16">
        <v>1540</v>
      </c>
      <c r="S1545" s="18">
        <f t="shared" si="76"/>
        <v>3.0872137280732719E-2</v>
      </c>
      <c r="T1545" s="18">
        <f t="shared" si="77"/>
        <v>32.391667311744541</v>
      </c>
      <c r="U1545" s="18">
        <f>LOOKUP('lap sim'!T1545,'bike sim'!J54:J299,'bike sim'!K54:K299)</f>
        <v>15.794951133216092</v>
      </c>
    </row>
    <row r="1546" spans="17:21" x14ac:dyDescent="0.25">
      <c r="Q1546" s="18" t="s">
        <v>55</v>
      </c>
      <c r="R1546" s="16">
        <v>1541</v>
      </c>
      <c r="S1546" s="18">
        <f t="shared" si="76"/>
        <v>3.0872137280732719E-2</v>
      </c>
      <c r="T1546" s="18">
        <f t="shared" si="77"/>
        <v>32.391667311744541</v>
      </c>
      <c r="U1546" s="18">
        <f>LOOKUP('lap sim'!T1546,'bike sim'!J55:J300,'bike sim'!K55:K300)</f>
        <v>15.632403313058239</v>
      </c>
    </row>
    <row r="1547" spans="17:21" x14ac:dyDescent="0.25">
      <c r="Q1547" s="18" t="s">
        <v>55</v>
      </c>
      <c r="R1547" s="16">
        <v>1542</v>
      </c>
      <c r="S1547" s="18">
        <f t="shared" si="76"/>
        <v>3.0872137280732719E-2</v>
      </c>
      <c r="T1547" s="18">
        <f t="shared" si="77"/>
        <v>32.391667311744541</v>
      </c>
      <c r="U1547" s="18">
        <f>LOOKUP('lap sim'!T1547,'bike sim'!J56:J301,'bike sim'!K56:K301)</f>
        <v>15.632403313058239</v>
      </c>
    </row>
    <row r="1548" spans="17:21" x14ac:dyDescent="0.25">
      <c r="Q1548" s="18" t="s">
        <v>55</v>
      </c>
      <c r="R1548" s="16">
        <v>1543</v>
      </c>
      <c r="S1548" s="18">
        <f t="shared" si="76"/>
        <v>3.0872137280732719E-2</v>
      </c>
      <c r="T1548" s="18">
        <f t="shared" si="77"/>
        <v>32.391667311744541</v>
      </c>
      <c r="U1548" s="18">
        <f>LOOKUP('lap sim'!T1548,'bike sim'!J57:J302,'bike sim'!K57:K302)</f>
        <v>15.632403313058239</v>
      </c>
    </row>
    <row r="1549" spans="17:21" x14ac:dyDescent="0.25">
      <c r="Q1549" s="18" t="s">
        <v>55</v>
      </c>
      <c r="R1549" s="16">
        <v>1544</v>
      </c>
      <c r="S1549" s="18">
        <f t="shared" si="76"/>
        <v>3.0872137280732719E-2</v>
      </c>
      <c r="T1549" s="18">
        <f t="shared" si="77"/>
        <v>32.391667311744541</v>
      </c>
      <c r="U1549" s="18">
        <f>LOOKUP('lap sim'!T1549,'bike sim'!J58:J303,'bike sim'!K58:K303)</f>
        <v>15.632403313058239</v>
      </c>
    </row>
    <row r="1550" spans="17:21" x14ac:dyDescent="0.25">
      <c r="Q1550" s="18" t="s">
        <v>55</v>
      </c>
      <c r="R1550" s="16">
        <v>1545</v>
      </c>
      <c r="S1550" s="18">
        <f t="shared" si="76"/>
        <v>3.0872137280732719E-2</v>
      </c>
      <c r="T1550" s="18">
        <f t="shared" si="77"/>
        <v>32.391667311744541</v>
      </c>
      <c r="U1550" s="18">
        <f>LOOKUP('lap sim'!T1550,'bike sim'!J59:J304,'bike sim'!K59:K304)</f>
        <v>15.632403313058239</v>
      </c>
    </row>
    <row r="1551" spans="17:21" x14ac:dyDescent="0.25">
      <c r="Q1551" s="18" t="s">
        <v>55</v>
      </c>
      <c r="R1551" s="16">
        <v>1546</v>
      </c>
      <c r="S1551" s="18">
        <f t="shared" si="76"/>
        <v>3.0872137280732719E-2</v>
      </c>
      <c r="T1551" s="18">
        <f t="shared" si="77"/>
        <v>32.391667311744541</v>
      </c>
      <c r="U1551" s="18">
        <f>LOOKUP('lap sim'!T1551,'bike sim'!J60:J305,'bike sim'!K60:K305)</f>
        <v>15.632403313058239</v>
      </c>
    </row>
    <row r="1552" spans="17:21" x14ac:dyDescent="0.25">
      <c r="Q1552" s="18" t="s">
        <v>55</v>
      </c>
      <c r="R1552" s="16">
        <v>1547</v>
      </c>
      <c r="S1552" s="18">
        <f t="shared" si="76"/>
        <v>3.0872137280732719E-2</v>
      </c>
      <c r="T1552" s="18">
        <f t="shared" si="77"/>
        <v>32.391667311744541</v>
      </c>
      <c r="U1552" s="18">
        <f>LOOKUP('lap sim'!T1552,'bike sim'!J61:J306,'bike sim'!K61:K306)</f>
        <v>15.632403313058239</v>
      </c>
    </row>
    <row r="1553" spans="17:21" x14ac:dyDescent="0.25">
      <c r="Q1553" s="18" t="s">
        <v>55</v>
      </c>
      <c r="R1553" s="16">
        <v>1548</v>
      </c>
      <c r="S1553" s="18">
        <f t="shared" si="76"/>
        <v>3.0872137280732719E-2</v>
      </c>
      <c r="T1553" s="18">
        <f t="shared" si="77"/>
        <v>32.391667311744541</v>
      </c>
      <c r="U1553" s="18">
        <f>LOOKUP('lap sim'!T1553,'bike sim'!J62:J307,'bike sim'!K62:K307)</f>
        <v>15.794951133216092</v>
      </c>
    </row>
    <row r="1554" spans="17:21" x14ac:dyDescent="0.25">
      <c r="Q1554" s="18" t="s">
        <v>55</v>
      </c>
      <c r="R1554" s="16">
        <v>1549</v>
      </c>
      <c r="S1554" s="18">
        <f t="shared" si="76"/>
        <v>3.0872137280732719E-2</v>
      </c>
      <c r="T1554" s="18">
        <f t="shared" si="77"/>
        <v>32.391667311744541</v>
      </c>
      <c r="U1554" s="18">
        <f>LOOKUP('lap sim'!T1554,'bike sim'!J63:J308,'bike sim'!K63:K308)</f>
        <v>15.794951133216092</v>
      </c>
    </row>
    <row r="1555" spans="17:21" x14ac:dyDescent="0.25">
      <c r="Q1555" s="18" t="s">
        <v>55</v>
      </c>
      <c r="R1555" s="16">
        <v>1550</v>
      </c>
      <c r="S1555" s="18">
        <f t="shared" si="76"/>
        <v>3.0872137280732719E-2</v>
      </c>
      <c r="T1555" s="18">
        <f t="shared" si="77"/>
        <v>32.391667311744541</v>
      </c>
      <c r="U1555" s="18">
        <f>LOOKUP('lap sim'!T1555,'bike sim'!J64:J309,'bike sim'!K64:K309)</f>
        <v>15.794951133216092</v>
      </c>
    </row>
    <row r="1556" spans="17:21" x14ac:dyDescent="0.25">
      <c r="Q1556" s="18" t="s">
        <v>55</v>
      </c>
      <c r="R1556" s="16">
        <v>1551</v>
      </c>
      <c r="S1556" s="18">
        <f t="shared" si="76"/>
        <v>3.0872137280732719E-2</v>
      </c>
      <c r="T1556" s="18">
        <f t="shared" si="77"/>
        <v>32.391667311744541</v>
      </c>
      <c r="U1556" s="18">
        <f>LOOKUP('lap sim'!T1556,'bike sim'!J65:J310,'bike sim'!K65:K310)</f>
        <v>15.794951133216092</v>
      </c>
    </row>
    <row r="1557" spans="17:21" x14ac:dyDescent="0.25">
      <c r="Q1557" s="18" t="s">
        <v>55</v>
      </c>
      <c r="R1557" s="16">
        <v>1552</v>
      </c>
      <c r="S1557" s="18">
        <f t="shared" si="76"/>
        <v>3.0872137280732719E-2</v>
      </c>
      <c r="T1557" s="18">
        <f t="shared" si="77"/>
        <v>32.391667311744541</v>
      </c>
      <c r="U1557" s="18">
        <f>LOOKUP('lap sim'!T1557,'bike sim'!J66:J311,'bike sim'!K66:K311)</f>
        <v>15.800775893310437</v>
      </c>
    </row>
    <row r="1558" spans="17:21" x14ac:dyDescent="0.25">
      <c r="Q1558" s="18" t="s">
        <v>55</v>
      </c>
      <c r="R1558" s="16">
        <v>1553</v>
      </c>
      <c r="S1558" s="18">
        <f t="shared" si="76"/>
        <v>3.0872137280732719E-2</v>
      </c>
      <c r="T1558" s="18">
        <f t="shared" si="77"/>
        <v>32.391667311744541</v>
      </c>
      <c r="U1558" s="18">
        <f>LOOKUP('lap sim'!T1558,'bike sim'!J67:J312,'bike sim'!K67:K312)</f>
        <v>15.800775893310437</v>
      </c>
    </row>
    <row r="1559" spans="17:21" x14ac:dyDescent="0.25">
      <c r="Q1559" s="18" t="s">
        <v>99</v>
      </c>
      <c r="R1559" s="10">
        <v>1554</v>
      </c>
      <c r="S1559" s="18">
        <f t="shared" si="76"/>
        <v>3.0414114599284857E-2</v>
      </c>
      <c r="T1559" s="18">
        <f>T1558+(U1558*S1558)</f>
        <v>32.87947103426491</v>
      </c>
      <c r="U1559" s="18">
        <f>LOOKUP('lap sim'!T1559,'bike sim'!J68:J313,'bike sim'!K68:K313)</f>
        <v>15.800775893310437</v>
      </c>
    </row>
    <row r="1560" spans="17:21" x14ac:dyDescent="0.25">
      <c r="Q1560" s="18" t="s">
        <v>99</v>
      </c>
      <c r="R1560" s="10">
        <v>1555</v>
      </c>
      <c r="S1560" s="18">
        <f t="shared" si="76"/>
        <v>2.9975985360093944E-2</v>
      </c>
      <c r="T1560" s="18">
        <f t="shared" ref="T1560:T1623" si="78">T1559+(U1559*S1559)</f>
        <v>33.360037643041672</v>
      </c>
      <c r="U1560" s="18">
        <f>LOOKUP('lap sim'!T1560,'bike sim'!J69:J314,'bike sim'!K69:K314)</f>
        <v>15.111998012154368</v>
      </c>
    </row>
    <row r="1561" spans="17:21" x14ac:dyDescent="0.25">
      <c r="Q1561" s="18" t="s">
        <v>99</v>
      </c>
      <c r="R1561" s="10">
        <v>1556</v>
      </c>
      <c r="S1561" s="18">
        <f t="shared" si="76"/>
        <v>2.9574393710439503E-2</v>
      </c>
      <c r="T1561" s="18">
        <f t="shared" si="78"/>
        <v>33.813034674215778</v>
      </c>
      <c r="U1561" s="18">
        <f>LOOKUP('lap sim'!T1561,'bike sim'!J70:J315,'bike sim'!K70:K315)</f>
        <v>15.111998012154368</v>
      </c>
    </row>
    <row r="1562" spans="17:21" x14ac:dyDescent="0.25">
      <c r="Q1562" s="18" t="s">
        <v>99</v>
      </c>
      <c r="R1562" s="10">
        <v>1557</v>
      </c>
      <c r="S1562" s="18">
        <f t="shared" si="76"/>
        <v>2.9188589733313758E-2</v>
      </c>
      <c r="T1562" s="18">
        <f t="shared" si="78"/>
        <v>34.259962853178614</v>
      </c>
      <c r="U1562" s="18">
        <f>LOOKUP('lap sim'!T1562,'bike sim'!J71:J316,'bike sim'!K71:K316)</f>
        <v>14.46045136781755</v>
      </c>
    </row>
    <row r="1563" spans="17:21" x14ac:dyDescent="0.25">
      <c r="Q1563" s="18" t="s">
        <v>99</v>
      </c>
      <c r="R1563" s="10">
        <v>1558</v>
      </c>
      <c r="S1563" s="18">
        <f t="shared" si="76"/>
        <v>2.8833364833094136E-2</v>
      </c>
      <c r="T1563" s="18">
        <f t="shared" si="78"/>
        <v>34.682043035512379</v>
      </c>
      <c r="U1563" s="18">
        <f>LOOKUP('lap sim'!T1563,'bike sim'!J72:J317,'bike sim'!K72:K317)</f>
        <v>14.46045136781755</v>
      </c>
    </row>
    <row r="1564" spans="17:21" x14ac:dyDescent="0.25">
      <c r="Q1564" s="18" t="s">
        <v>99</v>
      </c>
      <c r="R1564" s="10">
        <v>1559</v>
      </c>
      <c r="S1564" s="18">
        <f t="shared" si="76"/>
        <v>2.8490851148783781E-2</v>
      </c>
      <c r="T1564" s="18">
        <f t="shared" si="78"/>
        <v>35.098986505451876</v>
      </c>
      <c r="U1564" s="18">
        <f>LOOKUP('lap sim'!T1564,'bike sim'!J73:J318,'bike sim'!K73:K318)</f>
        <v>13.843196652130036</v>
      </c>
    </row>
    <row r="1565" spans="17:21" x14ac:dyDescent="0.25">
      <c r="Q1565" s="18" t="s">
        <v>99</v>
      </c>
      <c r="R1565" s="10">
        <v>1560</v>
      </c>
      <c r="S1565" s="18">
        <f t="shared" si="76"/>
        <v>2.8174259289778777E-2</v>
      </c>
      <c r="T1565" s="18">
        <f t="shared" si="78"/>
        <v>35.493390960691052</v>
      </c>
      <c r="U1565" s="18">
        <f>LOOKUP('lap sim'!T1565,'bike sim'!J74:J319,'bike sim'!K74:K319)</f>
        <v>13.843196652130036</v>
      </c>
    </row>
    <row r="1566" spans="17:21" x14ac:dyDescent="0.25">
      <c r="Q1566" s="18" t="s">
        <v>99</v>
      </c>
      <c r="R1566" s="10">
        <v>1561</v>
      </c>
      <c r="S1566" s="18">
        <f t="shared" si="76"/>
        <v>2.7868029340968596E-2</v>
      </c>
      <c r="T1566" s="18">
        <f t="shared" si="78"/>
        <v>35.88341277256756</v>
      </c>
      <c r="U1566" s="18">
        <f>LOOKUP('lap sim'!T1566,'bike sim'!J75:J320,'bike sim'!K75:K320)</f>
        <v>13.257596024426494</v>
      </c>
    </row>
    <row r="1567" spans="17:21" x14ac:dyDescent="0.25">
      <c r="Q1567" s="18" t="s">
        <v>99</v>
      </c>
      <c r="R1567" s="10">
        <v>1562</v>
      </c>
      <c r="S1567" s="18">
        <f t="shared" si="76"/>
        <v>2.758401855358221E-2</v>
      </c>
      <c r="T1567" s="18">
        <f t="shared" si="78"/>
        <v>36.252875847566983</v>
      </c>
      <c r="U1567" s="18">
        <f>LOOKUP('lap sim'!T1567,'bike sim'!J76:J321,'bike sim'!K76:K321)</f>
        <v>13.470695347691558</v>
      </c>
    </row>
    <row r="1568" spans="17:21" x14ac:dyDescent="0.25">
      <c r="Q1568" s="18" t="s">
        <v>99</v>
      </c>
      <c r="R1568" s="10">
        <v>1563</v>
      </c>
      <c r="S1568" s="18">
        <f t="shared" si="76"/>
        <v>2.7304162984022218E-2</v>
      </c>
      <c r="T1568" s="18">
        <f t="shared" si="78"/>
        <v>36.624451757967364</v>
      </c>
      <c r="U1568" s="18">
        <f>LOOKUP('lap sim'!T1568,'bike sim'!J77:J322,'bike sim'!K77:K322)</f>
        <v>12.809932901338639</v>
      </c>
    </row>
    <row r="1569" spans="17:21" x14ac:dyDescent="0.25">
      <c r="Q1569" s="18" t="s">
        <v>99</v>
      </c>
      <c r="R1569" s="10">
        <v>1564</v>
      </c>
      <c r="S1569" s="18">
        <f t="shared" si="76"/>
        <v>2.7045874161007861E-2</v>
      </c>
      <c r="T1569" s="18">
        <f t="shared" si="78"/>
        <v>36.974216253719902</v>
      </c>
      <c r="U1569" s="18">
        <f>LOOKUP('lap sim'!T1569,'bike sim'!J78:J323,'bike sim'!K78:K323)</f>
        <v>12.809932901338639</v>
      </c>
    </row>
    <row r="1570" spans="17:21" x14ac:dyDescent="0.25">
      <c r="Q1570" s="18" t="s">
        <v>99</v>
      </c>
      <c r="R1570" s="10">
        <v>1565</v>
      </c>
      <c r="S1570" s="18">
        <f t="shared" si="76"/>
        <v>2.6794801488820349E-2</v>
      </c>
      <c r="T1570" s="18">
        <f t="shared" si="78"/>
        <v>37.320672086980458</v>
      </c>
      <c r="U1570" s="18">
        <f>LOOKUP('lap sim'!T1570,'bike sim'!J79:J324,'bike sim'!K79:K324)</f>
        <v>12.809932901338639</v>
      </c>
    </row>
    <row r="1571" spans="17:21" x14ac:dyDescent="0.25">
      <c r="Q1571" s="18" t="s">
        <v>99</v>
      </c>
      <c r="R1571" s="10">
        <v>1566</v>
      </c>
      <c r="S1571" s="18">
        <f t="shared" si="76"/>
        <v>2.6550614499822007E-2</v>
      </c>
      <c r="T1571" s="18">
        <f t="shared" si="78"/>
        <v>37.663911696156937</v>
      </c>
      <c r="U1571" s="18">
        <f>LOOKUP('lap sim'!T1571,'bike sim'!J80:J325,'bike sim'!K80:K325)</f>
        <v>12.186928309063013</v>
      </c>
    </row>
    <row r="1572" spans="17:21" x14ac:dyDescent="0.25">
      <c r="Q1572" s="18" t="s">
        <v>99</v>
      </c>
      <c r="R1572" s="10">
        <v>1567</v>
      </c>
      <c r="S1572" s="18">
        <f t="shared" si="76"/>
        <v>2.632446121422231E-2</v>
      </c>
      <c r="T1572" s="18">
        <f t="shared" si="78"/>
        <v>37.987482131627836</v>
      </c>
      <c r="U1572" s="18">
        <f>LOOKUP('lap sim'!T1572,'bike sim'!J81:J326,'bike sim'!K81:K326)</f>
        <v>12.186928309063013</v>
      </c>
    </row>
    <row r="1573" spans="17:21" x14ac:dyDescent="0.25">
      <c r="Q1573" s="18" t="s">
        <v>99</v>
      </c>
      <c r="R1573" s="10">
        <v>1568</v>
      </c>
      <c r="S1573" s="18">
        <f t="shared" si="76"/>
        <v>2.6104005987871017E-2</v>
      </c>
      <c r="T1573" s="18">
        <f t="shared" si="78"/>
        <v>38.308296453220272</v>
      </c>
      <c r="U1573" s="18">
        <f>LOOKUP('lap sim'!T1573,'bike sim'!J82:J327,'bike sim'!K82:K327)</f>
        <v>12.186928309063013</v>
      </c>
    </row>
    <row r="1574" spans="17:21" x14ac:dyDescent="0.25">
      <c r="Q1574" s="18" t="s">
        <v>99</v>
      </c>
      <c r="R1574" s="10">
        <v>1569</v>
      </c>
      <c r="S1574" s="18">
        <f t="shared" si="76"/>
        <v>2.5889013110281384E-2</v>
      </c>
      <c r="T1574" s="18">
        <f t="shared" si="78"/>
        <v>38.626424102773811</v>
      </c>
      <c r="U1574" s="18">
        <f>LOOKUP('lap sim'!T1574,'bike sim'!J83:J328,'bike sim'!K83:K328)</f>
        <v>12.186928309063013</v>
      </c>
    </row>
    <row r="1575" spans="17:21" x14ac:dyDescent="0.25">
      <c r="Q1575" s="18" t="s">
        <v>99</v>
      </c>
      <c r="R1575" s="10">
        <v>1570</v>
      </c>
      <c r="S1575" s="18">
        <f t="shared" si="76"/>
        <v>2.5679260315064047E-2</v>
      </c>
      <c r="T1575" s="18">
        <f t="shared" si="78"/>
        <v>38.941931649541203</v>
      </c>
      <c r="U1575" s="18">
        <f>LOOKUP('lap sim'!T1575,'bike sim'!J84:J329,'bike sim'!K84:K329)</f>
        <v>11.598535083024931</v>
      </c>
    </row>
    <row r="1576" spans="17:21" x14ac:dyDescent="0.25">
      <c r="Q1576" s="18" t="s">
        <v>99</v>
      </c>
      <c r="R1576" s="10">
        <v>1571</v>
      </c>
      <c r="S1576" s="18">
        <f t="shared" si="76"/>
        <v>2.5484346927826695E-2</v>
      </c>
      <c r="T1576" s="18">
        <f t="shared" si="78"/>
        <v>39.239773451211605</v>
      </c>
      <c r="U1576" s="18">
        <f>LOOKUP('lap sim'!T1576,'bike sim'!J85:J330,'bike sim'!K85:K330)</f>
        <v>11.598535083024931</v>
      </c>
    </row>
    <row r="1577" spans="17:21" x14ac:dyDescent="0.25">
      <c r="Q1577" s="18" t="s">
        <v>99</v>
      </c>
      <c r="R1577" s="10">
        <v>1572</v>
      </c>
      <c r="S1577" s="18">
        <f t="shared" si="76"/>
        <v>2.5293816422191952E-2</v>
      </c>
      <c r="T1577" s="18">
        <f t="shared" si="78"/>
        <v>39.535354543121983</v>
      </c>
      <c r="U1577" s="18">
        <f>LOOKUP('lap sim'!T1577,'bike sim'!J86:J331,'bike sim'!K86:K331)</f>
        <v>11.660204741870139</v>
      </c>
    </row>
    <row r="1578" spans="17:21" x14ac:dyDescent="0.25">
      <c r="Q1578" s="18" t="s">
        <v>99</v>
      </c>
      <c r="R1578" s="10">
        <v>1573</v>
      </c>
      <c r="S1578" s="18">
        <f t="shared" si="76"/>
        <v>2.510652345071384E-2</v>
      </c>
      <c r="T1578" s="18">
        <f t="shared" si="78"/>
        <v>39.830285621308015</v>
      </c>
      <c r="U1578" s="18">
        <f>LOOKUP('lap sim'!T1578,'bike sim'!J87:J332,'bike sim'!K87:K332)</f>
        <v>11.014722474052071</v>
      </c>
    </row>
    <row r="1579" spans="17:21" x14ac:dyDescent="0.25">
      <c r="Q1579" s="18" t="s">
        <v>99</v>
      </c>
      <c r="R1579" s="10">
        <v>1574</v>
      </c>
      <c r="S1579" s="18">
        <f t="shared" si="76"/>
        <v>2.4933410956829837E-2</v>
      </c>
      <c r="T1579" s="18">
        <f t="shared" si="78"/>
        <v>40.106827009405905</v>
      </c>
      <c r="U1579" s="18">
        <f>LOOKUP('lap sim'!T1579,'bike sim'!J88:J333,'bike sim'!K88:K333)</f>
        <v>11.014722474052071</v>
      </c>
    </row>
    <row r="1580" spans="17:21" x14ac:dyDescent="0.25">
      <c r="Q1580" s="18" t="s">
        <v>99</v>
      </c>
      <c r="R1580" s="10">
        <v>1575</v>
      </c>
      <c r="S1580" s="18">
        <f t="shared" si="76"/>
        <v>2.476383865503835E-2</v>
      </c>
      <c r="T1580" s="18">
        <f t="shared" si="78"/>
        <v>40.381461611426872</v>
      </c>
      <c r="U1580" s="18">
        <f>LOOKUP('lap sim'!T1580,'bike sim'!J89:J334,'bike sim'!K89:K334)</f>
        <v>11.014722474052071</v>
      </c>
    </row>
    <row r="1581" spans="17:21" x14ac:dyDescent="0.25">
      <c r="Q1581" s="18" t="s">
        <v>99</v>
      </c>
      <c r="R1581" s="10">
        <v>1576</v>
      </c>
      <c r="S1581" s="18">
        <f t="shared" si="76"/>
        <v>2.4597687345815758E-2</v>
      </c>
      <c r="T1581" s="18">
        <f t="shared" si="78"/>
        <v>40.654228421604323</v>
      </c>
      <c r="U1581" s="18">
        <f>LOOKUP('lap sim'!T1581,'bike sim'!J90:J335,'bike sim'!K90:K335)</f>
        <v>11.014722474052071</v>
      </c>
    </row>
    <row r="1582" spans="17:21" x14ac:dyDescent="0.25">
      <c r="Q1582" s="18" t="s">
        <v>99</v>
      </c>
      <c r="R1582" s="10">
        <v>1577</v>
      </c>
      <c r="S1582" s="18">
        <f t="shared" si="76"/>
        <v>2.4434843379078856E-2</v>
      </c>
      <c r="T1582" s="18">
        <f t="shared" si="78"/>
        <v>40.925165121221987</v>
      </c>
      <c r="U1582" s="18">
        <f>LOOKUP('lap sim'!T1582,'bike sim'!J91:J336,'bike sim'!K91:K336)</f>
        <v>11.014722474052071</v>
      </c>
    </row>
    <row r="1583" spans="17:21" x14ac:dyDescent="0.25">
      <c r="Q1583" s="18" t="s">
        <v>99</v>
      </c>
      <c r="R1583" s="10">
        <v>1578</v>
      </c>
      <c r="S1583" s="18">
        <f t="shared" si="76"/>
        <v>2.4275198326132744E-2</v>
      </c>
      <c r="T1583" s="18">
        <f t="shared" si="78"/>
        <v>41.194308139739469</v>
      </c>
      <c r="U1583" s="18">
        <f>LOOKUP('lap sim'!T1583,'bike sim'!J92:J337,'bike sim'!K92:K337)</f>
        <v>10.40836034367752</v>
      </c>
    </row>
    <row r="1584" spans="17:21" x14ac:dyDescent="0.25">
      <c r="Q1584" s="18" t="s">
        <v>99</v>
      </c>
      <c r="R1584" s="10">
        <v>1579</v>
      </c>
      <c r="S1584" s="18">
        <f t="shared" si="76"/>
        <v>2.4127214220174248E-2</v>
      </c>
      <c r="T1584" s="18">
        <f t="shared" si="78"/>
        <v>41.446973151332095</v>
      </c>
      <c r="U1584" s="18">
        <f>LOOKUP('lap sim'!T1584,'bike sim'!J93:J338,'bike sim'!K93:K338)</f>
        <v>10.40836034367752</v>
      </c>
    </row>
    <row r="1585" spans="17:21" x14ac:dyDescent="0.25">
      <c r="Q1585" s="18" t="s">
        <v>99</v>
      </c>
      <c r="R1585" s="10">
        <v>1580</v>
      </c>
      <c r="S1585" s="18">
        <f t="shared" si="76"/>
        <v>2.3981909261507183E-2</v>
      </c>
      <c r="T1585" s="18">
        <f t="shared" si="78"/>
        <v>41.698097891024766</v>
      </c>
      <c r="U1585" s="18">
        <f>LOOKUP('lap sim'!T1585,'bike sim'!J94:J339,'bike sim'!K94:K339)</f>
        <v>10.40836034367752</v>
      </c>
    </row>
    <row r="1586" spans="17:21" x14ac:dyDescent="0.25">
      <c r="Q1586" s="18" t="s">
        <v>99</v>
      </c>
      <c r="R1586" s="10">
        <v>1581</v>
      </c>
      <c r="S1586" s="18">
        <f t="shared" si="76"/>
        <v>2.3839203479163473E-2</v>
      </c>
      <c r="T1586" s="18">
        <f t="shared" si="78"/>
        <v>41.94771024434791</v>
      </c>
      <c r="U1586" s="18">
        <f>LOOKUP('lap sim'!T1586,'bike sim'!J95:J340,'bike sim'!K95:K340)</f>
        <v>10.40836034367752</v>
      </c>
    </row>
    <row r="1587" spans="17:21" x14ac:dyDescent="0.25">
      <c r="Q1587" s="18" t="s">
        <v>99</v>
      </c>
      <c r="R1587" s="10">
        <v>1582</v>
      </c>
      <c r="S1587" s="18">
        <f t="shared" si="76"/>
        <v>2.3699020207430217E-2</v>
      </c>
      <c r="T1587" s="18">
        <f t="shared" si="78"/>
        <v>42.195837264465297</v>
      </c>
      <c r="U1587" s="18">
        <f>LOOKUP('lap sim'!T1587,'bike sim'!J96:J341,'bike sim'!K96:K341)</f>
        <v>10.131166226934869</v>
      </c>
    </row>
    <row r="1588" spans="17:21" x14ac:dyDescent="0.25">
      <c r="Q1588" s="18" t="s">
        <v>99</v>
      </c>
      <c r="R1588" s="10">
        <v>1583</v>
      </c>
      <c r="S1588" s="18">
        <f t="shared" si="76"/>
        <v>2.3564933280316974E-2</v>
      </c>
      <c r="T1588" s="18">
        <f t="shared" si="78"/>
        <v>42.435935977602263</v>
      </c>
      <c r="U1588" s="18">
        <f>LOOKUP('lap sim'!T1588,'bike sim'!J97:J342,'bike sim'!K97:K342)</f>
        <v>10.131166226934869</v>
      </c>
    </row>
    <row r="1589" spans="17:21" x14ac:dyDescent="0.25">
      <c r="Q1589" s="18" t="s">
        <v>99</v>
      </c>
      <c r="R1589" s="10">
        <v>1584</v>
      </c>
      <c r="S1589" s="18">
        <f t="shared" si="76"/>
        <v>2.3433101039162744E-2</v>
      </c>
      <c r="T1589" s="18">
        <f t="shared" si="78"/>
        <v>42.674676233791786</v>
      </c>
      <c r="U1589" s="18">
        <f>LOOKUP('lap sim'!T1589,'bike sim'!J98:J343,'bike sim'!K98:K343)</f>
        <v>10.131166226934869</v>
      </c>
    </row>
    <row r="1590" spans="17:21" x14ac:dyDescent="0.25">
      <c r="Q1590" s="18" t="s">
        <v>99</v>
      </c>
      <c r="R1590" s="10">
        <v>1585</v>
      </c>
      <c r="S1590" s="18">
        <f t="shared" si="76"/>
        <v>2.3303460927429791E-2</v>
      </c>
      <c r="T1590" s="18">
        <f t="shared" si="78"/>
        <v>42.912080875632107</v>
      </c>
      <c r="U1590" s="18">
        <f>LOOKUP('lap sim'!T1590,'bike sim'!J99:J344,'bike sim'!K99:K344)</f>
        <v>10.131166226934869</v>
      </c>
    </row>
    <row r="1591" spans="17:21" x14ac:dyDescent="0.25">
      <c r="Q1591" s="18" t="s">
        <v>99</v>
      </c>
      <c r="R1591" s="10">
        <v>1586</v>
      </c>
      <c r="S1591" s="18">
        <f t="shared" si="76"/>
        <v>2.3175952793676499E-2</v>
      </c>
      <c r="T1591" s="18">
        <f t="shared" si="78"/>
        <v>43.148172111950778</v>
      </c>
      <c r="U1591" s="18">
        <f>LOOKUP('lap sim'!T1591,'bike sim'!J100:J345,'bike sim'!K100:K345)</f>
        <v>9.5141857735399409</v>
      </c>
    </row>
    <row r="1592" spans="17:21" x14ac:dyDescent="0.25">
      <c r="Q1592" s="18" t="s">
        <v>99</v>
      </c>
      <c r="R1592" s="10">
        <v>1587</v>
      </c>
      <c r="S1592" s="18">
        <f t="shared" si="76"/>
        <v>2.3058118773657096E-2</v>
      </c>
      <c r="T1592" s="18">
        <f t="shared" si="78"/>
        <v>43.368672432308607</v>
      </c>
      <c r="U1592" s="18">
        <f>LOOKUP('lap sim'!T1592,'bike sim'!J101:J346,'bike sim'!K101:K346)</f>
        <v>9.5141857735399409</v>
      </c>
    </row>
    <row r="1593" spans="17:21" x14ac:dyDescent="0.25">
      <c r="Q1593" s="18" t="s">
        <v>99</v>
      </c>
      <c r="R1593" s="10">
        <v>1588</v>
      </c>
      <c r="S1593" s="18">
        <f t="shared" si="76"/>
        <v>2.2942066964778844E-2</v>
      </c>
      <c r="T1593" s="18">
        <f t="shared" si="78"/>
        <v>43.588051657909531</v>
      </c>
      <c r="U1593" s="18">
        <f>LOOKUP('lap sim'!T1593,'bike sim'!J102:J347,'bike sim'!K102:K347)</f>
        <v>9.5141857735399409</v>
      </c>
    </row>
    <row r="1594" spans="17:21" x14ac:dyDescent="0.25">
      <c r="Q1594" s="18" t="s">
        <v>99</v>
      </c>
      <c r="R1594" s="10">
        <v>1589</v>
      </c>
      <c r="S1594" s="18">
        <f t="shared" ref="S1594:S1657" si="79">1/T1594</f>
        <v>2.2827752845385352E-2</v>
      </c>
      <c r="T1594" s="18">
        <f t="shared" si="78"/>
        <v>43.806326745041432</v>
      </c>
      <c r="U1594" s="18">
        <f>LOOKUP('lap sim'!T1594,'bike sim'!J103:J348,'bike sim'!K103:K348)</f>
        <v>9.5141857735399409</v>
      </c>
    </row>
    <row r="1595" spans="17:21" x14ac:dyDescent="0.25">
      <c r="Q1595" s="18" t="s">
        <v>99</v>
      </c>
      <c r="R1595" s="10">
        <v>1590</v>
      </c>
      <c r="S1595" s="18">
        <f t="shared" si="79"/>
        <v>2.2715133436580798E-2</v>
      </c>
      <c r="T1595" s="18">
        <f t="shared" si="78"/>
        <v>44.023514226404885</v>
      </c>
      <c r="U1595" s="18">
        <f>LOOKUP('lap sim'!T1595,'bike sim'!J104:J349,'bike sim'!K104:K349)</f>
        <v>9.5141857735399409</v>
      </c>
    </row>
    <row r="1596" spans="17:21" x14ac:dyDescent="0.25">
      <c r="Q1596" s="18" t="s">
        <v>99</v>
      </c>
      <c r="R1596" s="10">
        <v>1591</v>
      </c>
      <c r="S1596" s="18">
        <f t="shared" si="79"/>
        <v>2.2604167234133207E-2</v>
      </c>
      <c r="T1596" s="18">
        <f t="shared" si="78"/>
        <v>44.239630225791267</v>
      </c>
      <c r="U1596" s="18">
        <f>LOOKUP('lap sim'!T1596,'bike sim'!J105:J350,'bike sim'!K105:K350)</f>
        <v>9.5141857735399409</v>
      </c>
    </row>
    <row r="1597" spans="17:21" x14ac:dyDescent="0.25">
      <c r="Q1597" s="18" t="s">
        <v>99</v>
      </c>
      <c r="R1597" s="10">
        <v>1592</v>
      </c>
      <c r="S1597" s="18">
        <f t="shared" si="79"/>
        <v>2.2494814144017345E-2</v>
      </c>
      <c r="T1597" s="18">
        <f t="shared" si="78"/>
        <v>44.454690472112972</v>
      </c>
      <c r="U1597" s="18">
        <f>LOOKUP('lap sim'!T1597,'bike sim'!J106:J351,'bike sim'!K106:K351)</f>
        <v>9.4209022567136511</v>
      </c>
    </row>
    <row r="1598" spans="17:21" x14ac:dyDescent="0.25">
      <c r="Q1598" s="18" t="s">
        <v>99</v>
      </c>
      <c r="R1598" s="10">
        <v>1593</v>
      </c>
      <c r="S1598" s="18">
        <f t="shared" si="79"/>
        <v>2.2388087143215843E-2</v>
      </c>
      <c r="T1598" s="18">
        <f t="shared" si="78"/>
        <v>44.666611917446701</v>
      </c>
      <c r="U1598" s="18">
        <f>LOOKUP('lap sim'!T1598,'bike sim'!J107:J352,'bike sim'!K107:K352)</f>
        <v>9.4209022567136511</v>
      </c>
    </row>
    <row r="1599" spans="17:21" x14ac:dyDescent="0.25">
      <c r="Q1599" s="18" t="s">
        <v>99</v>
      </c>
      <c r="R1599" s="10">
        <v>1594</v>
      </c>
      <c r="S1599" s="18">
        <f t="shared" si="79"/>
        <v>2.2282867324371864E-2</v>
      </c>
      <c r="T1599" s="18">
        <f t="shared" si="78"/>
        <v>44.877527898137728</v>
      </c>
      <c r="U1599" s="18">
        <f>LOOKUP('lap sim'!T1599,'bike sim'!J108:J353,'bike sim'!K108:K353)</f>
        <v>8.807031253879595</v>
      </c>
    </row>
    <row r="1600" spans="17:21" x14ac:dyDescent="0.25">
      <c r="Q1600" s="18" t="s">
        <v>99</v>
      </c>
      <c r="R1600" s="10">
        <v>1595</v>
      </c>
      <c r="S1600" s="18">
        <f t="shared" si="79"/>
        <v>2.2185850341262369E-2</v>
      </c>
      <c r="T1600" s="18">
        <f t="shared" si="78"/>
        <v>45.073773807089523</v>
      </c>
      <c r="U1600" s="18">
        <f>LOOKUP('lap sim'!T1600,'bike sim'!J109:J354,'bike sim'!K109:K354)</f>
        <v>8.6565689528345136</v>
      </c>
    </row>
    <row r="1601" spans="17:21" x14ac:dyDescent="0.25">
      <c r="Q1601" s="18" t="s">
        <v>99</v>
      </c>
      <c r="R1601" s="10">
        <v>1596</v>
      </c>
      <c r="S1601" s="18">
        <f t="shared" si="79"/>
        <v>2.2091720464504045E-2</v>
      </c>
      <c r="T1601" s="18">
        <f t="shared" si="78"/>
        <v>45.265827150345928</v>
      </c>
      <c r="U1601" s="18">
        <f>LOOKUP('lap sim'!T1601,'bike sim'!J110:J355,'bike sim'!K110:K355)</f>
        <v>8.6565689528345136</v>
      </c>
    </row>
    <row r="1602" spans="17:21" x14ac:dyDescent="0.25">
      <c r="Q1602" s="18" t="s">
        <v>99</v>
      </c>
      <c r="R1602" s="10">
        <v>1597</v>
      </c>
      <c r="S1602" s="18">
        <f t="shared" si="79"/>
        <v>2.199878029213841E-2</v>
      </c>
      <c r="T1602" s="18">
        <f t="shared" si="78"/>
        <v>45.457065651833652</v>
      </c>
      <c r="U1602" s="18">
        <f>LOOKUP('lap sim'!T1602,'bike sim'!J111:J356,'bike sim'!K111:K356)</f>
        <v>8.6565689528345136</v>
      </c>
    </row>
    <row r="1603" spans="17:21" x14ac:dyDescent="0.25">
      <c r="Q1603" s="18" t="s">
        <v>99</v>
      </c>
      <c r="R1603" s="10">
        <v>1598</v>
      </c>
      <c r="S1603" s="18">
        <f t="shared" si="79"/>
        <v>2.1907004951791952E-2</v>
      </c>
      <c r="T1603" s="18">
        <f t="shared" si="78"/>
        <v>45.647499610310803</v>
      </c>
      <c r="U1603" s="18">
        <f>LOOKUP('lap sim'!T1603,'bike sim'!J112:J357,'bike sim'!K112:K357)</f>
        <v>8.6565689528345136</v>
      </c>
    </row>
    <row r="1604" spans="17:21" x14ac:dyDescent="0.25">
      <c r="Q1604" s="18" t="s">
        <v>99</v>
      </c>
      <c r="R1604" s="10">
        <v>1599</v>
      </c>
      <c r="S1604" s="18">
        <f t="shared" si="79"/>
        <v>2.1816370293466253E-2</v>
      </c>
      <c r="T1604" s="18">
        <f t="shared" si="78"/>
        <v>45.837139109226079</v>
      </c>
      <c r="U1604" s="18">
        <f>LOOKUP('lap sim'!T1604,'bike sim'!J113:J358,'bike sim'!K113:K358)</f>
        <v>8.6565689528345136</v>
      </c>
    </row>
    <row r="1605" spans="17:21" x14ac:dyDescent="0.25">
      <c r="Q1605" s="18" t="s">
        <v>99</v>
      </c>
      <c r="R1605" s="10">
        <v>1600</v>
      </c>
      <c r="S1605" s="18">
        <f t="shared" si="79"/>
        <v>2.1726852862773368E-2</v>
      </c>
      <c r="T1605" s="18">
        <f t="shared" si="78"/>
        <v>46.025994022972043</v>
      </c>
      <c r="U1605" s="18">
        <f>LOOKUP('lap sim'!T1605,'bike sim'!J114:J359,'bike sim'!K114:K359)</f>
        <v>8.6565689528345136</v>
      </c>
    </row>
    <row r="1606" spans="17:21" x14ac:dyDescent="0.25">
      <c r="Q1606" s="18" t="s">
        <v>99</v>
      </c>
      <c r="R1606" s="10">
        <v>1601</v>
      </c>
      <c r="S1606" s="18">
        <f t="shared" si="79"/>
        <v>2.1638429875373774E-2</v>
      </c>
      <c r="T1606" s="18">
        <f t="shared" si="78"/>
        <v>46.214074022906729</v>
      </c>
      <c r="U1606" s="18">
        <f>LOOKUP('lap sim'!T1606,'bike sim'!J115:J360,'bike sim'!K115:K360)</f>
        <v>8.2460620509474829</v>
      </c>
    </row>
    <row r="1607" spans="17:21" x14ac:dyDescent="0.25">
      <c r="Q1607" s="18" t="s">
        <v>99</v>
      </c>
      <c r="R1607" s="10">
        <v>1602</v>
      </c>
      <c r="S1607" s="18">
        <f t="shared" si="79"/>
        <v>2.155520555525544E-2</v>
      </c>
      <c r="T1607" s="18">
        <f t="shared" si="78"/>
        <v>46.392505858344137</v>
      </c>
      <c r="U1607" s="18">
        <f>LOOKUP('lap sim'!T1607,'bike sim'!J116:J361,'bike sim'!K116:K361)</f>
        <v>8.2460620509474829</v>
      </c>
    </row>
    <row r="1608" spans="17:21" x14ac:dyDescent="0.25">
      <c r="Q1608" s="18" t="s">
        <v>99</v>
      </c>
      <c r="R1608" s="10">
        <v>1603</v>
      </c>
      <c r="S1608" s="18">
        <f t="shared" si="79"/>
        <v>2.1472935393081868E-2</v>
      </c>
      <c r="T1608" s="18">
        <f t="shared" si="78"/>
        <v>46.570251420873703</v>
      </c>
      <c r="U1608" s="18">
        <f>LOOKUP('lap sim'!T1608,'bike sim'!J117:J362,'bike sim'!K117:K362)</f>
        <v>8.3106751358953073</v>
      </c>
    </row>
    <row r="1609" spans="17:21" x14ac:dyDescent="0.25">
      <c r="Q1609" s="18" t="s">
        <v>99</v>
      </c>
      <c r="R1609" s="10">
        <v>1604</v>
      </c>
      <c r="S1609" s="18">
        <f t="shared" si="79"/>
        <v>2.1390966410101523E-2</v>
      </c>
      <c r="T1609" s="18">
        <f t="shared" si="78"/>
        <v>46.748706011139674</v>
      </c>
      <c r="U1609" s="18">
        <f>LOOKUP('lap sim'!T1609,'bike sim'!J118:J363,'bike sim'!K118:K363)</f>
        <v>8.3106751358953073</v>
      </c>
    </row>
    <row r="1610" spans="17:21" x14ac:dyDescent="0.25">
      <c r="Q1610" s="18" t="s">
        <v>99</v>
      </c>
      <c r="R1610" s="10">
        <v>1605</v>
      </c>
      <c r="S1610" s="18">
        <f t="shared" si="79"/>
        <v>2.1309930195719334E-2</v>
      </c>
      <c r="T1610" s="18">
        <f t="shared" si="78"/>
        <v>46.926479383816876</v>
      </c>
      <c r="U1610" s="18">
        <f>LOOKUP('lap sim'!T1610,'bike sim'!J119:J364,'bike sim'!K119:K364)</f>
        <v>8.3106751358953073</v>
      </c>
    </row>
    <row r="1611" spans="17:21" x14ac:dyDescent="0.25">
      <c r="Q1611" s="18" t="s">
        <v>99</v>
      </c>
      <c r="R1611" s="10">
        <v>1606</v>
      </c>
      <c r="S1611" s="18">
        <f t="shared" si="79"/>
        <v>2.1229809179159776E-2</v>
      </c>
      <c r="T1611" s="18">
        <f t="shared" si="78"/>
        <v>47.103579290842106</v>
      </c>
      <c r="U1611" s="18">
        <f>LOOKUP('lap sim'!T1611,'bike sim'!J120:J365,'bike sim'!K120:K365)</f>
        <v>8.3106751358953073</v>
      </c>
    </row>
    <row r="1612" spans="17:21" x14ac:dyDescent="0.25">
      <c r="Q1612" s="18" t="s">
        <v>99</v>
      </c>
      <c r="R1612" s="10">
        <v>1607</v>
      </c>
      <c r="S1612" s="18">
        <f t="shared" si="79"/>
        <v>2.1150586249805231E-2</v>
      </c>
      <c r="T1612" s="18">
        <f t="shared" si="78"/>
        <v>47.280013338127148</v>
      </c>
      <c r="U1612" s="18">
        <f>LOOKUP('lap sim'!T1612,'bike sim'!J121:J366,'bike sim'!K121:K366)</f>
        <v>7.8552566368373231</v>
      </c>
    </row>
    <row r="1613" spans="17:21" x14ac:dyDescent="0.25">
      <c r="Q1613" s="18" t="s">
        <v>99</v>
      </c>
      <c r="R1613" s="10">
        <v>1608</v>
      </c>
      <c r="S1613" s="18">
        <f t="shared" si="79"/>
        <v>2.1076522762108509E-2</v>
      </c>
      <c r="T1613" s="18">
        <f t="shared" si="78"/>
        <v>47.446156621138933</v>
      </c>
      <c r="U1613" s="18">
        <f>LOOKUP('lap sim'!T1613,'bike sim'!J122:J367,'bike sim'!K122:K367)</f>
        <v>7.8552566368373231</v>
      </c>
    </row>
    <row r="1614" spans="17:21" x14ac:dyDescent="0.25">
      <c r="Q1614" s="18" t="s">
        <v>99</v>
      </c>
      <c r="R1614" s="10">
        <v>1609</v>
      </c>
      <c r="S1614" s="18">
        <f t="shared" si="79"/>
        <v>2.1003232808239083E-2</v>
      </c>
      <c r="T1614" s="18">
        <f t="shared" si="78"/>
        <v>47.611718116447442</v>
      </c>
      <c r="U1614" s="18">
        <f>LOOKUP('lap sim'!T1614,'bike sim'!J123:J368,'bike sim'!K123:K368)</f>
        <v>7.8552566368373231</v>
      </c>
    </row>
    <row r="1615" spans="17:21" x14ac:dyDescent="0.25">
      <c r="Q1615" s="18" t="s">
        <v>99</v>
      </c>
      <c r="R1615" s="10">
        <v>1610</v>
      </c>
      <c r="S1615" s="18">
        <f t="shared" si="79"/>
        <v>2.0930703007171609E-2</v>
      </c>
      <c r="T1615" s="18">
        <f t="shared" si="78"/>
        <v>47.776703900359401</v>
      </c>
      <c r="U1615" s="18">
        <f>LOOKUP('lap sim'!T1615,'bike sim'!J124:J369,'bike sim'!K124:K369)</f>
        <v>7.8552566368373231</v>
      </c>
    </row>
    <row r="1616" spans="17:21" x14ac:dyDescent="0.25">
      <c r="Q1616" s="18" t="s">
        <v>99</v>
      </c>
      <c r="R1616" s="10">
        <v>1611</v>
      </c>
      <c r="S1616" s="18">
        <f t="shared" si="79"/>
        <v>2.0858920299872762E-2</v>
      </c>
      <c r="T1616" s="18">
        <f t="shared" si="78"/>
        <v>47.941119944070159</v>
      </c>
      <c r="U1616" s="18">
        <f>LOOKUP('lap sim'!T1616,'bike sim'!J125:J370,'bike sim'!K125:K370)</f>
        <v>7.8552566368373231</v>
      </c>
    </row>
    <row r="1617" spans="17:21" x14ac:dyDescent="0.25">
      <c r="Q1617" s="18" t="s">
        <v>99</v>
      </c>
      <c r="R1617" s="10">
        <v>1612</v>
      </c>
      <c r="S1617" s="18">
        <f t="shared" si="79"/>
        <v>2.0787871939403579E-2</v>
      </c>
      <c r="T1617" s="18">
        <f t="shared" si="78"/>
        <v>48.104972116192997</v>
      </c>
      <c r="U1617" s="18">
        <f>LOOKUP('lap sim'!T1617,'bike sim'!J126:J371,'bike sim'!K126:K371)</f>
        <v>7.8552566368373231</v>
      </c>
    </row>
    <row r="1618" spans="17:21" x14ac:dyDescent="0.25">
      <c r="Q1618" s="18" t="s">
        <v>99</v>
      </c>
      <c r="R1618" s="10">
        <v>1613</v>
      </c>
      <c r="S1618" s="18">
        <f t="shared" si="79"/>
        <v>2.0717545481391198E-2</v>
      </c>
      <c r="T1618" s="18">
        <f t="shared" si="78"/>
        <v>48.26826618521072</v>
      </c>
      <c r="U1618" s="18">
        <f>LOOKUP('lap sim'!T1618,'bike sim'!J127:J372,'bike sim'!K127:K372)</f>
        <v>7.881002220435712</v>
      </c>
    </row>
    <row r="1619" spans="17:21" x14ac:dyDescent="0.25">
      <c r="Q1619" s="18" t="s">
        <v>99</v>
      </c>
      <c r="R1619" s="10">
        <v>1614</v>
      </c>
      <c r="S1619" s="18">
        <f t="shared" si="79"/>
        <v>2.0647701375489928E-2</v>
      </c>
      <c r="T1619" s="18">
        <f t="shared" si="78"/>
        <v>48.43154120715154</v>
      </c>
      <c r="U1619" s="18">
        <f>LOOKUP('lap sim'!T1619,'bike sim'!J128:J373,'bike sim'!K128:K373)</f>
        <v>7.881002220435712</v>
      </c>
    </row>
    <row r="1620" spans="17:21" x14ac:dyDescent="0.25">
      <c r="Q1620" s="18" t="s">
        <v>99</v>
      </c>
      <c r="R1620" s="10">
        <v>1615</v>
      </c>
      <c r="S1620" s="18">
        <f t="shared" si="79"/>
        <v>2.0578559708508578E-2</v>
      </c>
      <c r="T1620" s="18">
        <f t="shared" si="78"/>
        <v>48.594265787538667</v>
      </c>
      <c r="U1620" s="18">
        <f>LOOKUP('lap sim'!T1620,'bike sim'!J129:J374,'bike sim'!K129:K374)</f>
        <v>7.3988242190430329</v>
      </c>
    </row>
    <row r="1621" spans="17:21" x14ac:dyDescent="0.25">
      <c r="Q1621" s="18" t="s">
        <v>99</v>
      </c>
      <c r="R1621" s="10">
        <v>1616</v>
      </c>
      <c r="S1621" s="18">
        <f t="shared" si="79"/>
        <v>2.0514283682635956E-2</v>
      </c>
      <c r="T1621" s="18">
        <f t="shared" si="78"/>
        <v>48.746522933503002</v>
      </c>
      <c r="U1621" s="18">
        <f>LOOKUP('lap sim'!T1621,'bike sim'!J130:J375,'bike sim'!K130:K375)</f>
        <v>7.3988242190430329</v>
      </c>
    </row>
    <row r="1622" spans="17:21" x14ac:dyDescent="0.25">
      <c r="Q1622" s="18" t="s">
        <v>99</v>
      </c>
      <c r="R1622" s="10">
        <v>1617</v>
      </c>
      <c r="S1622" s="18">
        <f t="shared" si="79"/>
        <v>2.045060682513811E-2</v>
      </c>
      <c r="T1622" s="18">
        <f t="shared" si="78"/>
        <v>48.898304512450409</v>
      </c>
      <c r="U1622" s="18">
        <f>LOOKUP('lap sim'!T1622,'bike sim'!J131:J376,'bike sim'!K131:K376)</f>
        <v>7.3988242190430329</v>
      </c>
    </row>
    <row r="1623" spans="17:21" x14ac:dyDescent="0.25">
      <c r="Q1623" s="18" t="s">
        <v>99</v>
      </c>
      <c r="R1623" s="10">
        <v>1618</v>
      </c>
      <c r="S1623" s="18">
        <f t="shared" si="79"/>
        <v>2.0387519878922875E-2</v>
      </c>
      <c r="T1623" s="18">
        <f t="shared" si="78"/>
        <v>49.049614957522365</v>
      </c>
      <c r="U1623" s="18">
        <f>LOOKUP('lap sim'!T1623,'bike sim'!J132:J377,'bike sim'!K132:K377)</f>
        <v>7.3988242190430329</v>
      </c>
    </row>
    <row r="1624" spans="17:21" x14ac:dyDescent="0.25">
      <c r="Q1624" s="18" t="s">
        <v>99</v>
      </c>
      <c r="R1624" s="10">
        <v>1619</v>
      </c>
      <c r="S1624" s="18">
        <f t="shared" si="79"/>
        <v>2.0325013785984902E-2</v>
      </c>
      <c r="T1624" s="18">
        <f t="shared" ref="T1624:T1687" si="80">T1623+(U1623*S1623)</f>
        <v>49.200458633368761</v>
      </c>
      <c r="U1624" s="18">
        <f>LOOKUP('lap sim'!T1624,'bike sim'!J133:J378,'bike sim'!K133:K378)</f>
        <v>7.3988242190430329</v>
      </c>
    </row>
    <row r="1625" spans="17:21" x14ac:dyDescent="0.25">
      <c r="Q1625" s="18" t="s">
        <v>99</v>
      </c>
      <c r="R1625" s="10">
        <v>1620</v>
      </c>
      <c r="S1625" s="18">
        <f t="shared" si="79"/>
        <v>2.0263079681932483E-2</v>
      </c>
      <c r="T1625" s="18">
        <f t="shared" si="80"/>
        <v>49.350839837620889</v>
      </c>
      <c r="U1625" s="18">
        <f>LOOKUP('lap sim'!T1625,'bike sim'!J134:J379,'bike sim'!K134:K379)</f>
        <v>7.3988242190430329</v>
      </c>
    </row>
    <row r="1626" spans="17:21" x14ac:dyDescent="0.25">
      <c r="Q1626" s="18" t="s">
        <v>99</v>
      </c>
      <c r="R1626" s="10">
        <v>1621</v>
      </c>
      <c r="S1626" s="18">
        <f t="shared" si="79"/>
        <v>2.0201708890697171E-2</v>
      </c>
      <c r="T1626" s="18">
        <f t="shared" si="80"/>
        <v>49.500762802323969</v>
      </c>
      <c r="U1626" s="18">
        <f>LOOKUP('lap sim'!T1626,'bike sim'!J135:J380,'bike sim'!K135:K380)</f>
        <v>7.3988242190430329</v>
      </c>
    </row>
    <row r="1627" spans="17:21" x14ac:dyDescent="0.25">
      <c r="Q1627" s="18" t="s">
        <v>99</v>
      </c>
      <c r="R1627" s="10">
        <v>1622</v>
      </c>
      <c r="S1627" s="18">
        <f t="shared" si="79"/>
        <v>2.0140892919419097E-2</v>
      </c>
      <c r="T1627" s="18">
        <f t="shared" si="80"/>
        <v>49.650231695330518</v>
      </c>
      <c r="U1627" s="18">
        <f>LOOKUP('lap sim'!T1627,'bike sim'!J136:J381,'bike sim'!K136:K381)</f>
        <v>7.3988242190430329</v>
      </c>
    </row>
    <row r="1628" spans="17:21" x14ac:dyDescent="0.25">
      <c r="Q1628" s="18" t="s">
        <v>99</v>
      </c>
      <c r="R1628" s="10">
        <v>1623</v>
      </c>
      <c r="S1628" s="18">
        <f t="shared" si="79"/>
        <v>2.0080623453501058E-2</v>
      </c>
      <c r="T1628" s="18">
        <f t="shared" si="80"/>
        <v>49.799250621655865</v>
      </c>
      <c r="U1628" s="18">
        <f>LOOKUP('lap sim'!T1628,'bike sim'!J137:J382,'bike sim'!K137:K382)</f>
        <v>7.1886440645898144</v>
      </c>
    </row>
    <row r="1629" spans="17:21" x14ac:dyDescent="0.25">
      <c r="Q1629" s="18" t="s">
        <v>99</v>
      </c>
      <c r="R1629" s="10">
        <v>1624</v>
      </c>
      <c r="S1629" s="18">
        <f t="shared" si="79"/>
        <v>2.0022584243133502E-2</v>
      </c>
      <c r="T1629" s="18">
        <f t="shared" si="80"/>
        <v>49.943603076258135</v>
      </c>
      <c r="U1629" s="18">
        <f>LOOKUP('lap sim'!T1629,'bike sim'!J138:J383,'bike sim'!K138:K383)</f>
        <v>7.1886440645898144</v>
      </c>
    </row>
    <row r="1630" spans="17:21" x14ac:dyDescent="0.25">
      <c r="Q1630" s="18" t="s">
        <v>99</v>
      </c>
      <c r="R1630" s="10">
        <v>1625</v>
      </c>
      <c r="S1630" s="18">
        <f t="shared" si="79"/>
        <v>1.9965045873447551E-2</v>
      </c>
      <c r="T1630" s="18">
        <f t="shared" si="80"/>
        <v>50.087538307635285</v>
      </c>
      <c r="U1630" s="18">
        <f>LOOKUP('lap sim'!T1630,'bike sim'!J139:J384,'bike sim'!K139:K384)</f>
        <v>7.1886440645898144</v>
      </c>
    </row>
    <row r="1631" spans="17:21" x14ac:dyDescent="0.25">
      <c r="Q1631" s="18" t="s">
        <v>99</v>
      </c>
      <c r="R1631" s="10">
        <v>1626</v>
      </c>
      <c r="S1631" s="18">
        <f t="shared" si="79"/>
        <v>1.9908001178339296E-2</v>
      </c>
      <c r="T1631" s="18">
        <f t="shared" si="80"/>
        <v>50.231059916152709</v>
      </c>
      <c r="U1631" s="18">
        <f>LOOKUP('lap sim'!T1631,'bike sim'!J140:J385,'bike sim'!K140:K385)</f>
        <v>7.1886440645898144</v>
      </c>
    </row>
    <row r="1632" spans="17:21" x14ac:dyDescent="0.25">
      <c r="Q1632" s="18" t="s">
        <v>99</v>
      </c>
      <c r="R1632" s="10">
        <v>1627</v>
      </c>
      <c r="S1632" s="18">
        <f t="shared" si="79"/>
        <v>1.9851443134492958E-2</v>
      </c>
      <c r="T1632" s="18">
        <f t="shared" si="80"/>
        <v>50.374171450661223</v>
      </c>
      <c r="U1632" s="18">
        <f>LOOKUP('lap sim'!T1632,'bike sim'!J141:J386,'bike sim'!K141:K386)</f>
        <v>7.1886440645898144</v>
      </c>
    </row>
    <row r="1633" spans="17:21" x14ac:dyDescent="0.25">
      <c r="Q1633" s="18" t="s">
        <v>99</v>
      </c>
      <c r="R1633" s="10">
        <v>1628</v>
      </c>
      <c r="S1633" s="18">
        <f t="shared" si="79"/>
        <v>1.9795364857742432E-2</v>
      </c>
      <c r="T1633" s="18">
        <f t="shared" si="80"/>
        <v>50.51687640952354</v>
      </c>
      <c r="U1633" s="18">
        <f>LOOKUP('lap sim'!T1633,'bike sim'!J142:J387,'bike sim'!K142:K387)</f>
        <v>7.1886440645898144</v>
      </c>
    </row>
    <row r="1634" spans="17:21" x14ac:dyDescent="0.25">
      <c r="Q1634" s="18" t="s">
        <v>99</v>
      </c>
      <c r="R1634" s="10">
        <v>1629</v>
      </c>
      <c r="S1634" s="18">
        <f t="shared" si="79"/>
        <v>1.9739759599545555E-2</v>
      </c>
      <c r="T1634" s="18">
        <f t="shared" si="80"/>
        <v>50.659178241614541</v>
      </c>
      <c r="U1634" s="18">
        <f>LOOKUP('lap sim'!T1634,'bike sim'!J143:J388,'bike sim'!K143:K388)</f>
        <v>6.7126478324457644</v>
      </c>
    </row>
    <row r="1635" spans="17:21" x14ac:dyDescent="0.25">
      <c r="Q1635" s="18" t="s">
        <v>99</v>
      </c>
      <c r="R1635" s="10">
        <v>1630</v>
      </c>
      <c r="S1635" s="18">
        <f t="shared" si="79"/>
        <v>1.9688262239350794E-2</v>
      </c>
      <c r="T1635" s="18">
        <f t="shared" si="80"/>
        <v>50.791684296103433</v>
      </c>
      <c r="U1635" s="18">
        <f>LOOKUP('lap sim'!T1635,'bike sim'!J144:J389,'bike sim'!K144:K389)</f>
        <v>6.7126478324457644</v>
      </c>
    </row>
    <row r="1636" spans="17:21" x14ac:dyDescent="0.25">
      <c r="Q1636" s="18" t="s">
        <v>99</v>
      </c>
      <c r="R1636" s="10">
        <v>1631</v>
      </c>
      <c r="S1636" s="18">
        <f t="shared" si="79"/>
        <v>1.9637166175102784E-2</v>
      </c>
      <c r="T1636" s="18">
        <f t="shared" si="80"/>
        <v>50.923844666949037</v>
      </c>
      <c r="U1636" s="18">
        <f>LOOKUP('lap sim'!T1636,'bike sim'!J145:J390,'bike sim'!K145:K390)</f>
        <v>6.7126478324457644</v>
      </c>
    </row>
    <row r="1637" spans="17:21" x14ac:dyDescent="0.25">
      <c r="Q1637" s="18" t="s">
        <v>99</v>
      </c>
      <c r="R1637" s="10">
        <v>1632</v>
      </c>
      <c r="S1637" s="18">
        <f t="shared" si="79"/>
        <v>1.9586466219194611E-2</v>
      </c>
      <c r="T1637" s="18">
        <f t="shared" si="80"/>
        <v>51.055662047909721</v>
      </c>
      <c r="U1637" s="18">
        <f>LOOKUP('lap sim'!T1637,'bike sim'!J146:J391,'bike sim'!K146:K391)</f>
        <v>6.7126478324457644</v>
      </c>
    </row>
    <row r="1638" spans="17:21" x14ac:dyDescent="0.25">
      <c r="Q1638" s="18" t="s">
        <v>99</v>
      </c>
      <c r="R1638" s="10">
        <v>1633</v>
      </c>
      <c r="S1638" s="18">
        <f t="shared" si="79"/>
        <v>1.9536157277455862E-2</v>
      </c>
      <c r="T1638" s="18">
        <f t="shared" si="80"/>
        <v>51.187139097921268</v>
      </c>
      <c r="U1638" s="18">
        <f>LOOKUP('lap sim'!T1638,'bike sim'!J147:J392,'bike sim'!K147:K392)</f>
        <v>6.7126478324457644</v>
      </c>
    </row>
    <row r="1639" spans="17:21" x14ac:dyDescent="0.25">
      <c r="Q1639" s="18" t="s">
        <v>99</v>
      </c>
      <c r="R1639" s="10">
        <v>1634</v>
      </c>
      <c r="S1639" s="18">
        <f t="shared" si="79"/>
        <v>1.9486234346999341E-2</v>
      </c>
      <c r="T1639" s="18">
        <f t="shared" si="80"/>
        <v>51.318278441724104</v>
      </c>
      <c r="U1639" s="18">
        <f>LOOKUP('lap sim'!T1639,'bike sim'!J148:J393,'bike sim'!K148:K393)</f>
        <v>6.7126478324457644</v>
      </c>
    </row>
    <row r="1640" spans="17:21" x14ac:dyDescent="0.25">
      <c r="Q1640" s="18" t="s">
        <v>99</v>
      </c>
      <c r="R1640" s="10">
        <v>1635</v>
      </c>
      <c r="S1640" s="18">
        <f t="shared" si="79"/>
        <v>1.943669251412812E-2</v>
      </c>
      <c r="T1640" s="18">
        <f t="shared" si="80"/>
        <v>51.449082670476017</v>
      </c>
      <c r="U1640" s="18">
        <f>LOOKUP('lap sim'!T1640,'bike sim'!J149:J394,'bike sim'!K149:K394)</f>
        <v>6.7126478324457644</v>
      </c>
    </row>
    <row r="1641" spans="17:21" x14ac:dyDescent="0.25">
      <c r="Q1641" s="18" t="s">
        <v>99</v>
      </c>
      <c r="R1641" s="10">
        <v>1636</v>
      </c>
      <c r="S1641" s="18">
        <f t="shared" si="79"/>
        <v>1.9387526952300959E-2</v>
      </c>
      <c r="T1641" s="18">
        <f t="shared" si="80"/>
        <v>51.579554342350896</v>
      </c>
      <c r="U1641" s="18">
        <f>LOOKUP('lap sim'!T1641,'bike sim'!J150:J395,'bike sim'!K150:K395)</f>
        <v>6.7126478324457644</v>
      </c>
    </row>
    <row r="1642" spans="17:21" x14ac:dyDescent="0.25">
      <c r="Q1642" s="18" t="s">
        <v>99</v>
      </c>
      <c r="R1642" s="10">
        <v>1637</v>
      </c>
      <c r="S1642" s="18">
        <f t="shared" si="79"/>
        <v>1.933873292015419E-2</v>
      </c>
      <c r="T1642" s="18">
        <f t="shared" si="80"/>
        <v>51.709695983123744</v>
      </c>
      <c r="U1642" s="18">
        <f>LOOKUP('lap sim'!T1642,'bike sim'!J151:J396,'bike sim'!K151:K396)</f>
        <v>6.7126478324457644</v>
      </c>
    </row>
    <row r="1643" spans="17:21" x14ac:dyDescent="0.25">
      <c r="Q1643" s="18" t="s">
        <v>99</v>
      </c>
      <c r="R1643" s="10">
        <v>1638</v>
      </c>
      <c r="S1643" s="18">
        <f t="shared" si="79"/>
        <v>1.9290305759578193E-2</v>
      </c>
      <c r="T1643" s="18">
        <f t="shared" si="80"/>
        <v>51.839510086742465</v>
      </c>
      <c r="U1643" s="18">
        <f>LOOKUP('lap sim'!T1643,'bike sim'!J152:J397,'bike sim'!K152:K397)</f>
        <v>6.622294358899862</v>
      </c>
    </row>
    <row r="1644" spans="17:21" x14ac:dyDescent="0.25">
      <c r="Q1644" s="18" t="s">
        <v>99</v>
      </c>
      <c r="R1644" s="10">
        <v>1639</v>
      </c>
      <c r="S1644" s="18">
        <f t="shared" si="79"/>
        <v>1.9242886265409372E-2</v>
      </c>
      <c r="T1644" s="18">
        <f t="shared" si="80"/>
        <v>51.967256169755572</v>
      </c>
      <c r="U1644" s="18">
        <f>LOOKUP('lap sim'!T1644,'bike sim'!J153:J398,'bike sim'!K153:K398)</f>
        <v>6.622294358899862</v>
      </c>
    </row>
    <row r="1645" spans="17:21" x14ac:dyDescent="0.25">
      <c r="Q1645" s="18" t="s">
        <v>99</v>
      </c>
      <c r="R1645" s="10">
        <v>1640</v>
      </c>
      <c r="S1645" s="18">
        <f t="shared" si="79"/>
        <v>1.9195815044406962E-2</v>
      </c>
      <c r="T1645" s="18">
        <f t="shared" si="80"/>
        <v>52.094688226919942</v>
      </c>
      <c r="U1645" s="18">
        <f>LOOKUP('lap sim'!T1645,'bike sim'!J154:J399,'bike sim'!K154:K399)</f>
        <v>6.622294358899862</v>
      </c>
    </row>
    <row r="1646" spans="17:21" x14ac:dyDescent="0.25">
      <c r="Q1646" s="18" t="s">
        <v>99</v>
      </c>
      <c r="R1646" s="10">
        <v>1641</v>
      </c>
      <c r="S1646" s="18">
        <f t="shared" si="79"/>
        <v>1.914908785211664E-2</v>
      </c>
      <c r="T1646" s="18">
        <f t="shared" si="80"/>
        <v>52.221808564603002</v>
      </c>
      <c r="U1646" s="18">
        <f>LOOKUP('lap sim'!T1646,'bike sim'!J155:J400,'bike sim'!K155:K400)</f>
        <v>6.2504485925377704</v>
      </c>
    </row>
    <row r="1647" spans="17:21" x14ac:dyDescent="0.25">
      <c r="Q1647" s="18" t="s">
        <v>99</v>
      </c>
      <c r="R1647" s="10">
        <v>1642</v>
      </c>
      <c r="S1647" s="18">
        <f t="shared" si="79"/>
        <v>1.9105299236507285E-2</v>
      </c>
      <c r="T1647" s="18">
        <f t="shared" si="80"/>
        <v>52.341498953816647</v>
      </c>
      <c r="U1647" s="18">
        <f>LOOKUP('lap sim'!T1647,'bike sim'!J156:J401,'bike sim'!K156:K401)</f>
        <v>6.2504485925377704</v>
      </c>
    </row>
    <row r="1648" spans="17:21" x14ac:dyDescent="0.25">
      <c r="Q1648" s="18" t="s">
        <v>99</v>
      </c>
      <c r="R1648" s="10">
        <v>1643</v>
      </c>
      <c r="S1648" s="18">
        <f t="shared" si="79"/>
        <v>1.906180987719926E-2</v>
      </c>
      <c r="T1648" s="18">
        <f t="shared" si="80"/>
        <v>52.460915644539483</v>
      </c>
      <c r="U1648" s="18">
        <f>LOOKUP('lap sim'!T1648,'bike sim'!J157:J402,'bike sim'!K157:K402)</f>
        <v>6.2504485925377704</v>
      </c>
    </row>
    <row r="1649" spans="17:21" x14ac:dyDescent="0.25">
      <c r="Q1649" s="18" t="s">
        <v>99</v>
      </c>
      <c r="R1649" s="10">
        <v>1644</v>
      </c>
      <c r="S1649" s="18">
        <f t="shared" si="79"/>
        <v>1.9018616379529833E-2</v>
      </c>
      <c r="T1649" s="18">
        <f t="shared" si="80"/>
        <v>52.580060507257649</v>
      </c>
      <c r="U1649" s="18">
        <f>LOOKUP('lap sim'!T1649,'bike sim'!J158:J403,'bike sim'!K158:K403)</f>
        <v>6.5126592435105453</v>
      </c>
    </row>
    <row r="1650" spans="17:21" x14ac:dyDescent="0.25">
      <c r="Q1650" s="18" t="s">
        <v>99</v>
      </c>
      <c r="R1650" s="10">
        <v>1645</v>
      </c>
      <c r="S1650" s="18">
        <f t="shared" si="79"/>
        <v>1.897391990641193E-2</v>
      </c>
      <c r="T1650" s="18">
        <f t="shared" si="80"/>
        <v>52.703922275020574</v>
      </c>
      <c r="U1650" s="18">
        <f>LOOKUP('lap sim'!T1650,'bike sim'!J159:J404,'bike sim'!K159:K404)</f>
        <v>6.104556952146897</v>
      </c>
    </row>
    <row r="1651" spans="17:21" x14ac:dyDescent="0.25">
      <c r="Q1651" s="18" t="s">
        <v>99</v>
      </c>
      <c r="R1651" s="10">
        <v>1646</v>
      </c>
      <c r="S1651" s="18">
        <f t="shared" si="79"/>
        <v>1.893231237618672E-2</v>
      </c>
      <c r="T1651" s="18">
        <f t="shared" si="80"/>
        <v>52.819749649694742</v>
      </c>
      <c r="U1651" s="18">
        <f>LOOKUP('lap sim'!T1651,'bike sim'!J160:J405,'bike sim'!K160:K405)</f>
        <v>6.104556952146897</v>
      </c>
    </row>
    <row r="1652" spans="17:21" x14ac:dyDescent="0.25">
      <c r="Q1652" s="18" t="s">
        <v>99</v>
      </c>
      <c r="R1652" s="10">
        <v>1647</v>
      </c>
      <c r="S1652" s="18">
        <f t="shared" si="79"/>
        <v>1.8890977570031151E-2</v>
      </c>
      <c r="T1652" s="18">
        <f t="shared" si="80"/>
        <v>52.935323028831007</v>
      </c>
      <c r="U1652" s="18">
        <f>LOOKUP('lap sim'!T1652,'bike sim'!J161:J406,'bike sim'!K161:K406)</f>
        <v>6.104556952146897</v>
      </c>
    </row>
    <row r="1653" spans="17:21" x14ac:dyDescent="0.25">
      <c r="Q1653" s="18" t="s">
        <v>99</v>
      </c>
      <c r="R1653" s="10">
        <v>1648</v>
      </c>
      <c r="S1653" s="18">
        <f t="shared" si="79"/>
        <v>1.8849912520253462E-2</v>
      </c>
      <c r="T1653" s="18">
        <f t="shared" si="80"/>
        <v>53.050644077288993</v>
      </c>
      <c r="U1653" s="18">
        <f>LOOKUP('lap sim'!T1653,'bike sim'!J162:J407,'bike sim'!K162:K407)</f>
        <v>6.104556952146897</v>
      </c>
    </row>
    <row r="1654" spans="17:21" x14ac:dyDescent="0.25">
      <c r="Q1654" s="18" t="s">
        <v>99</v>
      </c>
      <c r="R1654" s="10">
        <v>1649</v>
      </c>
      <c r="S1654" s="18">
        <f t="shared" si="79"/>
        <v>1.8809114304190671E-2</v>
      </c>
      <c r="T1654" s="18">
        <f t="shared" si="80"/>
        <v>53.165714441811865</v>
      </c>
      <c r="U1654" s="18">
        <f>LOOKUP('lap sim'!T1654,'bike sim'!J163:J408,'bike sim'!K163:K408)</f>
        <v>6.104556952146897</v>
      </c>
    </row>
    <row r="1655" spans="17:21" x14ac:dyDescent="0.25">
      <c r="Q1655" s="18" t="s">
        <v>99</v>
      </c>
      <c r="R1655" s="10">
        <v>1650</v>
      </c>
      <c r="S1655" s="18">
        <f t="shared" si="79"/>
        <v>1.8768580043333698E-2</v>
      </c>
      <c r="T1655" s="18">
        <f t="shared" si="80"/>
        <v>53.280535751301237</v>
      </c>
      <c r="U1655" s="18">
        <f>LOOKUP('lap sim'!T1655,'bike sim'!J164:J409,'bike sim'!K164:K409)</f>
        <v>6.104556952146897</v>
      </c>
    </row>
    <row r="1656" spans="17:21" x14ac:dyDescent="0.25">
      <c r="Q1656" s="18" t="s">
        <v>99</v>
      </c>
      <c r="R1656" s="10">
        <v>1651</v>
      </c>
      <c r="S1656" s="18">
        <f t="shared" si="79"/>
        <v>1.8728306902473239E-2</v>
      </c>
      <c r="T1656" s="18">
        <f t="shared" si="80"/>
        <v>53.395109617086696</v>
      </c>
      <c r="U1656" s="18">
        <f>LOOKUP('lap sim'!T1656,'bike sim'!J165:J410,'bike sim'!K165:K410)</f>
        <v>6.104556952146897</v>
      </c>
    </row>
    <row r="1657" spans="17:21" x14ac:dyDescent="0.25">
      <c r="Q1657" s="18" t="s">
        <v>99</v>
      </c>
      <c r="R1657" s="10">
        <v>1652</v>
      </c>
      <c r="S1657" s="18">
        <f t="shared" si="79"/>
        <v>1.8688292088865705E-2</v>
      </c>
      <c r="T1657" s="18">
        <f t="shared" si="80"/>
        <v>53.509437633190132</v>
      </c>
      <c r="U1657" s="18">
        <f>LOOKUP('lap sim'!T1657,'bike sim'!J166:J411,'bike sim'!K166:K411)</f>
        <v>6.104556952146897</v>
      </c>
    </row>
    <row r="1658" spans="17:21" x14ac:dyDescent="0.25">
      <c r="Q1658" s="18" t="s">
        <v>99</v>
      </c>
      <c r="R1658" s="10">
        <v>1653</v>
      </c>
      <c r="S1658" s="18">
        <f t="shared" ref="S1658:S1721" si="81">1/T1658</f>
        <v>1.8648532851418743E-2</v>
      </c>
      <c r="T1658" s="18">
        <f t="shared" si="80"/>
        <v>53.623521376584968</v>
      </c>
      <c r="U1658" s="18">
        <f>LOOKUP('lap sim'!T1658,'bike sim'!J167:J412,'bike sim'!K167:K412)</f>
        <v>6.104556952146897</v>
      </c>
    </row>
    <row r="1659" spans="17:21" x14ac:dyDescent="0.25">
      <c r="Q1659" s="18" t="s">
        <v>99</v>
      </c>
      <c r="R1659" s="10">
        <v>1654</v>
      </c>
      <c r="S1659" s="18">
        <f t="shared" si="81"/>
        <v>1.8609026479895759E-2</v>
      </c>
      <c r="T1659" s="18">
        <f t="shared" si="80"/>
        <v>53.737362407450433</v>
      </c>
      <c r="U1659" s="18">
        <f>LOOKUP('lap sim'!T1659,'bike sim'!J168:J413,'bike sim'!K168:K413)</f>
        <v>5.8399880735149985</v>
      </c>
    </row>
    <row r="1660" spans="17:21" x14ac:dyDescent="0.25">
      <c r="Q1660" s="18" t="s">
        <v>99</v>
      </c>
      <c r="R1660" s="10">
        <v>1655</v>
      </c>
      <c r="S1660" s="18">
        <f t="shared" si="81"/>
        <v>1.8571468216154397E-2</v>
      </c>
      <c r="T1660" s="18">
        <f t="shared" si="80"/>
        <v>53.846038900152749</v>
      </c>
      <c r="U1660" s="18">
        <f>LOOKUP('lap sim'!T1660,'bike sim'!J169:J414,'bike sim'!K169:K414)</f>
        <v>5.8399880735149985</v>
      </c>
    </row>
    <row r="1661" spans="17:21" x14ac:dyDescent="0.25">
      <c r="Q1661" s="18" t="s">
        <v>99</v>
      </c>
      <c r="R1661" s="10">
        <v>1656</v>
      </c>
      <c r="S1661" s="18">
        <f t="shared" si="81"/>
        <v>1.8534136599420711E-2</v>
      </c>
      <c r="T1661" s="18">
        <f t="shared" si="80"/>
        <v>53.954496053042753</v>
      </c>
      <c r="U1661" s="18">
        <f>LOOKUP('lap sim'!T1661,'bike sim'!J170:J415,'bike sim'!K170:K415)</f>
        <v>5.8399880735149985</v>
      </c>
    </row>
    <row r="1662" spans="17:21" x14ac:dyDescent="0.25">
      <c r="Q1662" s="18" t="s">
        <v>99</v>
      </c>
      <c r="R1662" s="10">
        <v>1657</v>
      </c>
      <c r="S1662" s="18">
        <f t="shared" si="81"/>
        <v>1.8497029358400804E-2</v>
      </c>
      <c r="T1662" s="18">
        <f t="shared" si="80"/>
        <v>54.062735189736266</v>
      </c>
      <c r="U1662" s="18">
        <f>LOOKUP('lap sim'!T1662,'bike sim'!J171:J416,'bike sim'!K171:K416)</f>
        <v>5.8399880735149985</v>
      </c>
    </row>
    <row r="1663" spans="17:21" x14ac:dyDescent="0.25">
      <c r="Q1663" s="18" t="s">
        <v>99</v>
      </c>
      <c r="R1663" s="10">
        <v>1658</v>
      </c>
      <c r="S1663" s="18">
        <f t="shared" si="81"/>
        <v>1.8460144253548375E-2</v>
      </c>
      <c r="T1663" s="18">
        <f t="shared" si="80"/>
        <v>54.17075762058478</v>
      </c>
      <c r="U1663" s="18">
        <f>LOOKUP('lap sim'!T1663,'bike sim'!J172:J417,'bike sim'!K172:K417)</f>
        <v>5.8399880735149985</v>
      </c>
    </row>
    <row r="1664" spans="17:21" x14ac:dyDescent="0.25">
      <c r="Q1664" s="18" t="s">
        <v>99</v>
      </c>
      <c r="R1664" s="10">
        <v>1659</v>
      </c>
      <c r="S1664" s="18">
        <f t="shared" si="81"/>
        <v>1.8423479076496316E-2</v>
      </c>
      <c r="T1664" s="18">
        <f t="shared" si="80"/>
        <v>54.278564642860871</v>
      </c>
      <c r="U1664" s="18">
        <f>LOOKUP('lap sim'!T1664,'bike sim'!J173:J418,'bike sim'!K173:K418)</f>
        <v>5.8399880735149985</v>
      </c>
    </row>
    <row r="1665" spans="17:21" x14ac:dyDescent="0.25">
      <c r="Q1665" s="18" t="s">
        <v>99</v>
      </c>
      <c r="R1665" s="10">
        <v>1660</v>
      </c>
      <c r="S1665" s="18">
        <f t="shared" si="81"/>
        <v>1.8387031649500705E-2</v>
      </c>
      <c r="T1665" s="18">
        <f t="shared" si="80"/>
        <v>54.38615754094026</v>
      </c>
      <c r="U1665" s="18">
        <f>LOOKUP('lap sim'!T1665,'bike sim'!J174:J419,'bike sim'!K174:K419)</f>
        <v>5.8399880735149985</v>
      </c>
    </row>
    <row r="1666" spans="17:21" x14ac:dyDescent="0.25">
      <c r="Q1666" s="18" t="s">
        <v>99</v>
      </c>
      <c r="R1666" s="10">
        <v>1661</v>
      </c>
      <c r="S1666" s="18">
        <f t="shared" si="81"/>
        <v>1.8350799824896857E-2</v>
      </c>
      <c r="T1666" s="18">
        <f t="shared" si="80"/>
        <v>54.493537586480684</v>
      </c>
      <c r="U1666" s="18">
        <f>LOOKUP('lap sim'!T1666,'bike sim'!J175:J420,'bike sim'!K175:K420)</f>
        <v>5.8399880735149985</v>
      </c>
    </row>
    <row r="1667" spans="17:21" x14ac:dyDescent="0.25">
      <c r="Q1667" s="18" t="s">
        <v>99</v>
      </c>
      <c r="R1667" s="10">
        <v>1662</v>
      </c>
      <c r="S1667" s="18">
        <f t="shared" si="81"/>
        <v>1.8314781484567149E-2</v>
      </c>
      <c r="T1667" s="18">
        <f t="shared" si="80"/>
        <v>54.600706038597544</v>
      </c>
      <c r="U1667" s="18">
        <f>LOOKUP('lap sim'!T1667,'bike sim'!J176:J421,'bike sim'!K176:K421)</f>
        <v>5.8399880735149985</v>
      </c>
    </row>
    <row r="1668" spans="17:21" x14ac:dyDescent="0.25">
      <c r="Q1668" s="18" t="s">
        <v>99</v>
      </c>
      <c r="R1668" s="10">
        <v>1663</v>
      </c>
      <c r="S1668" s="18">
        <f t="shared" si="81"/>
        <v>1.8278974539420317E-2</v>
      </c>
      <c r="T1668" s="18">
        <f t="shared" si="80"/>
        <v>54.70766414403645</v>
      </c>
      <c r="U1668" s="18">
        <f>LOOKUP('lap sim'!T1668,'bike sim'!J177:J422,'bike sim'!K177:K422)</f>
        <v>5.8399880735149985</v>
      </c>
    </row>
    <row r="1669" spans="17:21" x14ac:dyDescent="0.25">
      <c r="Q1669" s="18" t="s">
        <v>99</v>
      </c>
      <c r="R1669" s="10">
        <v>1664</v>
      </c>
      <c r="S1669" s="18">
        <f t="shared" si="81"/>
        <v>1.8243376928881908E-2</v>
      </c>
      <c r="T1669" s="18">
        <f t="shared" si="80"/>
        <v>54.814413137342747</v>
      </c>
      <c r="U1669" s="18">
        <f>LOOKUP('lap sim'!T1669,'bike sim'!J178:J423,'bike sim'!K178:K423)</f>
        <v>5.5574633006811451</v>
      </c>
    </row>
    <row r="1670" spans="17:21" x14ac:dyDescent="0.25">
      <c r="Q1670" s="18" t="s">
        <v>99</v>
      </c>
      <c r="R1670" s="10">
        <v>1665</v>
      </c>
      <c r="S1670" s="18">
        <f t="shared" si="81"/>
        <v>1.8209695558668717E-2</v>
      </c>
      <c r="T1670" s="18">
        <f t="shared" si="80"/>
        <v>54.915800035105498</v>
      </c>
      <c r="U1670" s="18">
        <f>LOOKUP('lap sim'!T1670,'bike sim'!J179:J424,'bike sim'!K179:K424)</f>
        <v>5.5574633006811451</v>
      </c>
    </row>
    <row r="1671" spans="17:21" x14ac:dyDescent="0.25">
      <c r="Q1671" s="18" t="s">
        <v>99</v>
      </c>
      <c r="R1671" s="10">
        <v>1666</v>
      </c>
      <c r="S1671" s="18">
        <f t="shared" si="81"/>
        <v>1.8176200166240629E-2</v>
      </c>
      <c r="T1671" s="18">
        <f t="shared" si="80"/>
        <v>55.016999749889379</v>
      </c>
      <c r="U1671" s="18">
        <f>LOOKUP('lap sim'!T1671,'bike sim'!J180:J425,'bike sim'!K180:K425)</f>
        <v>5.5574633006811451</v>
      </c>
    </row>
    <row r="1672" spans="17:21" x14ac:dyDescent="0.25">
      <c r="Q1672" s="18" t="s">
        <v>99</v>
      </c>
      <c r="R1672" s="10">
        <v>1667</v>
      </c>
      <c r="S1672" s="18">
        <f t="shared" si="81"/>
        <v>1.8142889045733364E-2</v>
      </c>
      <c r="T1672" s="18">
        <f t="shared" si="80"/>
        <v>55.118013315259098</v>
      </c>
      <c r="U1672" s="18">
        <f>LOOKUP('lap sim'!T1672,'bike sim'!J181:J426,'bike sim'!K181:K426)</f>
        <v>5.5574633006811451</v>
      </c>
    </row>
    <row r="1673" spans="17:21" x14ac:dyDescent="0.25">
      <c r="Q1673" s="18" t="s">
        <v>99</v>
      </c>
      <c r="R1673" s="10">
        <v>1668</v>
      </c>
      <c r="S1673" s="18">
        <f t="shared" si="81"/>
        <v>1.8109760513113891E-2</v>
      </c>
      <c r="T1673" s="18">
        <f t="shared" si="80"/>
        <v>55.218841755299088</v>
      </c>
      <c r="U1673" s="18">
        <f>LOOKUP('lap sim'!T1673,'bike sim'!J182:J427,'bike sim'!K182:K427)</f>
        <v>5.5574633006811451</v>
      </c>
    </row>
    <row r="1674" spans="17:21" x14ac:dyDescent="0.25">
      <c r="Q1674" s="18" t="s">
        <v>99</v>
      </c>
      <c r="R1674" s="10">
        <v>1669</v>
      </c>
      <c r="S1674" s="18">
        <f t="shared" si="81"/>
        <v>1.8076812905822446E-2</v>
      </c>
      <c r="T1674" s="18">
        <f t="shared" si="80"/>
        <v>55.319486084734841</v>
      </c>
      <c r="U1674" s="18">
        <f>LOOKUP('lap sim'!T1674,'bike sim'!J183:J428,'bike sim'!K183:K428)</f>
        <v>5.5574633006811451</v>
      </c>
    </row>
    <row r="1675" spans="17:21" x14ac:dyDescent="0.25">
      <c r="Q1675" s="18" t="s">
        <v>99</v>
      </c>
      <c r="R1675" s="10">
        <v>1670</v>
      </c>
      <c r="S1675" s="18">
        <f t="shared" si="81"/>
        <v>1.8044044582421703E-2</v>
      </c>
      <c r="T1675" s="18">
        <f t="shared" si="80"/>
        <v>55.419947309052226</v>
      </c>
      <c r="U1675" s="18">
        <f>LOOKUP('lap sim'!T1675,'bike sim'!J184:J429,'bike sim'!K184:K429)</f>
        <v>5.5574633006811451</v>
      </c>
    </row>
    <row r="1676" spans="17:21" x14ac:dyDescent="0.25">
      <c r="Q1676" s="18" t="s">
        <v>99</v>
      </c>
      <c r="R1676" s="10">
        <v>1671</v>
      </c>
      <c r="S1676" s="18">
        <f t="shared" si="81"/>
        <v>1.801145392225292E-2</v>
      </c>
      <c r="T1676" s="18">
        <f t="shared" si="80"/>
        <v>55.52022642461489</v>
      </c>
      <c r="U1676" s="18">
        <f>LOOKUP('lap sim'!T1676,'bike sim'!J185:J430,'bike sim'!K185:K430)</f>
        <v>5.5574633006811451</v>
      </c>
    </row>
    <row r="1677" spans="17:21" x14ac:dyDescent="0.25">
      <c r="Q1677" s="18" t="s">
        <v>99</v>
      </c>
      <c r="R1677" s="10">
        <v>1672</v>
      </c>
      <c r="S1677" s="18">
        <f t="shared" si="81"/>
        <v>1.7979039325098915E-2</v>
      </c>
      <c r="T1677" s="18">
        <f t="shared" si="80"/>
        <v>55.620324418779717</v>
      </c>
      <c r="U1677" s="18">
        <f>LOOKUP('lap sim'!T1677,'bike sim'!J186:J431,'bike sim'!K186:K431)</f>
        <v>5.5574633006811451</v>
      </c>
    </row>
    <row r="1678" spans="17:21" x14ac:dyDescent="0.25">
      <c r="Q1678" s="18" t="s">
        <v>99</v>
      </c>
      <c r="R1678" s="10">
        <v>1673</v>
      </c>
      <c r="S1678" s="18">
        <f t="shared" si="81"/>
        <v>1.7946799210853688E-2</v>
      </c>
      <c r="T1678" s="18">
        <f t="shared" si="80"/>
        <v>55.720242270010459</v>
      </c>
      <c r="U1678" s="18">
        <f>LOOKUP('lap sim'!T1678,'bike sim'!J187:J432,'bike sim'!K187:K432)</f>
        <v>5.5574633006811451</v>
      </c>
    </row>
    <row r="1679" spans="17:21" x14ac:dyDescent="0.25">
      <c r="Q1679" s="18" t="s">
        <v>99</v>
      </c>
      <c r="R1679" s="10">
        <v>1674</v>
      </c>
      <c r="S1679" s="18">
        <f t="shared" si="81"/>
        <v>1.7914732019198548E-2</v>
      </c>
      <c r="T1679" s="18">
        <f t="shared" si="80"/>
        <v>55.819980947989471</v>
      </c>
      <c r="U1679" s="18">
        <f>LOOKUP('lap sim'!T1679,'bike sim'!J188:J433,'bike sim'!K188:K433)</f>
        <v>5.5574633006811451</v>
      </c>
    </row>
    <row r="1680" spans="17:21" x14ac:dyDescent="0.25">
      <c r="Q1680" s="18" t="s">
        <v>99</v>
      </c>
      <c r="R1680" s="10">
        <v>1675</v>
      </c>
      <c r="S1680" s="18">
        <f t="shared" si="81"/>
        <v>1.7882836209284606E-2</v>
      </c>
      <c r="T1680" s="18">
        <f t="shared" si="80"/>
        <v>55.919541413727707</v>
      </c>
      <c r="U1680" s="18">
        <f>LOOKUP('lap sim'!T1680,'bike sim'!J189:J434,'bike sim'!K189:K434)</f>
        <v>5.3495677131241539</v>
      </c>
    </row>
    <row r="1681" spans="17:21" x14ac:dyDescent="0.25">
      <c r="Q1681" s="18" t="s">
        <v>99</v>
      </c>
      <c r="R1681" s="10">
        <v>1676</v>
      </c>
      <c r="S1681" s="18">
        <f t="shared" si="81"/>
        <v>1.7852295048273095E-2</v>
      </c>
      <c r="T1681" s="18">
        <f t="shared" si="80"/>
        <v>56.015206856931982</v>
      </c>
      <c r="U1681" s="18">
        <f>LOOKUP('lap sim'!T1681,'bike sim'!J190:J435,'bike sim'!K190:K435)</f>
        <v>5.3495677131241539</v>
      </c>
    </row>
    <row r="1682" spans="17:21" x14ac:dyDescent="0.25">
      <c r="Q1682" s="18" t="s">
        <v>99</v>
      </c>
      <c r="R1682" s="10">
        <v>1677</v>
      </c>
      <c r="S1682" s="18">
        <f t="shared" si="81"/>
        <v>1.7821909922028006E-2</v>
      </c>
      <c r="T1682" s="18">
        <f t="shared" si="80"/>
        <v>56.110708918127393</v>
      </c>
      <c r="U1682" s="18">
        <f>LOOKUP('lap sim'!T1682,'bike sim'!J191:J436,'bike sim'!K191:K436)</f>
        <v>5.3495677131241539</v>
      </c>
    </row>
    <row r="1683" spans="17:21" x14ac:dyDescent="0.25">
      <c r="Q1683" s="18" t="s">
        <v>99</v>
      </c>
      <c r="R1683" s="10">
        <v>1678</v>
      </c>
      <c r="S1683" s="18">
        <f t="shared" si="81"/>
        <v>1.7791679505974455E-2</v>
      </c>
      <c r="T1683" s="18">
        <f t="shared" si="80"/>
        <v>56.206048432032482</v>
      </c>
      <c r="U1683" s="18">
        <f>LOOKUP('lap sim'!T1683,'bike sim'!J192:J437,'bike sim'!K192:K437)</f>
        <v>5.3495677131241539</v>
      </c>
    </row>
    <row r="1684" spans="17:21" x14ac:dyDescent="0.25">
      <c r="Q1684" s="18" t="s">
        <v>99</v>
      </c>
      <c r="R1684" s="10">
        <v>1679</v>
      </c>
      <c r="S1684" s="18">
        <f t="shared" si="81"/>
        <v>1.7761602491230058E-2</v>
      </c>
      <c r="T1684" s="18">
        <f t="shared" si="80"/>
        <v>56.301226226279894</v>
      </c>
      <c r="U1684" s="18">
        <f>LOOKUP('lap sim'!T1684,'bike sim'!J193:J438,'bike sim'!K193:K438)</f>
        <v>5.3495677131241539</v>
      </c>
    </row>
    <row r="1685" spans="17:21" x14ac:dyDescent="0.25">
      <c r="Q1685" s="18" t="s">
        <v>99</v>
      </c>
      <c r="R1685" s="10">
        <v>1680</v>
      </c>
      <c r="S1685" s="18">
        <f t="shared" si="81"/>
        <v>1.7731677584366664E-2</v>
      </c>
      <c r="T1685" s="18">
        <f t="shared" si="80"/>
        <v>56.396243121500326</v>
      </c>
      <c r="U1685" s="18">
        <f>LOOKUP('lap sim'!T1685,'bike sim'!J194:J439,'bike sim'!K194:K439)</f>
        <v>5.3495677131241539</v>
      </c>
    </row>
    <row r="1686" spans="17:21" x14ac:dyDescent="0.25">
      <c r="Q1686" s="18" t="s">
        <v>99</v>
      </c>
      <c r="R1686" s="10">
        <v>1681</v>
      </c>
      <c r="S1686" s="18">
        <f t="shared" si="81"/>
        <v>1.7701903507176507E-2</v>
      </c>
      <c r="T1686" s="18">
        <f t="shared" si="80"/>
        <v>56.491099931405181</v>
      </c>
      <c r="U1686" s="18">
        <f>LOOKUP('lap sim'!T1686,'bike sim'!J195:J440,'bike sim'!K195:K440)</f>
        <v>5.3495677131241539</v>
      </c>
    </row>
    <row r="1687" spans="17:21" x14ac:dyDescent="0.25">
      <c r="Q1687" s="18" t="s">
        <v>99</v>
      </c>
      <c r="R1687" s="10">
        <v>1682</v>
      </c>
      <c r="S1687" s="18">
        <f t="shared" si="81"/>
        <v>1.7672278996442647E-2</v>
      </c>
      <c r="T1687" s="18">
        <f t="shared" si="80"/>
        <v>56.585797462868008</v>
      </c>
      <c r="U1687" s="18">
        <f>LOOKUP('lap sim'!T1687,'bike sim'!J196:J441,'bike sim'!K196:K441)</f>
        <v>5.3495677131241539</v>
      </c>
    </row>
    <row r="1688" spans="17:21" x14ac:dyDescent="0.25">
      <c r="Q1688" s="18" t="s">
        <v>99</v>
      </c>
      <c r="R1688" s="10">
        <v>1683</v>
      </c>
      <c r="S1688" s="18">
        <f t="shared" si="81"/>
        <v>1.7642802803713633E-2</v>
      </c>
      <c r="T1688" s="18">
        <f t="shared" ref="T1688:T1751" si="82">T1687+(U1687*S1687)</f>
        <v>56.680336516004701</v>
      </c>
      <c r="U1688" s="18">
        <f>LOOKUP('lap sim'!T1688,'bike sim'!J197:J442,'bike sim'!K197:K442)</f>
        <v>5.3495677131241539</v>
      </c>
    </row>
    <row r="1689" spans="17:21" x14ac:dyDescent="0.25">
      <c r="Q1689" s="18" t="s">
        <v>99</v>
      </c>
      <c r="R1689" s="10">
        <v>1684</v>
      </c>
      <c r="S1689" s="18">
        <f t="shared" si="81"/>
        <v>1.7613473695082312E-2</v>
      </c>
      <c r="T1689" s="18">
        <f t="shared" si="82"/>
        <v>56.77471788425246</v>
      </c>
      <c r="U1689" s="18">
        <f>LOOKUP('lap sim'!T1689,'bike sim'!J198:J443,'bike sim'!K198:K443)</f>
        <v>5.3495677131241539</v>
      </c>
    </row>
    <row r="1690" spans="17:21" x14ac:dyDescent="0.25">
      <c r="Q1690" s="18" t="s">
        <v>99</v>
      </c>
      <c r="R1690" s="10">
        <v>1685</v>
      </c>
      <c r="S1690" s="18">
        <f t="shared" si="81"/>
        <v>1.7584290450968647E-2</v>
      </c>
      <c r="T1690" s="18">
        <f t="shared" si="82"/>
        <v>56.868942354447633</v>
      </c>
      <c r="U1690" s="18">
        <f>LOOKUP('lap sim'!T1690,'bike sim'!J199:J444,'bike sim'!K199:K444)</f>
        <v>5.059187236576947</v>
      </c>
    </row>
    <row r="1691" spans="17:21" x14ac:dyDescent="0.25">
      <c r="Q1691" s="18" t="s">
        <v>99</v>
      </c>
      <c r="R1691" s="10">
        <v>1686</v>
      </c>
      <c r="S1691" s="18">
        <f t="shared" si="81"/>
        <v>1.755682565062271E-2</v>
      </c>
      <c r="T1691" s="18">
        <f t="shared" si="82"/>
        <v>56.957904572261434</v>
      </c>
      <c r="U1691" s="18">
        <f>LOOKUP('lap sim'!T1691,'bike sim'!J200:J445,'bike sim'!K200:K445)</f>
        <v>5.059187236576947</v>
      </c>
    </row>
    <row r="1692" spans="17:21" x14ac:dyDescent="0.25">
      <c r="Q1692" s="18" t="s">
        <v>99</v>
      </c>
      <c r="R1692" s="10">
        <v>1687</v>
      </c>
      <c r="S1692" s="18">
        <f t="shared" si="81"/>
        <v>1.7529489207440883E-2</v>
      </c>
      <c r="T1692" s="18">
        <f t="shared" si="82"/>
        <v>57.04672784050787</v>
      </c>
      <c r="U1692" s="18">
        <f>LOOKUP('lap sim'!T1692,'bike sim'!J201:J446,'bike sim'!K201:K446)</f>
        <v>5.059187236576947</v>
      </c>
    </row>
    <row r="1693" spans="17:21" x14ac:dyDescent="0.25">
      <c r="Q1693" s="18" t="s">
        <v>99</v>
      </c>
      <c r="R1693" s="10">
        <v>1688</v>
      </c>
      <c r="S1693" s="18">
        <f t="shared" si="81"/>
        <v>1.7502280124420625E-2</v>
      </c>
      <c r="T1693" s="18">
        <f t="shared" si="82"/>
        <v>57.135412808569868</v>
      </c>
      <c r="U1693" s="18">
        <f>LOOKUP('lap sim'!T1693,'bike sim'!J202:J447,'bike sim'!K202:K447)</f>
        <v>5.059187236576947</v>
      </c>
    </row>
    <row r="1694" spans="17:21" x14ac:dyDescent="0.25">
      <c r="Q1694" s="18" t="s">
        <v>99</v>
      </c>
      <c r="R1694" s="10">
        <v>1689</v>
      </c>
      <c r="S1694" s="18">
        <f t="shared" si="81"/>
        <v>1.7475197415369979E-2</v>
      </c>
      <c r="T1694" s="18">
        <f t="shared" si="82"/>
        <v>57.22396012078633</v>
      </c>
      <c r="U1694" s="18">
        <f>LOOKUP('lap sim'!T1694,'bike sim'!J203:J448,'bike sim'!K203:K448)</f>
        <v>5.059187236576947</v>
      </c>
    </row>
    <row r="1695" spans="17:21" x14ac:dyDescent="0.25">
      <c r="Q1695" s="18" t="s">
        <v>99</v>
      </c>
      <c r="R1695" s="10">
        <v>1690</v>
      </c>
      <c r="S1695" s="18">
        <f t="shared" si="81"/>
        <v>1.7448240104757293E-2</v>
      </c>
      <c r="T1695" s="18">
        <f t="shared" si="82"/>
        <v>57.31237041650683</v>
      </c>
      <c r="U1695" s="18">
        <f>LOOKUP('lap sim'!T1695,'bike sim'!J204:J449,'bike sim'!K204:K449)</f>
        <v>5.059187236576947</v>
      </c>
    </row>
    <row r="1696" spans="17:21" x14ac:dyDescent="0.25">
      <c r="Q1696" s="18" t="s">
        <v>99</v>
      </c>
      <c r="R1696" s="10">
        <v>1691</v>
      </c>
      <c r="S1696" s="18">
        <f t="shared" si="81"/>
        <v>1.742140722756351E-2</v>
      </c>
      <c r="T1696" s="18">
        <f t="shared" si="82"/>
        <v>57.400644330145546</v>
      </c>
      <c r="U1696" s="18">
        <f>LOOKUP('lap sim'!T1696,'bike sim'!J205:J450,'bike sim'!K205:K450)</f>
        <v>5.059187236576947</v>
      </c>
    </row>
    <row r="1697" spans="17:21" x14ac:dyDescent="0.25">
      <c r="Q1697" s="18" t="s">
        <v>99</v>
      </c>
      <c r="R1697" s="10">
        <v>1692</v>
      </c>
      <c r="S1697" s="18">
        <f t="shared" si="81"/>
        <v>1.7394697829136913E-2</v>
      </c>
      <c r="T1697" s="18">
        <f t="shared" si="82"/>
        <v>57.488782491234446</v>
      </c>
      <c r="U1697" s="18">
        <f>LOOKUP('lap sim'!T1697,'bike sim'!J206:J451,'bike sim'!K206:K451)</f>
        <v>5.059187236576947</v>
      </c>
    </row>
    <row r="1698" spans="17:21" x14ac:dyDescent="0.25">
      <c r="Q1698" s="18" t="s">
        <v>99</v>
      </c>
      <c r="R1698" s="10">
        <v>1693</v>
      </c>
      <c r="S1698" s="18">
        <f t="shared" si="81"/>
        <v>1.7368110965050365E-2</v>
      </c>
      <c r="T1698" s="18">
        <f t="shared" si="82"/>
        <v>57.576785524475724</v>
      </c>
      <c r="U1698" s="18">
        <f>LOOKUP('lap sim'!T1698,'bike sim'!J207:J452,'bike sim'!K207:K452)</f>
        <v>5.059187236576947</v>
      </c>
    </row>
    <row r="1699" spans="17:21" x14ac:dyDescent="0.25">
      <c r="Q1699" s="18" t="s">
        <v>99</v>
      </c>
      <c r="R1699" s="10">
        <v>1694</v>
      </c>
      <c r="S1699" s="18">
        <f t="shared" si="81"/>
        <v>1.73416457009609E-2</v>
      </c>
      <c r="T1699" s="18">
        <f t="shared" si="82"/>
        <v>57.664654049793562</v>
      </c>
      <c r="U1699" s="18">
        <f>LOOKUP('lap sim'!T1699,'bike sim'!J208:J453,'bike sim'!K208:K453)</f>
        <v>5.059187236576947</v>
      </c>
    </row>
    <row r="1700" spans="17:21" x14ac:dyDescent="0.25">
      <c r="Q1700" s="18" t="s">
        <v>99</v>
      </c>
      <c r="R1700" s="10">
        <v>1695</v>
      </c>
      <c r="S1700" s="18">
        <f t="shared" si="81"/>
        <v>1.7315301112471686E-2</v>
      </c>
      <c r="T1700" s="18">
        <f t="shared" si="82"/>
        <v>57.752388682385103</v>
      </c>
      <c r="U1700" s="18">
        <f>LOOKUP('lap sim'!T1700,'bike sim'!J209:J454,'bike sim'!K209:K454)</f>
        <v>5.059187236576947</v>
      </c>
    </row>
    <row r="1701" spans="17:21" x14ac:dyDescent="0.25">
      <c r="Q1701" s="18" t="s">
        <v>99</v>
      </c>
      <c r="R1701" s="10">
        <v>1696</v>
      </c>
      <c r="S1701" s="18">
        <f t="shared" si="81"/>
        <v>1.7289076284996298E-2</v>
      </c>
      <c r="T1701" s="18">
        <f t="shared" si="82"/>
        <v>57.839990032770807</v>
      </c>
      <c r="U1701" s="18">
        <f>LOOKUP('lap sim'!T1701,'bike sim'!J210:J455,'bike sim'!K210:K455)</f>
        <v>5.059187236576947</v>
      </c>
    </row>
    <row r="1702" spans="17:21" x14ac:dyDescent="0.25">
      <c r="Q1702" s="18" t="s">
        <v>99</v>
      </c>
      <c r="R1702" s="10">
        <v>1697</v>
      </c>
      <c r="S1702" s="18">
        <f t="shared" si="81"/>
        <v>1.7262970313625222E-2</v>
      </c>
      <c r="T1702" s="18">
        <f t="shared" si="82"/>
        <v>57.927458706844064</v>
      </c>
      <c r="U1702" s="18">
        <f>LOOKUP('lap sim'!T1702,'bike sim'!J211:J456,'bike sim'!K211:K456)</f>
        <v>5.059187236576947</v>
      </c>
    </row>
    <row r="1703" spans="17:21" x14ac:dyDescent="0.25">
      <c r="Q1703" s="18" t="s">
        <v>99</v>
      </c>
      <c r="R1703" s="10">
        <v>1698</v>
      </c>
      <c r="S1703" s="18">
        <f t="shared" si="81"/>
        <v>1.72369823029946E-2</v>
      </c>
      <c r="T1703" s="18">
        <f t="shared" si="82"/>
        <v>58.01479530592016</v>
      </c>
      <c r="U1703" s="18">
        <f>LOOKUP('lap sim'!T1703,'bike sim'!J212:J457,'bike sim'!K212:K457)</f>
        <v>5.059187236576947</v>
      </c>
    </row>
    <row r="1704" spans="17:21" x14ac:dyDescent="0.25">
      <c r="Q1704" s="18" t="s">
        <v>99</v>
      </c>
      <c r="R1704" s="10">
        <v>1699</v>
      </c>
      <c r="S1704" s="18">
        <f t="shared" si="81"/>
        <v>1.7211111367157125E-2</v>
      </c>
      <c r="T1704" s="18">
        <f t="shared" si="82"/>
        <v>58.102000426784571</v>
      </c>
      <c r="U1704" s="18">
        <f>LOOKUP('lap sim'!T1704,'bike sim'!J213:J458,'bike sim'!K213:K458)</f>
        <v>4.6988176195286133</v>
      </c>
    </row>
    <row r="1705" spans="17:21" x14ac:dyDescent="0.25">
      <c r="Q1705" s="18" t="s">
        <v>99</v>
      </c>
      <c r="R1705" s="10">
        <v>1700</v>
      </c>
      <c r="S1705" s="18">
        <f t="shared" si="81"/>
        <v>1.7187188608387007E-2</v>
      </c>
      <c r="T1705" s="18">
        <f t="shared" si="82"/>
        <v>58.182872300128238</v>
      </c>
      <c r="U1705" s="18">
        <f>LOOKUP('lap sim'!T1705,'bike sim'!J214:J459,'bike sim'!K214:K459)</f>
        <v>4.6988176195286133</v>
      </c>
    </row>
    <row r="1706" spans="17:21" x14ac:dyDescent="0.25">
      <c r="Q1706" s="18" t="s">
        <v>99</v>
      </c>
      <c r="R1706" s="10">
        <v>1701</v>
      </c>
      <c r="S1706" s="18">
        <f t="shared" si="81"/>
        <v>1.7163365374080516E-2</v>
      </c>
      <c r="T1706" s="18">
        <f t="shared" si="82"/>
        <v>58.263631764791491</v>
      </c>
      <c r="U1706" s="18">
        <f>LOOKUP('lap sim'!T1706,'bike sim'!J215:J460,'bike sim'!K215:K460)</f>
        <v>4.6988176195286133</v>
      </c>
    </row>
    <row r="1707" spans="17:21" x14ac:dyDescent="0.25">
      <c r="Q1707" s="18" t="s">
        <v>99</v>
      </c>
      <c r="R1707" s="10">
        <v>1702</v>
      </c>
      <c r="S1707" s="18">
        <f t="shared" si="81"/>
        <v>1.7139640975879691E-2</v>
      </c>
      <c r="T1707" s="18">
        <f t="shared" si="82"/>
        <v>58.344279288421625</v>
      </c>
      <c r="U1707" s="18">
        <f>LOOKUP('lap sim'!T1707,'bike sim'!J216:J461,'bike sim'!K216:K461)</f>
        <v>4.6988176195286133</v>
      </c>
    </row>
    <row r="1708" spans="17:21" x14ac:dyDescent="0.25">
      <c r="Q1708" s="18" t="s">
        <v>99</v>
      </c>
      <c r="R1708" s="10">
        <v>1703</v>
      </c>
      <c r="S1708" s="18">
        <f t="shared" si="81"/>
        <v>1.7116014732074886E-2</v>
      </c>
      <c r="T1708" s="18">
        <f t="shared" si="82"/>
        <v>58.424815335431482</v>
      </c>
      <c r="U1708" s="18">
        <f>LOOKUP('lap sim'!T1708,'bike sim'!J217:J462,'bike sim'!K217:K462)</f>
        <v>4.6988176195286133</v>
      </c>
    </row>
    <row r="1709" spans="17:21" x14ac:dyDescent="0.25">
      <c r="Q1709" s="18" t="s">
        <v>99</v>
      </c>
      <c r="R1709" s="10">
        <v>1704</v>
      </c>
      <c r="S1709" s="18">
        <f t="shared" si="81"/>
        <v>1.7092485967522456E-2</v>
      </c>
      <c r="T1709" s="18">
        <f t="shared" si="82"/>
        <v>58.505240367030666</v>
      </c>
      <c r="U1709" s="18">
        <f>LOOKUP('lap sim'!T1709,'bike sim'!J218:J463,'bike sim'!K218:K463)</f>
        <v>4.6988176195286133</v>
      </c>
    </row>
    <row r="1710" spans="17:21" x14ac:dyDescent="0.25">
      <c r="Q1710" s="18" t="s">
        <v>99</v>
      </c>
      <c r="R1710" s="10">
        <v>1705</v>
      </c>
      <c r="S1710" s="18">
        <f t="shared" si="81"/>
        <v>1.7069054013563633E-2</v>
      </c>
      <c r="T1710" s="18">
        <f t="shared" si="82"/>
        <v>58.585554841256403</v>
      </c>
      <c r="U1710" s="18">
        <f>LOOKUP('lap sim'!T1710,'bike sim'!J219:J464,'bike sim'!K219:K464)</f>
        <v>4.6664822111511945</v>
      </c>
    </row>
    <row r="1711" spans="17:21" x14ac:dyDescent="0.25">
      <c r="Q1711" s="18" t="s">
        <v>99</v>
      </c>
      <c r="R1711" s="10">
        <v>1706</v>
      </c>
      <c r="S1711" s="18">
        <f t="shared" si="81"/>
        <v>1.7045878577711587E-2</v>
      </c>
      <c r="T1711" s="18">
        <f t="shared" si="82"/>
        <v>58.665207278171877</v>
      </c>
      <c r="U1711" s="18">
        <f>LOOKUP('lap sim'!T1711,'bike sim'!J220:J465,'bike sim'!K220:K465)</f>
        <v>4.6664822111511945</v>
      </c>
    </row>
    <row r="1712" spans="17:21" x14ac:dyDescent="0.25">
      <c r="Q1712" s="18" t="s">
        <v>99</v>
      </c>
      <c r="R1712" s="10">
        <v>1707</v>
      </c>
      <c r="S1712" s="18">
        <f t="shared" si="81"/>
        <v>1.7022797327755919E-2</v>
      </c>
      <c r="T1712" s="18">
        <f t="shared" si="82"/>
        <v>58.744751567328208</v>
      </c>
      <c r="U1712" s="18">
        <f>LOOKUP('lap sim'!T1712,'bike sim'!J221:J466,'bike sim'!K221:K466)</f>
        <v>4.6664822111511945</v>
      </c>
    </row>
    <row r="1713" spans="17:21" x14ac:dyDescent="0.25">
      <c r="Q1713" s="18" t="s">
        <v>99</v>
      </c>
      <c r="R1713" s="10">
        <v>1708</v>
      </c>
      <c r="S1713" s="18">
        <f t="shared" si="81"/>
        <v>1.6999809627289891E-2</v>
      </c>
      <c r="T1713" s="18">
        <f t="shared" si="82"/>
        <v>58.824188148242214</v>
      </c>
      <c r="U1713" s="18">
        <f>LOOKUP('lap sim'!T1713,'bike sim'!J222:J467,'bike sim'!K222:K467)</f>
        <v>4.6664822111511945</v>
      </c>
    </row>
    <row r="1714" spans="17:21" x14ac:dyDescent="0.25">
      <c r="Q1714" s="18" t="s">
        <v>99</v>
      </c>
      <c r="R1714" s="10">
        <v>1709</v>
      </c>
      <c r="S1714" s="18">
        <f t="shared" si="81"/>
        <v>1.6976914845911916E-2</v>
      </c>
      <c r="T1714" s="18">
        <f t="shared" si="82"/>
        <v>58.903517457460921</v>
      </c>
      <c r="U1714" s="18">
        <f>LOOKUP('lap sim'!T1714,'bike sim'!J223:J468,'bike sim'!K223:K468)</f>
        <v>4.6664822111511945</v>
      </c>
    </row>
    <row r="1715" spans="17:21" x14ac:dyDescent="0.25">
      <c r="Q1715" s="18" t="s">
        <v>99</v>
      </c>
      <c r="R1715" s="10">
        <v>1710</v>
      </c>
      <c r="S1715" s="18">
        <f t="shared" si="81"/>
        <v>1.6954112359152864E-2</v>
      </c>
      <c r="T1715" s="18">
        <f t="shared" si="82"/>
        <v>58.982739928589595</v>
      </c>
      <c r="U1715" s="18">
        <f>LOOKUP('lap sim'!T1715,'bike sim'!J224:J469,'bike sim'!K224:K469)</f>
        <v>4.6664822111511945</v>
      </c>
    </row>
    <row r="1716" spans="17:21" x14ac:dyDescent="0.25">
      <c r="Q1716" s="18" t="s">
        <v>99</v>
      </c>
      <c r="R1716" s="10">
        <v>1711</v>
      </c>
      <c r="S1716" s="18">
        <f t="shared" si="81"/>
        <v>1.6931401548404484E-2</v>
      </c>
      <c r="T1716" s="18">
        <f t="shared" si="82"/>
        <v>59.061855992319444</v>
      </c>
      <c r="U1716" s="18">
        <f>LOOKUP('lap sim'!T1716,'bike sim'!J225:J470,'bike sim'!K225:K470)</f>
        <v>4.6664822111511945</v>
      </c>
    </row>
    <row r="1717" spans="17:21" x14ac:dyDescent="0.25">
      <c r="Q1717" s="18" t="s">
        <v>99</v>
      </c>
      <c r="R1717" s="10">
        <v>1712</v>
      </c>
      <c r="S1717" s="18">
        <f t="shared" si="81"/>
        <v>1.6908781800848843E-2</v>
      </c>
      <c r="T1717" s="18">
        <f t="shared" si="82"/>
        <v>59.140866076454934</v>
      </c>
      <c r="U1717" s="18">
        <f>LOOKUP('lap sim'!T1717,'bike sim'!J226:J471,'bike sim'!K226:K471)</f>
        <v>4.6664822111511945</v>
      </c>
    </row>
    <row r="1718" spans="17:21" x14ac:dyDescent="0.25">
      <c r="Q1718" s="18" t="s">
        <v>99</v>
      </c>
      <c r="R1718" s="10">
        <v>1713</v>
      </c>
      <c r="S1718" s="18">
        <f t="shared" si="81"/>
        <v>1.6886252509388845E-2</v>
      </c>
      <c r="T1718" s="18">
        <f t="shared" si="82"/>
        <v>59.21977060594083</v>
      </c>
      <c r="U1718" s="18">
        <f>LOOKUP('lap sim'!T1718,'bike sim'!J227:J472,'bike sim'!K227:K472)</f>
        <v>4.6664822111511945</v>
      </c>
    </row>
    <row r="1719" spans="17:21" x14ac:dyDescent="0.25">
      <c r="Q1719" s="18" t="s">
        <v>99</v>
      </c>
      <c r="R1719" s="10">
        <v>1714</v>
      </c>
      <c r="S1719" s="18">
        <f t="shared" si="81"/>
        <v>1.6863813072579694E-2</v>
      </c>
      <c r="T1719" s="18">
        <f t="shared" si="82"/>
        <v>59.298570002888901</v>
      </c>
      <c r="U1719" s="18">
        <f>LOOKUP('lap sim'!T1719,'bike sim'!J228:J473,'bike sim'!K228:K473)</f>
        <v>4.6664822111511945</v>
      </c>
    </row>
    <row r="1720" spans="17:21" x14ac:dyDescent="0.25">
      <c r="Q1720" s="18" t="s">
        <v>99</v>
      </c>
      <c r="R1720" s="10">
        <v>1715</v>
      </c>
      <c r="S1720" s="18">
        <f t="shared" si="81"/>
        <v>1.6841462894561454E-2</v>
      </c>
      <c r="T1720" s="18">
        <f t="shared" si="82"/>
        <v>59.377264686604271</v>
      </c>
      <c r="U1720" s="18">
        <f>LOOKUP('lap sim'!T1720,'bike sim'!J229:J474,'bike sim'!K229:K474)</f>
        <v>4.6664822111511945</v>
      </c>
    </row>
    <row r="1721" spans="17:21" x14ac:dyDescent="0.25">
      <c r="Q1721" s="18" t="s">
        <v>99</v>
      </c>
      <c r="R1721" s="10">
        <v>1716</v>
      </c>
      <c r="S1721" s="18">
        <f t="shared" si="81"/>
        <v>1.6819201384992502E-2</v>
      </c>
      <c r="T1721" s="18">
        <f t="shared" si="82"/>
        <v>59.455855073611502</v>
      </c>
      <c r="U1721" s="18">
        <f>LOOKUP('lap sim'!T1721,'bike sim'!J230:J475,'bike sim'!K230:K475)</f>
        <v>4.6988176195286133</v>
      </c>
    </row>
    <row r="1722" spans="17:21" x14ac:dyDescent="0.25">
      <c r="Q1722" s="18" t="s">
        <v>99</v>
      </c>
      <c r="R1722" s="10">
        <v>1717</v>
      </c>
      <c r="S1722" s="18">
        <f t="shared" ref="S1722:S1785" si="83">1/T1722</f>
        <v>1.6796874516845087E-2</v>
      </c>
      <c r="T1722" s="18">
        <f t="shared" si="82"/>
        <v>59.534885433425707</v>
      </c>
      <c r="U1722" s="18">
        <f>LOOKUP('lap sim'!T1722,'bike sim'!J231:J476,'bike sim'!K231:K476)</f>
        <v>4.6988176195286133</v>
      </c>
    </row>
    <row r="1723" spans="17:21" x14ac:dyDescent="0.25">
      <c r="Q1723" s="18" t="s">
        <v>99</v>
      </c>
      <c r="R1723" s="10">
        <v>1718</v>
      </c>
      <c r="S1723" s="18">
        <f t="shared" si="83"/>
        <v>1.6774636366673812E-2</v>
      </c>
      <c r="T1723" s="18">
        <f t="shared" si="82"/>
        <v>59.613810883358468</v>
      </c>
      <c r="U1723" s="18">
        <f>LOOKUP('lap sim'!T1723,'bike sim'!J232:J477,'bike sim'!K232:K477)</f>
        <v>4.3564664833326994</v>
      </c>
    </row>
    <row r="1724" spans="17:21" x14ac:dyDescent="0.25">
      <c r="Q1724" s="18" t="s">
        <v>99</v>
      </c>
      <c r="R1724" s="10">
        <v>1719</v>
      </c>
      <c r="S1724" s="18">
        <f t="shared" si="83"/>
        <v>1.6754098200531028E-2</v>
      </c>
      <c r="T1724" s="18">
        <f t="shared" si="82"/>
        <v>59.68688902445998</v>
      </c>
      <c r="U1724" s="18">
        <f>LOOKUP('lap sim'!T1724,'bike sim'!J233:J478,'bike sim'!K233:K478)</f>
        <v>4.3564664833326994</v>
      </c>
    </row>
    <row r="1725" spans="17:21" x14ac:dyDescent="0.25">
      <c r="Q1725" s="18" t="s">
        <v>99</v>
      </c>
      <c r="R1725" s="10">
        <v>1720</v>
      </c>
      <c r="S1725" s="18">
        <f t="shared" si="83"/>
        <v>1.6733635318975943E-2</v>
      </c>
      <c r="T1725" s="18">
        <f t="shared" si="82"/>
        <v>59.759877691729059</v>
      </c>
      <c r="U1725" s="18">
        <f>LOOKUP('lap sim'!T1725,'bike sim'!J234:J479,'bike sim'!K234:K479)</f>
        <v>4.3564664833326994</v>
      </c>
    </row>
    <row r="1726" spans="17:21" x14ac:dyDescent="0.25">
      <c r="Q1726" s="18" t="s">
        <v>99</v>
      </c>
      <c r="R1726" s="10">
        <v>1721</v>
      </c>
      <c r="S1726" s="18">
        <f t="shared" si="83"/>
        <v>1.6713247263080072E-2</v>
      </c>
      <c r="T1726" s="18">
        <f t="shared" si="82"/>
        <v>59.832777213140488</v>
      </c>
      <c r="U1726" s="18">
        <f>LOOKUP('lap sim'!T1726,'bike sim'!J235:J480,'bike sim'!K235:K480)</f>
        <v>4.3564664833326994</v>
      </c>
    </row>
    <row r="1727" spans="17:21" x14ac:dyDescent="0.25">
      <c r="Q1727" s="18" t="s">
        <v>99</v>
      </c>
      <c r="R1727" s="10">
        <v>1722</v>
      </c>
      <c r="S1727" s="18">
        <f t="shared" si="83"/>
        <v>1.6692933577822693E-2</v>
      </c>
      <c r="T1727" s="18">
        <f t="shared" si="82"/>
        <v>59.905587914669752</v>
      </c>
      <c r="U1727" s="18">
        <f>LOOKUP('lap sim'!T1727,'bike sim'!J236:J481,'bike sim'!K236:K481)</f>
        <v>4.3564664833326994</v>
      </c>
    </row>
    <row r="1728" spans="17:21" x14ac:dyDescent="0.25">
      <c r="Q1728" s="18" t="s">
        <v>99</v>
      </c>
      <c r="R1728" s="10">
        <v>1723</v>
      </c>
      <c r="S1728" s="18">
        <f t="shared" si="83"/>
        <v>1.6672693812048181E-2</v>
      </c>
      <c r="T1728" s="18">
        <f t="shared" si="82"/>
        <v>59.978310120310034</v>
      </c>
      <c r="U1728" s="18">
        <f>LOOKUP('lap sim'!T1728,'bike sim'!J237:J482,'bike sim'!K237:K482)</f>
        <v>4.3564664833326994</v>
      </c>
    </row>
    <row r="1729" spans="17:21" x14ac:dyDescent="0.25">
      <c r="Q1729" s="18" t="s">
        <v>99</v>
      </c>
      <c r="R1729" s="10">
        <v>1724</v>
      </c>
      <c r="S1729" s="18">
        <f t="shared" si="83"/>
        <v>1.6652527518423894E-2</v>
      </c>
      <c r="T1729" s="18">
        <f t="shared" si="82"/>
        <v>60.050944152089087</v>
      </c>
      <c r="U1729" s="18">
        <f>LOOKUP('lap sim'!T1729,'bike sim'!J238:J483,'bike sim'!K238:K483)</f>
        <v>4.3564664833326994</v>
      </c>
    </row>
    <row r="1730" spans="17:21" x14ac:dyDescent="0.25">
      <c r="Q1730" s="18" t="s">
        <v>99</v>
      </c>
      <c r="R1730" s="10">
        <v>1725</v>
      </c>
      <c r="S1730" s="18">
        <f t="shared" si="83"/>
        <v>1.6632434253398602E-2</v>
      </c>
      <c r="T1730" s="18">
        <f t="shared" si="82"/>
        <v>60.123490330085879</v>
      </c>
      <c r="U1730" s="18">
        <f>LOOKUP('lap sim'!T1730,'bike sim'!J239:J484,'bike sim'!K239:K484)</f>
        <v>4.3564664833326994</v>
      </c>
    </row>
    <row r="1731" spans="17:21" x14ac:dyDescent="0.25">
      <c r="Q1731" s="18" t="s">
        <v>99</v>
      </c>
      <c r="R1731" s="10">
        <v>1726</v>
      </c>
      <c r="S1731" s="18">
        <f t="shared" si="83"/>
        <v>1.6612413577161499E-2</v>
      </c>
      <c r="T1731" s="18">
        <f t="shared" si="82"/>
        <v>60.195948972447042</v>
      </c>
      <c r="U1731" s="18">
        <f>LOOKUP('lap sim'!T1731,'bike sim'!J240:J485,'bike sim'!K240:K485)</f>
        <v>4.3564664833326994</v>
      </c>
    </row>
    <row r="1732" spans="17:21" x14ac:dyDescent="0.25">
      <c r="Q1732" s="18" t="s">
        <v>99</v>
      </c>
      <c r="R1732" s="10">
        <v>1727</v>
      </c>
      <c r="S1732" s="18">
        <f t="shared" si="83"/>
        <v>1.6592465053601728E-2</v>
      </c>
      <c r="T1732" s="18">
        <f t="shared" si="82"/>
        <v>60.268320395403208</v>
      </c>
      <c r="U1732" s="18">
        <f>LOOKUP('lap sim'!T1732,'bike sim'!J241:J486,'bike sim'!K241:K486)</f>
        <v>4.3564664833326994</v>
      </c>
    </row>
    <row r="1733" spans="17:21" x14ac:dyDescent="0.25">
      <c r="Q1733" s="18" t="s">
        <v>99</v>
      </c>
      <c r="R1733" s="10">
        <v>1728</v>
      </c>
      <c r="S1733" s="18">
        <f t="shared" si="83"/>
        <v>1.6572588250268465E-2</v>
      </c>
      <c r="T1733" s="18">
        <f t="shared" si="82"/>
        <v>60.340604913285091</v>
      </c>
      <c r="U1733" s="18">
        <f>LOOKUP('lap sim'!T1733,'bike sim'!J242:J487,'bike sim'!K242:K487)</f>
        <v>4.3564664833326994</v>
      </c>
    </row>
    <row r="1734" spans="17:21" x14ac:dyDescent="0.25">
      <c r="Q1734" s="18" t="s">
        <v>99</v>
      </c>
      <c r="R1734" s="10">
        <v>1729</v>
      </c>
      <c r="S1734" s="18">
        <f t="shared" si="83"/>
        <v>1.6552782738331499E-2</v>
      </c>
      <c r="T1734" s="18">
        <f t="shared" si="82"/>
        <v>60.412802838539456</v>
      </c>
      <c r="U1734" s="18">
        <f>LOOKUP('lap sim'!T1734,'bike sim'!J243:J488,'bike sim'!K243:K488)</f>
        <v>4.3564664833326994</v>
      </c>
    </row>
    <row r="1735" spans="17:21" x14ac:dyDescent="0.25">
      <c r="Q1735" s="18" t="s">
        <v>99</v>
      </c>
      <c r="R1735" s="10">
        <v>1730</v>
      </c>
      <c r="S1735" s="18">
        <f t="shared" si="83"/>
        <v>1.6533048092542357E-2</v>
      </c>
      <c r="T1735" s="18">
        <f t="shared" si="82"/>
        <v>60.484914481744887</v>
      </c>
      <c r="U1735" s="18">
        <f>LOOKUP('lap sim'!T1735,'bike sim'!J244:J489,'bike sim'!K244:K489)</f>
        <v>4.3564664833326994</v>
      </c>
    </row>
    <row r="1736" spans="17:21" x14ac:dyDescent="0.25">
      <c r="Q1736" s="18" t="s">
        <v>99</v>
      </c>
      <c r="R1736" s="10">
        <v>1731</v>
      </c>
      <c r="S1736" s="18">
        <f t="shared" si="83"/>
        <v>1.6513383891195939E-2</v>
      </c>
      <c r="T1736" s="18">
        <f t="shared" si="82"/>
        <v>60.556940151627373</v>
      </c>
      <c r="U1736" s="18">
        <f>LOOKUP('lap sim'!T1736,'bike sim'!J245:J490,'bike sim'!K245:K490)</f>
        <v>4.3564664833326994</v>
      </c>
    </row>
    <row r="1737" spans="17:21" x14ac:dyDescent="0.25">
      <c r="Q1737" s="18" t="s">
        <v>99</v>
      </c>
      <c r="R1737" s="10">
        <v>1732</v>
      </c>
      <c r="S1737" s="18">
        <f t="shared" si="83"/>
        <v>1.6493789716092607E-2</v>
      </c>
      <c r="T1737" s="18">
        <f t="shared" si="82"/>
        <v>60.628880155075777</v>
      </c>
      <c r="U1737" s="18">
        <f>LOOKUP('lap sim'!T1737,'bike sim'!J246:J491,'bike sim'!K246:K491)</f>
        <v>4.3564664833326994</v>
      </c>
    </row>
    <row r="1738" spans="17:21" x14ac:dyDescent="0.25">
      <c r="Q1738" s="18" t="s">
        <v>99</v>
      </c>
      <c r="R1738" s="10">
        <v>1733</v>
      </c>
      <c r="S1738" s="18">
        <f t="shared" si="83"/>
        <v>1.647426515250084E-2</v>
      </c>
      <c r="T1738" s="18">
        <f t="shared" si="82"/>
        <v>60.700734797157075</v>
      </c>
      <c r="U1738" s="18">
        <f>LOOKUP('lap sim'!T1738,'bike sim'!J247:J492,'bike sim'!K247:K492)</f>
        <v>4.3564664833326994</v>
      </c>
    </row>
    <row r="1739" spans="17:21" x14ac:dyDescent="0.25">
      <c r="Q1739" s="18" t="s">
        <v>99</v>
      </c>
      <c r="R1739" s="10">
        <v>1734</v>
      </c>
      <c r="S1739" s="18">
        <f t="shared" si="83"/>
        <v>1.6454809789120322E-2</v>
      </c>
      <c r="T1739" s="18">
        <f t="shared" si="82"/>
        <v>60.772504381131483</v>
      </c>
      <c r="U1739" s="18">
        <f>LOOKUP('lap sim'!T1739,'bike sim'!J248:J493,'bike sim'!K248:K493)</f>
        <v>4.3564664833326994</v>
      </c>
    </row>
    <row r="1740" spans="17:21" x14ac:dyDescent="0.25">
      <c r="Q1740" s="18" t="s">
        <v>99</v>
      </c>
      <c r="R1740" s="10">
        <v>1735</v>
      </c>
      <c r="S1740" s="18">
        <f t="shared" si="83"/>
        <v>1.6435423218045524E-2</v>
      </c>
      <c r="T1740" s="18">
        <f t="shared" si="82"/>
        <v>60.844189208467398</v>
      </c>
      <c r="U1740" s="18">
        <f>LOOKUP('lap sim'!T1740,'bike sim'!J249:J494,'bike sim'!K249:K494)</f>
        <v>4.3564664833326994</v>
      </c>
    </row>
    <row r="1741" spans="17:21" x14ac:dyDescent="0.25">
      <c r="Q1741" s="18" t="s">
        <v>99</v>
      </c>
      <c r="R1741" s="10">
        <v>1736</v>
      </c>
      <c r="S1741" s="18">
        <f t="shared" si="83"/>
        <v>1.6416105034729761E-2</v>
      </c>
      <c r="T1741" s="18">
        <f t="shared" si="82"/>
        <v>60.915789578856199</v>
      </c>
      <c r="U1741" s="18">
        <f>LOOKUP('lap sim'!T1741,'bike sim'!J250:J495,'bike sim'!K250:K495)</f>
        <v>4.3564664833326994</v>
      </c>
    </row>
    <row r="1742" spans="17:21" x14ac:dyDescent="0.25">
      <c r="Q1742" s="18" t="s">
        <v>99</v>
      </c>
      <c r="R1742" s="10">
        <v>1737</v>
      </c>
      <c r="S1742" s="18">
        <f t="shared" si="83"/>
        <v>1.6396854837949712E-2</v>
      </c>
      <c r="T1742" s="18">
        <f t="shared" si="82"/>
        <v>60.98730579022687</v>
      </c>
      <c r="U1742" s="18">
        <f>LOOKUP('lap sim'!T1742,'bike sim'!J251:J496,'bike sim'!K251:K496)</f>
        <v>4.3564664833326994</v>
      </c>
    </row>
    <row r="1743" spans="17:21" x14ac:dyDescent="0.25">
      <c r="Q1743" s="18" t="s">
        <v>99</v>
      </c>
      <c r="R1743" s="10">
        <v>1738</v>
      </c>
      <c r="S1743" s="18">
        <f t="shared" si="83"/>
        <v>1.6377672229770397E-2</v>
      </c>
      <c r="T1743" s="18">
        <f t="shared" si="82"/>
        <v>61.058738138760468</v>
      </c>
      <c r="U1743" s="18">
        <f>LOOKUP('lap sim'!T1743,'bike sim'!J252:J497,'bike sim'!K252:K497)</f>
        <v>4.3564664833326994</v>
      </c>
    </row>
    <row r="1744" spans="17:21" x14ac:dyDescent="0.25">
      <c r="Q1744" s="18" t="s">
        <v>99</v>
      </c>
      <c r="R1744" s="10">
        <v>1739</v>
      </c>
      <c r="S1744" s="18">
        <f t="shared" si="83"/>
        <v>1.6358556815510596E-2</v>
      </c>
      <c r="T1744" s="18">
        <f t="shared" si="82"/>
        <v>61.130086918904475</v>
      </c>
      <c r="U1744" s="18">
        <f>LOOKUP('lap sim'!T1744,'bike sim'!J253:J498,'bike sim'!K253:K498)</f>
        <v>4.0308154025609744</v>
      </c>
    </row>
    <row r="1745" spans="17:21" x14ac:dyDescent="0.25">
      <c r="Q1745" s="18" t="s">
        <v>99</v>
      </c>
      <c r="R1745" s="10">
        <v>1740</v>
      </c>
      <c r="S1745" s="18">
        <f t="shared" si="83"/>
        <v>1.6340930575976499E-2</v>
      </c>
      <c r="T1745" s="18">
        <f t="shared" si="82"/>
        <v>61.196025241680104</v>
      </c>
      <c r="U1745" s="18">
        <f>LOOKUP('lap sim'!T1745,'bike sim'!J254:J499,'bike sim'!K254:K499)</f>
        <v>4.0308154025609744</v>
      </c>
    </row>
    <row r="1746" spans="17:21" x14ac:dyDescent="0.25">
      <c r="Q1746" s="18" t="s">
        <v>99</v>
      </c>
      <c r="R1746" s="10">
        <v>1741</v>
      </c>
      <c r="S1746" s="18">
        <f t="shared" si="83"/>
        <v>1.6323361210777321E-2</v>
      </c>
      <c r="T1746" s="18">
        <f t="shared" si="82"/>
        <v>61.26189251633793</v>
      </c>
      <c r="U1746" s="18">
        <f>LOOKUP('lap sim'!T1746,'bike sim'!J255:J500,'bike sim'!K255:K500)</f>
        <v>4.0308154025609744</v>
      </c>
    </row>
    <row r="1747" spans="17:21" x14ac:dyDescent="0.25">
      <c r="Q1747" s="18" t="s">
        <v>99</v>
      </c>
      <c r="R1747" s="10">
        <v>1742</v>
      </c>
      <c r="S1747" s="18">
        <f t="shared" si="83"/>
        <v>1.6305848414644785E-2</v>
      </c>
      <c r="T1747" s="18">
        <f t="shared" si="82"/>
        <v>61.327688972127895</v>
      </c>
      <c r="U1747" s="18">
        <f>LOOKUP('lap sim'!T1747,'bike sim'!J256:J501,'bike sim'!K256:K501)</f>
        <v>4.0308154025609744</v>
      </c>
    </row>
    <row r="1748" spans="17:21" x14ac:dyDescent="0.25">
      <c r="Q1748" s="18" t="s">
        <v>99</v>
      </c>
      <c r="R1748" s="10">
        <v>1743</v>
      </c>
      <c r="S1748" s="18">
        <f t="shared" si="83"/>
        <v>1.6288391884599941E-2</v>
      </c>
      <c r="T1748" s="18">
        <f t="shared" si="82"/>
        <v>61.393414837069471</v>
      </c>
      <c r="U1748" s="18">
        <f>LOOKUP('lap sim'!T1748,'bike sim'!J257:J502,'bike sim'!K257:K502)</f>
        <v>4.0308154025609744</v>
      </c>
    </row>
    <row r="1749" spans="17:21" x14ac:dyDescent="0.25">
      <c r="Q1749" s="18" t="s">
        <v>99</v>
      </c>
      <c r="R1749" s="10">
        <v>1744</v>
      </c>
      <c r="S1749" s="18">
        <f t="shared" si="83"/>
        <v>1.6270991319931163E-2</v>
      </c>
      <c r="T1749" s="18">
        <f t="shared" si="82"/>
        <v>61.459070337960867</v>
      </c>
      <c r="U1749" s="18">
        <f>LOOKUP('lap sim'!T1749,'bike sim'!J258:J503,'bike sim'!K258:K503)</f>
        <v>4.0308154025609744</v>
      </c>
    </row>
    <row r="1750" spans="17:21" x14ac:dyDescent="0.25">
      <c r="Q1750" s="18" t="s">
        <v>99</v>
      </c>
      <c r="R1750" s="10">
        <v>1745</v>
      </c>
      <c r="S1750" s="18">
        <f t="shared" si="83"/>
        <v>1.6253646422172349E-2</v>
      </c>
      <c r="T1750" s="18">
        <f t="shared" si="82"/>
        <v>61.52465570038818</v>
      </c>
      <c r="U1750" s="18">
        <f>LOOKUP('lap sim'!T1750,'bike sim'!J259:J504,'bike sim'!K259:K504)</f>
        <v>4.0308154025609744</v>
      </c>
    </row>
    <row r="1751" spans="17:21" x14ac:dyDescent="0.25">
      <c r="Q1751" s="18" t="s">
        <v>99</v>
      </c>
      <c r="R1751" s="10">
        <v>1746</v>
      </c>
      <c r="S1751" s="18">
        <f t="shared" si="83"/>
        <v>1.623635689508143E-2</v>
      </c>
      <c r="T1751" s="18">
        <f t="shared" si="82"/>
        <v>61.590171148734456</v>
      </c>
      <c r="U1751" s="18">
        <f>LOOKUP('lap sim'!T1751,'bike sim'!J260:J505,'bike sim'!K260:K505)</f>
        <v>4.0308154025609744</v>
      </c>
    </row>
    <row r="1752" spans="17:21" x14ac:dyDescent="0.25">
      <c r="Q1752" s="18" t="s">
        <v>99</v>
      </c>
      <c r="R1752" s="10">
        <v>1747</v>
      </c>
      <c r="S1752" s="18">
        <f t="shared" si="83"/>
        <v>1.6219122444619087E-2</v>
      </c>
      <c r="T1752" s="18">
        <f t="shared" ref="T1752:T1810" si="84">T1751+(U1751*S1751)</f>
        <v>61.655616906188627</v>
      </c>
      <c r="U1752" s="18">
        <f>LOOKUP('lap sim'!T1752,'bike sim'!J261:J506,'bike sim'!K261:K506)</f>
        <v>4.0308154025609744</v>
      </c>
    </row>
    <row r="1753" spans="17:21" x14ac:dyDescent="0.25">
      <c r="Q1753" s="18" t="s">
        <v>99</v>
      </c>
      <c r="R1753" s="10">
        <v>1748</v>
      </c>
      <c r="S1753" s="18">
        <f t="shared" si="83"/>
        <v>1.6201942778927746E-2</v>
      </c>
      <c r="T1753" s="18">
        <f t="shared" si="84"/>
        <v>61.720993194754421</v>
      </c>
      <c r="U1753" s="18">
        <f>LOOKUP('lap sim'!T1753,'bike sim'!J262:J507,'bike sim'!K262:K507)</f>
        <v>4.0308154025609744</v>
      </c>
    </row>
    <row r="1754" spans="17:21" x14ac:dyDescent="0.25">
      <c r="Q1754" s="18" t="s">
        <v>99</v>
      </c>
      <c r="R1754" s="10">
        <v>1749</v>
      </c>
      <c r="S1754" s="18">
        <f t="shared" si="83"/>
        <v>1.6184817608310805E-2</v>
      </c>
      <c r="T1754" s="18">
        <f t="shared" si="84"/>
        <v>61.786300235259134</v>
      </c>
      <c r="U1754" s="18">
        <f>LOOKUP('lap sim'!T1754,'bike sim'!J263:J508,'bike sim'!K263:K508)</f>
        <v>4.0308154025609744</v>
      </c>
    </row>
    <row r="1755" spans="17:21" x14ac:dyDescent="0.25">
      <c r="Q1755" s="18" t="s">
        <v>99</v>
      </c>
      <c r="R1755" s="10">
        <v>1750</v>
      </c>
      <c r="S1755" s="18">
        <f t="shared" si="83"/>
        <v>1.6167746645212089E-2</v>
      </c>
      <c r="T1755" s="18">
        <f t="shared" si="84"/>
        <v>61.851538247362356</v>
      </c>
      <c r="U1755" s="18">
        <f>LOOKUP('lap sim'!T1755,'bike sim'!J264:J509,'bike sim'!K264:K509)</f>
        <v>4.0308154025609744</v>
      </c>
    </row>
    <row r="1756" spans="17:21" x14ac:dyDescent="0.25">
      <c r="Q1756" s="18" t="s">
        <v>99</v>
      </c>
      <c r="R1756" s="10">
        <v>1751</v>
      </c>
      <c r="S1756" s="18">
        <f t="shared" si="83"/>
        <v>1.6150729604195585E-2</v>
      </c>
      <c r="T1756" s="18">
        <f t="shared" si="84"/>
        <v>61.916707449564583</v>
      </c>
      <c r="U1756" s="18">
        <f>LOOKUP('lap sim'!T1756,'bike sim'!J265:J510,'bike sim'!K265:K510)</f>
        <v>4.0308154025609744</v>
      </c>
    </row>
    <row r="1757" spans="17:21" x14ac:dyDescent="0.25">
      <c r="Q1757" s="18" t="s">
        <v>99</v>
      </c>
      <c r="R1757" s="10">
        <v>1752</v>
      </c>
      <c r="S1757" s="18">
        <f t="shared" si="83"/>
        <v>1.6133766201925356E-2</v>
      </c>
      <c r="T1757" s="18">
        <f t="shared" si="84"/>
        <v>61.981808059215773</v>
      </c>
      <c r="U1757" s="18">
        <f>LOOKUP('lap sim'!T1757,'bike sim'!J266:J511,'bike sim'!K266:K511)</f>
        <v>4.0308154025609744</v>
      </c>
    </row>
    <row r="1758" spans="17:21" x14ac:dyDescent="0.25">
      <c r="Q1758" s="18" t="s">
        <v>99</v>
      </c>
      <c r="R1758" s="10">
        <v>1753</v>
      </c>
      <c r="S1758" s="18">
        <f t="shared" si="83"/>
        <v>1.6116856157145729E-2</v>
      </c>
      <c r="T1758" s="18">
        <f t="shared" si="84"/>
        <v>62.046840292523811</v>
      </c>
      <c r="U1758" s="18">
        <f>LOOKUP('lap sim'!T1758,'bike sim'!J267:J512,'bike sim'!K267:K512)</f>
        <v>4.0308154025609744</v>
      </c>
    </row>
    <row r="1759" spans="17:21" x14ac:dyDescent="0.25">
      <c r="Q1759" s="18" t="s">
        <v>99</v>
      </c>
      <c r="R1759" s="10">
        <v>1754</v>
      </c>
      <c r="S1759" s="18">
        <f t="shared" si="83"/>
        <v>1.6099999190661692E-2</v>
      </c>
      <c r="T1759" s="18">
        <f t="shared" si="84"/>
        <v>62.111804364562893</v>
      </c>
      <c r="U1759" s="18">
        <f>LOOKUP('lap sim'!T1759,'bike sim'!J268:J513,'bike sim'!K268:K513)</f>
        <v>4.0308154025609744</v>
      </c>
    </row>
    <row r="1760" spans="17:21" x14ac:dyDescent="0.25">
      <c r="Q1760" s="18" t="s">
        <v>99</v>
      </c>
      <c r="R1760" s="10">
        <v>1755</v>
      </c>
      <c r="S1760" s="18">
        <f t="shared" si="83"/>
        <v>1.6083195025319529E-2</v>
      </c>
      <c r="T1760" s="18">
        <f t="shared" si="84"/>
        <v>62.176700489281835</v>
      </c>
      <c r="U1760" s="18">
        <f>LOOKUP('lap sim'!T1760,'bike sim'!J269:J514,'bike sim'!K269:K514)</f>
        <v>4.0308154025609744</v>
      </c>
    </row>
    <row r="1761" spans="17:21" x14ac:dyDescent="0.25">
      <c r="Q1761" s="18" t="s">
        <v>99</v>
      </c>
      <c r="R1761" s="10">
        <v>1756</v>
      </c>
      <c r="S1761" s="18">
        <f t="shared" si="83"/>
        <v>1.6066443385987658E-2</v>
      </c>
      <c r="T1761" s="18">
        <f t="shared" si="84"/>
        <v>62.241528879512288</v>
      </c>
      <c r="U1761" s="18">
        <f>LOOKUP('lap sim'!T1761,'bike sim'!J270:J515,'bike sim'!K270:K515)</f>
        <v>4.0308154025609744</v>
      </c>
    </row>
    <row r="1762" spans="17:21" x14ac:dyDescent="0.25">
      <c r="Q1762" s="18" t="s">
        <v>99</v>
      </c>
      <c r="R1762" s="10">
        <v>1757</v>
      </c>
      <c r="S1762" s="18">
        <f t="shared" si="83"/>
        <v>1.6049743999537701E-2</v>
      </c>
      <c r="T1762" s="18">
        <f t="shared" si="84"/>
        <v>62.306289746976901</v>
      </c>
      <c r="U1762" s="18">
        <f>LOOKUP('lap sim'!T1762,'bike sim'!J271:J516,'bike sim'!K271:K516)</f>
        <v>4.0308154025609744</v>
      </c>
    </row>
    <row r="1763" spans="17:21" x14ac:dyDescent="0.25">
      <c r="Q1763" s="18" t="s">
        <v>99</v>
      </c>
      <c r="R1763" s="10">
        <v>1758</v>
      </c>
      <c r="S1763" s="18">
        <f t="shared" si="83"/>
        <v>1.6033096594825779E-2</v>
      </c>
      <c r="T1763" s="18">
        <f t="shared" si="84"/>
        <v>62.370983302297397</v>
      </c>
      <c r="U1763" s="18">
        <f>LOOKUP('lap sim'!T1763,'bike sim'!J272:J517,'bike sim'!K272:K517)</f>
        <v>4.0308154025609744</v>
      </c>
    </row>
    <row r="1764" spans="17:21" x14ac:dyDescent="0.25">
      <c r="Q1764" s="18" t="s">
        <v>99</v>
      </c>
      <c r="R1764" s="10">
        <v>1759</v>
      </c>
      <c r="S1764" s="18">
        <f t="shared" si="83"/>
        <v>1.6016500902673998E-2</v>
      </c>
      <c r="T1764" s="18">
        <f t="shared" si="84"/>
        <v>62.435609755002567</v>
      </c>
      <c r="U1764" s="18">
        <f>LOOKUP('lap sim'!T1764,'bike sim'!J273:J518,'bike sim'!K273:K518)</f>
        <v>4.0308154025609744</v>
      </c>
    </row>
    <row r="1765" spans="17:21" x14ac:dyDescent="0.25">
      <c r="Q1765" s="18" t="s">
        <v>99</v>
      </c>
      <c r="R1765" s="10">
        <v>1760</v>
      </c>
      <c r="S1765" s="18">
        <f t="shared" si="83"/>
        <v>1.5999956655852153E-2</v>
      </c>
      <c r="T1765" s="18">
        <f t="shared" si="84"/>
        <v>62.500169313536198</v>
      </c>
      <c r="U1765" s="18">
        <f>LOOKUP('lap sim'!T1765,'bike sim'!J274:J519,'bike sim'!K274:K519)</f>
        <v>4.0308154025609744</v>
      </c>
    </row>
    <row r="1766" spans="17:21" x14ac:dyDescent="0.25">
      <c r="Q1766" s="18" t="s">
        <v>99</v>
      </c>
      <c r="R1766" s="10">
        <v>1761</v>
      </c>
      <c r="S1766" s="18">
        <f t="shared" si="83"/>
        <v>1.5983463589059669E-2</v>
      </c>
      <c r="T1766" s="18">
        <f t="shared" si="84"/>
        <v>62.564662185264915</v>
      </c>
      <c r="U1766" s="18">
        <f>LOOKUP('lap sim'!T1766,'bike sim'!J275:J520,'bike sim'!K275:K520)</f>
        <v>3.7206715161117132</v>
      </c>
    </row>
    <row r="1767" spans="17:21" x14ac:dyDescent="0.25">
      <c r="Q1767" s="18" t="s">
        <v>99</v>
      </c>
      <c r="R1767" s="10">
        <v>1762</v>
      </c>
      <c r="S1767" s="18">
        <f t="shared" si="83"/>
        <v>1.5968285349385006E-2</v>
      </c>
      <c r="T1767" s="18">
        <f t="shared" si="84"/>
        <v>62.624131402969539</v>
      </c>
      <c r="U1767" s="18">
        <f>LOOKUP('lap sim'!T1767,'bike sim'!J276:J521,'bike sim'!K276:K521)</f>
        <v>3.7206715161117132</v>
      </c>
    </row>
    <row r="1768" spans="17:21" x14ac:dyDescent="0.25">
      <c r="Q1768" s="18" t="s">
        <v>99</v>
      </c>
      <c r="R1768" s="10">
        <v>1763</v>
      </c>
      <c r="S1768" s="18">
        <f t="shared" si="83"/>
        <v>1.5953150282122287E-2</v>
      </c>
      <c r="T1768" s="18">
        <f t="shared" si="84"/>
        <v>62.68354414743014</v>
      </c>
      <c r="U1768" s="18">
        <f>LOOKUP('lap sim'!T1768,'bike sim'!J277:J522,'bike sim'!K277:K522)</f>
        <v>3.7206715161117132</v>
      </c>
    </row>
    <row r="1769" spans="17:21" x14ac:dyDescent="0.25">
      <c r="Q1769" s="18" t="s">
        <v>99</v>
      </c>
      <c r="R1769" s="10">
        <v>1764</v>
      </c>
      <c r="S1769" s="18">
        <f t="shared" si="83"/>
        <v>1.5938058182956925E-2</v>
      </c>
      <c r="T1769" s="18">
        <f t="shared" si="84"/>
        <v>62.742900579277084</v>
      </c>
      <c r="U1769" s="18">
        <f>LOOKUP('lap sim'!T1769,'bike sim'!J278:J523,'bike sim'!K278:K523)</f>
        <v>3.7206715161117132</v>
      </c>
    </row>
    <row r="1770" spans="17:21" x14ac:dyDescent="0.25">
      <c r="Q1770" s="18" t="s">
        <v>99</v>
      </c>
      <c r="R1770" s="10">
        <v>1765</v>
      </c>
      <c r="S1770" s="18">
        <f t="shared" si="83"/>
        <v>1.5923008848925658E-2</v>
      </c>
      <c r="T1770" s="18">
        <f t="shared" si="84"/>
        <v>62.802200858380544</v>
      </c>
      <c r="U1770" s="18">
        <f>LOOKUP('lap sim'!T1770,'bike sim'!J279:J524,'bike sim'!K279:K524)</f>
        <v>3.7206715161117132</v>
      </c>
    </row>
    <row r="1771" spans="17:21" x14ac:dyDescent="0.25">
      <c r="Q1771" s="18" t="s">
        <v>99</v>
      </c>
      <c r="R1771" s="10">
        <v>1766</v>
      </c>
      <c r="S1771" s="18">
        <f t="shared" si="83"/>
        <v>1.5908002078405068E-2</v>
      </c>
      <c r="T1771" s="18">
        <f t="shared" si="84"/>
        <v>62.861445143855534</v>
      </c>
      <c r="U1771" s="18">
        <f>LOOKUP('lap sim'!T1771,'bike sim'!J280:J525,'bike sim'!K280:K525)</f>
        <v>3.7206715161117132</v>
      </c>
    </row>
    <row r="1772" spans="17:21" x14ac:dyDescent="0.25">
      <c r="Q1772" s="18" t="s">
        <v>99</v>
      </c>
      <c r="R1772" s="10">
        <v>1767</v>
      </c>
      <c r="S1772" s="18">
        <f t="shared" si="83"/>
        <v>1.5893037671100233E-2</v>
      </c>
      <c r="T1772" s="18">
        <f t="shared" si="84"/>
        <v>62.920633594066899</v>
      </c>
      <c r="U1772" s="18">
        <f>LOOKUP('lap sim'!T1772,'bike sim'!J281:J526,'bike sim'!K281:K526)</f>
        <v>3.7206715161117132</v>
      </c>
    </row>
    <row r="1773" spans="17:21" x14ac:dyDescent="0.25">
      <c r="Q1773" s="18" t="s">
        <v>99</v>
      </c>
      <c r="R1773" s="10">
        <v>1768</v>
      </c>
      <c r="S1773" s="18">
        <f t="shared" si="83"/>
        <v>1.5878115428033489E-2</v>
      </c>
      <c r="T1773" s="18">
        <f t="shared" si="84"/>
        <v>62.979766366634252</v>
      </c>
      <c r="U1773" s="18">
        <f>LOOKUP('lap sim'!T1773,'bike sim'!J54:J299,'bike sim'!K54:K299)</f>
        <v>3.7871077718296853</v>
      </c>
    </row>
    <row r="1774" spans="17:21" x14ac:dyDescent="0.25">
      <c r="Q1774" s="18" t="s">
        <v>99</v>
      </c>
      <c r="R1774" s="10">
        <v>1769</v>
      </c>
      <c r="S1774" s="18">
        <f t="shared" si="83"/>
        <v>1.5862969702981886E-2</v>
      </c>
      <c r="T1774" s="18">
        <f t="shared" si="84"/>
        <v>63.039898500973763</v>
      </c>
      <c r="U1774" s="18">
        <f>LOOKUP('lap sim'!T1774,'bike sim'!J55:J300,'bike sim'!K55:K300)</f>
        <v>3.7206715161117132</v>
      </c>
    </row>
    <row r="1775" spans="17:21" x14ac:dyDescent="0.25">
      <c r="Q1775" s="18" t="s">
        <v>99</v>
      </c>
      <c r="R1775" s="10">
        <v>1770</v>
      </c>
      <c r="S1775" s="18">
        <f t="shared" si="83"/>
        <v>1.5848131941098499E-2</v>
      </c>
      <c r="T1775" s="18">
        <f t="shared" si="84"/>
        <v>63.098919400508592</v>
      </c>
      <c r="U1775" s="18">
        <f>LOOKUP('lap sim'!T1775,'bike sim'!J56:J301,'bike sim'!K56:K301)</f>
        <v>3.7206715161117132</v>
      </c>
    </row>
    <row r="1776" spans="17:21" x14ac:dyDescent="0.25">
      <c r="Q1776" s="18" t="s">
        <v>99</v>
      </c>
      <c r="R1776" s="10">
        <v>1771</v>
      </c>
      <c r="S1776" s="18">
        <f t="shared" si="83"/>
        <v>1.5833335750839568E-2</v>
      </c>
      <c r="T1776" s="18">
        <f t="shared" si="84"/>
        <v>63.157885093605415</v>
      </c>
      <c r="U1776" s="18">
        <f>LOOKUP('lap sim'!T1776,'bike sim'!J57:J302,'bike sim'!K57:K302)</f>
        <v>3.7206715161117132</v>
      </c>
    </row>
    <row r="1777" spans="17:21" x14ac:dyDescent="0.25">
      <c r="Q1777" s="18" t="s">
        <v>99</v>
      </c>
      <c r="R1777" s="10">
        <v>1772</v>
      </c>
      <c r="S1777" s="18">
        <f t="shared" si="83"/>
        <v>1.5818580938409078E-2</v>
      </c>
      <c r="T1777" s="18">
        <f t="shared" si="84"/>
        <v>63.2167957349386</v>
      </c>
      <c r="U1777" s="18">
        <f>LOOKUP('lap sim'!T1777,'bike sim'!J58:J303,'bike sim'!K58:K303)</f>
        <v>3.7206715161117132</v>
      </c>
    </row>
    <row r="1778" spans="17:21" x14ac:dyDescent="0.25">
      <c r="Q1778" s="18" t="s">
        <v>99</v>
      </c>
      <c r="R1778" s="10">
        <v>1773</v>
      </c>
      <c r="S1778" s="18">
        <f t="shared" si="83"/>
        <v>1.5803867311273635E-2</v>
      </c>
      <c r="T1778" s="18">
        <f t="shared" si="84"/>
        <v>63.275651478461448</v>
      </c>
      <c r="U1778" s="18">
        <f>LOOKUP('lap sim'!T1778,'bike sim'!J59:J304,'bike sim'!K59:K304)</f>
        <v>3.7206715161117132</v>
      </c>
    </row>
    <row r="1779" spans="17:21" x14ac:dyDescent="0.25">
      <c r="Q1779" s="18" t="s">
        <v>99</v>
      </c>
      <c r="R1779" s="10">
        <v>1774</v>
      </c>
      <c r="S1779" s="18">
        <f t="shared" si="83"/>
        <v>1.5789194678151888E-2</v>
      </c>
      <c r="T1779" s="18">
        <f t="shared" si="84"/>
        <v>63.334452477410913</v>
      </c>
      <c r="U1779" s="18">
        <f>LOOKUP('lap sim'!T1779,'bike sim'!J60:J305,'bike sim'!K60:K305)</f>
        <v>3.8111403652024478</v>
      </c>
    </row>
    <row r="1780" spans="17:21" x14ac:dyDescent="0.25">
      <c r="Q1780" s="18" t="s">
        <v>99</v>
      </c>
      <c r="R1780" s="10">
        <v>1775</v>
      </c>
      <c r="S1780" s="18">
        <f t="shared" si="83"/>
        <v>1.5774207410948326E-2</v>
      </c>
      <c r="T1780" s="18">
        <f t="shared" si="84"/>
        <v>63.394627314582856</v>
      </c>
      <c r="U1780" s="18">
        <f>LOOKUP('lap sim'!T1780,'bike sim'!J61:J306,'bike sim'!K61:K306)</f>
        <v>3.5600351065061657</v>
      </c>
    </row>
    <row r="1781" spans="17:21" x14ac:dyDescent="0.25">
      <c r="Q1781" s="18" t="s">
        <v>99</v>
      </c>
      <c r="R1781" s="10">
        <v>1776</v>
      </c>
      <c r="S1781" s="18">
        <f t="shared" si="83"/>
        <v>1.5760246544208448E-2</v>
      </c>
      <c r="T1781" s="18">
        <f t="shared" si="84"/>
        <v>63.450784046743138</v>
      </c>
      <c r="U1781" s="18">
        <f>LOOKUP('lap sim'!T1781,'bike sim'!J62:J307,'bike sim'!K62:K307)</f>
        <v>3.5600351065061657</v>
      </c>
    </row>
    <row r="1782" spans="17:21" x14ac:dyDescent="0.25">
      <c r="Q1782" s="18" t="s">
        <v>99</v>
      </c>
      <c r="R1782" s="10">
        <v>1777</v>
      </c>
      <c r="S1782" s="18">
        <f t="shared" si="83"/>
        <v>1.5746322690809635E-2</v>
      </c>
      <c r="T1782" s="18">
        <f t="shared" si="84"/>
        <v>63.506891077727715</v>
      </c>
      <c r="U1782" s="18">
        <f>LOOKUP('lap sim'!T1782,'bike sim'!J63:J308,'bike sim'!K63:K308)</f>
        <v>3.5600351065061657</v>
      </c>
    </row>
    <row r="1783" spans="17:21" x14ac:dyDescent="0.25">
      <c r="Q1783" s="18" t="s">
        <v>99</v>
      </c>
      <c r="R1783" s="10">
        <v>1778</v>
      </c>
      <c r="S1783" s="18">
        <f t="shared" si="83"/>
        <v>1.5732435687460765E-2</v>
      </c>
      <c r="T1783" s="18">
        <f t="shared" si="84"/>
        <v>63.562948539305374</v>
      </c>
      <c r="U1783" s="18">
        <f>LOOKUP('lap sim'!T1783,'bike sim'!J64:J309,'bike sim'!K64:K309)</f>
        <v>3.5600351065061657</v>
      </c>
    </row>
    <row r="1784" spans="17:21" x14ac:dyDescent="0.25">
      <c r="Q1784" s="18" t="s">
        <v>99</v>
      </c>
      <c r="R1784" s="10">
        <v>1779</v>
      </c>
      <c r="S1784" s="18">
        <f t="shared" si="83"/>
        <v>1.5718585371877595E-2</v>
      </c>
      <c r="T1784" s="18">
        <f t="shared" si="84"/>
        <v>63.618956562663584</v>
      </c>
      <c r="U1784" s="18">
        <f>LOOKUP('lap sim'!T1784,'bike sim'!J65:J310,'bike sim'!K65:K310)</f>
        <v>3.7557015418539139</v>
      </c>
    </row>
    <row r="1785" spans="17:21" x14ac:dyDescent="0.25">
      <c r="Q1785" s="18" t="s">
        <v>99</v>
      </c>
      <c r="R1785" s="10">
        <v>1780</v>
      </c>
      <c r="S1785" s="18">
        <f t="shared" si="83"/>
        <v>1.5704013053995308E-2</v>
      </c>
      <c r="T1785" s="18">
        <f t="shared" si="84"/>
        <v>63.677990877980506</v>
      </c>
      <c r="U1785" s="18">
        <f>LOOKUP('lap sim'!T1785,'bike sim'!J66:J311,'bike sim'!K66:K311)</f>
        <v>3.7557015418539139</v>
      </c>
    </row>
    <row r="1786" spans="17:21" x14ac:dyDescent="0.25">
      <c r="Q1786" s="18" t="s">
        <v>99</v>
      </c>
      <c r="R1786" s="10">
        <v>1781</v>
      </c>
      <c r="S1786" s="18">
        <f t="shared" ref="S1786:S1849" si="85">1/T1786</f>
        <v>1.5689481202507058E-2</v>
      </c>
      <c r="T1786" s="18">
        <f t="shared" si="84"/>
        <v>63.736970464020686</v>
      </c>
      <c r="U1786" s="18">
        <f>LOOKUP('lap sim'!T1786,'bike sim'!J67:J312,'bike sim'!K67:K312)</f>
        <v>3.7557015418539139</v>
      </c>
    </row>
    <row r="1787" spans="17:21" x14ac:dyDescent="0.25">
      <c r="Q1787" s="18" t="s">
        <v>99</v>
      </c>
      <c r="R1787" s="10">
        <v>1782</v>
      </c>
      <c r="S1787" s="18">
        <f t="shared" si="85"/>
        <v>1.5674989630436752E-2</v>
      </c>
      <c r="T1787" s="18">
        <f t="shared" si="84"/>
        <v>63.795895472763831</v>
      </c>
      <c r="U1787" s="18">
        <f>LOOKUP('lap sim'!T1787,'bike sim'!J1:J246,'bike sim'!K1:K246)</f>
        <v>3.5600351065061657</v>
      </c>
    </row>
    <row r="1788" spans="17:21" x14ac:dyDescent="0.25">
      <c r="Q1788" s="18" t="s">
        <v>99</v>
      </c>
      <c r="R1788" s="10">
        <v>1783</v>
      </c>
      <c r="S1788" s="18">
        <f t="shared" si="85"/>
        <v>1.5661290394434601E-2</v>
      </c>
      <c r="T1788" s="18">
        <f t="shared" si="84"/>
        <v>63.85169898614231</v>
      </c>
      <c r="U1788" s="18">
        <f>LOOKUP('lap sim'!T1788,'bike sim'!J2:J247,'bike sim'!K2:K247)</f>
        <v>3.5600351065061657</v>
      </c>
    </row>
    <row r="1789" spans="17:21" x14ac:dyDescent="0.25">
      <c r="Q1789" s="18" t="s">
        <v>99</v>
      </c>
      <c r="R1789" s="10">
        <v>1784</v>
      </c>
      <c r="S1789" s="18">
        <f t="shared" si="85"/>
        <v>1.564762702373685E-2</v>
      </c>
      <c r="T1789" s="18">
        <f t="shared" si="84"/>
        <v>63.907453729759688</v>
      </c>
      <c r="U1789" s="18">
        <f>LOOKUP('lap sim'!T1789,'bike sim'!J3:J248,'bike sim'!K3:K248)</f>
        <v>3.4785074251112658</v>
      </c>
    </row>
    <row r="1790" spans="17:21" x14ac:dyDescent="0.25">
      <c r="Q1790" s="18" t="s">
        <v>99</v>
      </c>
      <c r="R1790" s="10">
        <v>1785</v>
      </c>
      <c r="S1790" s="18">
        <f t="shared" si="85"/>
        <v>1.563431118098188E-2</v>
      </c>
      <c r="T1790" s="18">
        <f t="shared" si="84"/>
        <v>63.961884116547125</v>
      </c>
      <c r="U1790" s="18">
        <f>LOOKUP('lap sim'!T1790,'bike sim'!J4:J249,'bike sim'!K4:K249)</f>
        <v>3.4785074251112658</v>
      </c>
    </row>
    <row r="1791" spans="17:21" x14ac:dyDescent="0.25">
      <c r="Q1791" s="18" t="s">
        <v>99</v>
      </c>
      <c r="R1791" s="10">
        <v>1786</v>
      </c>
      <c r="S1791" s="18">
        <f t="shared" si="85"/>
        <v>1.5621029284689527E-2</v>
      </c>
      <c r="T1791" s="18">
        <f t="shared" si="84"/>
        <v>64.016268184076665</v>
      </c>
      <c r="U1791" s="18">
        <f>LOOKUP('lap sim'!T1791,'bike sim'!J5:J250,'bike sim'!K5:K250)</f>
        <v>3.4785074251112658</v>
      </c>
    </row>
    <row r="1792" spans="17:21" x14ac:dyDescent="0.25">
      <c r="Q1792" s="18" t="s">
        <v>99</v>
      </c>
      <c r="R1792" s="10">
        <v>1787</v>
      </c>
      <c r="S1792" s="18">
        <f t="shared" si="85"/>
        <v>1.5607781190845592E-2</v>
      </c>
      <c r="T1792" s="18">
        <f t="shared" si="84"/>
        <v>64.070606050431337</v>
      </c>
      <c r="U1792" s="18">
        <f>LOOKUP('lap sim'!T1792,'bike sim'!J6:J251,'bike sim'!K6:K251)</f>
        <v>3.4785074251112658</v>
      </c>
    </row>
    <row r="1793" spans="17:21" x14ac:dyDescent="0.25">
      <c r="Q1793" s="18" t="s">
        <v>99</v>
      </c>
      <c r="R1793" s="10">
        <v>1788</v>
      </c>
      <c r="S1793" s="18">
        <f t="shared" si="85"/>
        <v>1.5594566756289886E-2</v>
      </c>
      <c r="T1793" s="18">
        <f t="shared" si="84"/>
        <v>64.124897833193202</v>
      </c>
      <c r="U1793" s="18">
        <f>LOOKUP('lap sim'!T1793,'bike sim'!J7:J252,'bike sim'!K7:K252)</f>
        <v>3.4785074251112658</v>
      </c>
    </row>
    <row r="1794" spans="17:21" x14ac:dyDescent="0.25">
      <c r="Q1794" s="18" t="s">
        <v>99</v>
      </c>
      <c r="R1794" s="10">
        <v>1789</v>
      </c>
      <c r="S1794" s="18">
        <f t="shared" si="85"/>
        <v>1.5581385838709718E-2</v>
      </c>
      <c r="T1794" s="18">
        <f t="shared" si="84"/>
        <v>64.179143649446345</v>
      </c>
      <c r="U1794" s="18">
        <f>LOOKUP('lap sim'!T1794,'bike sim'!J8:J253,'bike sim'!K8:K253)</f>
        <v>3.4785074251112658</v>
      </c>
    </row>
    <row r="1795" spans="17:21" x14ac:dyDescent="0.25">
      <c r="Q1795" s="18" t="s">
        <v>99</v>
      </c>
      <c r="R1795" s="10">
        <v>1790</v>
      </c>
      <c r="S1795" s="18">
        <f t="shared" si="85"/>
        <v>1.5568238296633464E-2</v>
      </c>
      <c r="T1795" s="18">
        <f t="shared" si="84"/>
        <v>64.233343615779816</v>
      </c>
      <c r="U1795" s="18">
        <f>LOOKUP('lap sim'!T1795,'bike sim'!J9:J254,'bike sim'!K9:K254)</f>
        <v>3.4785074251112658</v>
      </c>
    </row>
    <row r="1796" spans="17:21" x14ac:dyDescent="0.25">
      <c r="Q1796" s="18" t="s">
        <v>99</v>
      </c>
      <c r="R1796" s="10">
        <v>1791</v>
      </c>
      <c r="S1796" s="18">
        <f t="shared" si="85"/>
        <v>1.5555123989424184E-2</v>
      </c>
      <c r="T1796" s="18">
        <f t="shared" si="84"/>
        <v>64.287497848290556</v>
      </c>
      <c r="U1796" s="18">
        <f>LOOKUP('lap sim'!T1796,'bike sim'!J10:J255,'bike sim'!K10:K255)</f>
        <v>3.4785074251112658</v>
      </c>
    </row>
    <row r="1797" spans="17:21" x14ac:dyDescent="0.25">
      <c r="Q1797" s="18" t="s">
        <v>99</v>
      </c>
      <c r="R1797" s="10">
        <v>1792</v>
      </c>
      <c r="S1797" s="18">
        <f t="shared" si="85"/>
        <v>1.5542042777273293E-2</v>
      </c>
      <c r="T1797" s="18">
        <f t="shared" si="84"/>
        <v>64.341606462586299</v>
      </c>
      <c r="U1797" s="18">
        <f>LOOKUP('lap sim'!T1797,'bike sim'!J11:J256,'bike sim'!K11:K256)</f>
        <v>3.4785074251112658</v>
      </c>
    </row>
    <row r="1798" spans="17:21" x14ac:dyDescent="0.25">
      <c r="Q1798" s="18" t="s">
        <v>99</v>
      </c>
      <c r="R1798" s="10">
        <v>1793</v>
      </c>
      <c r="S1798" s="18">
        <f t="shared" si="85"/>
        <v>1.5528994521194312E-2</v>
      </c>
      <c r="T1798" s="18">
        <f t="shared" si="84"/>
        <v>64.395669573788439</v>
      </c>
      <c r="U1798" s="18">
        <f>LOOKUP('lap sim'!T1798,'bike sim'!J12:J257,'bike sim'!K12:K257)</f>
        <v>3.4785074251112658</v>
      </c>
    </row>
    <row r="1799" spans="17:21" x14ac:dyDescent="0.25">
      <c r="Q1799" s="18" t="s">
        <v>99</v>
      </c>
      <c r="R1799" s="10">
        <v>1794</v>
      </c>
      <c r="S1799" s="18">
        <f t="shared" si="85"/>
        <v>1.5515979083016655E-2</v>
      </c>
      <c r="T1799" s="18">
        <f t="shared" si="84"/>
        <v>64.449687296534918</v>
      </c>
      <c r="U1799" s="18">
        <f>LOOKUP('lap sim'!T1799,'bike sim'!J13:J258,'bike sim'!K13:K258)</f>
        <v>3.4785074251112658</v>
      </c>
    </row>
    <row r="1800" spans="17:21" x14ac:dyDescent="0.25">
      <c r="Q1800" s="18" t="s">
        <v>99</v>
      </c>
      <c r="R1800" s="10">
        <v>1795</v>
      </c>
      <c r="S1800" s="18">
        <f t="shared" si="85"/>
        <v>1.5502996325379468E-2</v>
      </c>
      <c r="T1800" s="18">
        <f t="shared" si="84"/>
        <v>64.503659744983068</v>
      </c>
      <c r="U1800" s="18">
        <f>LOOKUP('lap sim'!T1800,'bike sim'!J14:J259,'bike sim'!K14:K259)</f>
        <v>3.4785074251112658</v>
      </c>
    </row>
    <row r="1801" spans="17:21" x14ac:dyDescent="0.25">
      <c r="Q1801" s="18" t="s">
        <v>99</v>
      </c>
      <c r="R1801" s="10">
        <v>1796</v>
      </c>
      <c r="S1801" s="18">
        <f t="shared" si="85"/>
        <v>1.5490046111725563E-2</v>
      </c>
      <c r="T1801" s="18">
        <f t="shared" si="84"/>
        <v>64.557587032812378</v>
      </c>
      <c r="U1801" s="18">
        <f>LOOKUP('lap sim'!T1801,'bike sim'!J15:J260,'bike sim'!K15:K260)</f>
        <v>3.4785074251112658</v>
      </c>
    </row>
    <row r="1802" spans="17:21" x14ac:dyDescent="0.25">
      <c r="Q1802" s="18" t="s">
        <v>99</v>
      </c>
      <c r="R1802" s="10">
        <v>1797</v>
      </c>
      <c r="S1802" s="18">
        <f t="shared" si="85"/>
        <v>1.5477128306295367E-2</v>
      </c>
      <c r="T1802" s="18">
        <f t="shared" si="84"/>
        <v>64.611469273227328</v>
      </c>
      <c r="U1802" s="18">
        <f>LOOKUP('lap sim'!T1802,'bike sim'!J16:J261,'bike sim'!K16:K261)</f>
        <v>3.4785074251112658</v>
      </c>
    </row>
    <row r="1803" spans="17:21" x14ac:dyDescent="0.25">
      <c r="Q1803" s="18" t="s">
        <v>99</v>
      </c>
      <c r="R1803" s="10">
        <v>1798</v>
      </c>
      <c r="S1803" s="18">
        <f t="shared" si="85"/>
        <v>1.5464242774120939E-2</v>
      </c>
      <c r="T1803" s="18">
        <f t="shared" si="84"/>
        <v>64.66530657896017</v>
      </c>
      <c r="U1803" s="18">
        <f>LOOKUP('lap sim'!T1803,'bike sim'!J17:J262,'bike sim'!K17:K262)</f>
        <v>3.4785074251112658</v>
      </c>
    </row>
    <row r="1804" spans="17:21" x14ac:dyDescent="0.25">
      <c r="Q1804" s="18" t="s">
        <v>99</v>
      </c>
      <c r="R1804" s="10">
        <v>1799</v>
      </c>
      <c r="S1804" s="18">
        <f t="shared" si="85"/>
        <v>1.5451389381020048E-2</v>
      </c>
      <c r="T1804" s="18">
        <f t="shared" si="84"/>
        <v>64.719099062273671</v>
      </c>
      <c r="U1804" s="18">
        <f>LOOKUP('lap sim'!T1804,'bike sim'!J18:J263,'bike sim'!K18:K263)</f>
        <v>3.4785074251112658</v>
      </c>
    </row>
    <row r="1805" spans="17:21" x14ac:dyDescent="0.25">
      <c r="Q1805" s="18" t="s">
        <v>99</v>
      </c>
      <c r="R1805" s="10">
        <v>1800</v>
      </c>
      <c r="S1805" s="18">
        <f t="shared" si="85"/>
        <v>1.5438567993590311E-2</v>
      </c>
      <c r="T1805" s="18">
        <f t="shared" si="84"/>
        <v>64.772846834963829</v>
      </c>
      <c r="U1805" s="18">
        <f>LOOKUP('lap sim'!T1805,'bike sim'!J19:J264,'bike sim'!K19:K264)</f>
        <v>3.4785074251112658</v>
      </c>
    </row>
    <row r="1806" spans="17:21" x14ac:dyDescent="0.25">
      <c r="Q1806" s="18" t="s">
        <v>99</v>
      </c>
      <c r="R1806" s="10">
        <v>1801</v>
      </c>
      <c r="S1806" s="18">
        <f t="shared" si="85"/>
        <v>1.5425778479203353E-2</v>
      </c>
      <c r="T1806" s="18">
        <f t="shared" si="84"/>
        <v>64.826550008362616</v>
      </c>
      <c r="U1806" s="18">
        <f>LOOKUP('lap sim'!T1806,'bike sim'!J20:J265,'bike sim'!K20:K265)</f>
        <v>3.4785074251112658</v>
      </c>
    </row>
    <row r="1807" spans="17:21" x14ac:dyDescent="0.25">
      <c r="Q1807" s="18" t="s">
        <v>99</v>
      </c>
      <c r="R1807" s="10">
        <v>1802</v>
      </c>
      <c r="S1807" s="18">
        <f t="shared" si="85"/>
        <v>1.5413020705999066E-2</v>
      </c>
      <c r="T1807" s="18">
        <f t="shared" si="84"/>
        <v>64.880208693340649</v>
      </c>
      <c r="U1807" s="18">
        <f>LOOKUP('lap sim'!T1807,'bike sim'!J21:J266,'bike sim'!K21:K266)</f>
        <v>3.4785074251112658</v>
      </c>
    </row>
    <row r="1808" spans="17:21" x14ac:dyDescent="0.25">
      <c r="Q1808" s="18" t="s">
        <v>99</v>
      </c>
      <c r="R1808" s="10">
        <v>1803</v>
      </c>
      <c r="S1808" s="18">
        <f t="shared" si="85"/>
        <v>1.5400294542879882E-2</v>
      </c>
      <c r="T1808" s="18">
        <f t="shared" si="84"/>
        <v>64.933823000309857</v>
      </c>
      <c r="U1808" s="18">
        <f>LOOKUP('lap sim'!T1808,'bike sim'!J22:J267,'bike sim'!K22:K267)</f>
        <v>3.4785074251112658</v>
      </c>
    </row>
    <row r="1809" spans="17:21" x14ac:dyDescent="0.25">
      <c r="Q1809" s="18" t="s">
        <v>99</v>
      </c>
      <c r="R1809" s="10">
        <v>1804</v>
      </c>
      <c r="S1809" s="18">
        <f t="shared" si="85"/>
        <v>1.5387599859505111E-2</v>
      </c>
      <c r="T1809" s="18">
        <f t="shared" si="84"/>
        <v>64.987393039226163</v>
      </c>
      <c r="U1809" s="18">
        <f>LOOKUP('lap sim'!T1809,'bike sim'!J23:J268,'bike sim'!K23:K268)</f>
        <v>3.4785074251112658</v>
      </c>
    </row>
    <row r="1810" spans="17:21" x14ac:dyDescent="0.25">
      <c r="Q1810" s="18" t="s">
        <v>99</v>
      </c>
      <c r="R1810" s="10">
        <v>1805</v>
      </c>
      <c r="S1810" s="18">
        <f t="shared" si="85"/>
        <v>1.5374936526285346E-2</v>
      </c>
      <c r="T1810" s="18">
        <f t="shared" si="84"/>
        <v>65.040918919592087</v>
      </c>
      <c r="U1810" s="18">
        <f>LOOKUP('lap sim'!T1810,'bike sim'!J24:J269,'bike sim'!K24:K269)</f>
        <v>3.4785074251112658</v>
      </c>
    </row>
    <row r="1811" spans="17:21" x14ac:dyDescent="0.25">
      <c r="Q1811" s="18" t="s">
        <v>99</v>
      </c>
      <c r="R1811" s="10">
        <v>1806</v>
      </c>
      <c r="S1811" s="18">
        <f t="shared" si="85"/>
        <v>1.5150245347269987E-2</v>
      </c>
      <c r="T1811" s="18">
        <f>T1812+(U1812*S1812)</f>
        <v>66.005531730890155</v>
      </c>
      <c r="U1811" s="18">
        <f>LOOKUP('lap sim'!T1811,'bike sim'!J25:J270,'bike sim'!K25:K270)</f>
        <v>3.213108802698089</v>
      </c>
    </row>
    <row r="1812" spans="17:21" x14ac:dyDescent="0.25">
      <c r="Q1812" s="18" t="s">
        <v>99</v>
      </c>
      <c r="R1812" s="11">
        <v>1807</v>
      </c>
      <c r="S1812" s="18">
        <f t="shared" si="85"/>
        <v>1.5161435234971522E-2</v>
      </c>
      <c r="T1812" s="18">
        <f t="shared" ref="T1812:T1818" si="86">T1813+(U1813*S1813)</f>
        <v>65.956816389875129</v>
      </c>
      <c r="U1812" s="18">
        <f>LOOKUP('lap sim'!T1812,'bike sim'!J26:J271,'bike sim'!K26:K271)</f>
        <v>3.213108802698089</v>
      </c>
    </row>
    <row r="1813" spans="17:21" x14ac:dyDescent="0.25">
      <c r="Q1813" s="18" t="s">
        <v>99</v>
      </c>
      <c r="R1813" s="11">
        <v>1808</v>
      </c>
      <c r="S1813" s="18">
        <f t="shared" si="85"/>
        <v>1.5172206560135904E-2</v>
      </c>
      <c r="T1813" s="18">
        <f t="shared" si="86"/>
        <v>65.909991143110474</v>
      </c>
      <c r="U1813" s="18">
        <f>LOOKUP('lap sim'!T1813,'bike sim'!J27:J272,'bike sim'!K27:K272)</f>
        <v>3.0862515995320474</v>
      </c>
    </row>
    <row r="1814" spans="17:21" x14ac:dyDescent="0.25">
      <c r="Q1814" s="18" t="s">
        <v>99</v>
      </c>
      <c r="R1814" s="11">
        <v>1809</v>
      </c>
      <c r="S1814" s="18">
        <f t="shared" si="85"/>
        <v>1.5183000880645562E-2</v>
      </c>
      <c r="T1814" s="18">
        <f t="shared" si="86"/>
        <v>65.863132582356883</v>
      </c>
      <c r="U1814" s="18">
        <f>LOOKUP('lap sim'!T1814,'bike sim'!J28:J273,'bike sim'!K28:K273)</f>
        <v>3.0862515995320474</v>
      </c>
    </row>
    <row r="1815" spans="17:21" x14ac:dyDescent="0.25">
      <c r="Q1815" s="18" t="s">
        <v>99</v>
      </c>
      <c r="R1815" s="11">
        <v>1810</v>
      </c>
      <c r="S1815" s="18">
        <f t="shared" si="85"/>
        <v>1.5194633871900651E-2</v>
      </c>
      <c r="T1815" s="18">
        <f t="shared" si="86"/>
        <v>65.812707856639719</v>
      </c>
      <c r="U1815" s="18">
        <f>LOOKUP('lap sim'!T1815,'bike sim'!J29:J274,'bike sim'!K29:K274)</f>
        <v>3.3185877423751231</v>
      </c>
    </row>
    <row r="1816" spans="17:21" x14ac:dyDescent="0.25">
      <c r="Q1816" s="18" t="s">
        <v>99</v>
      </c>
      <c r="R1816" s="11">
        <v>1811</v>
      </c>
      <c r="S1816" s="18">
        <f t="shared" si="85"/>
        <v>1.5206293650137362E-2</v>
      </c>
      <c r="T1816" s="18">
        <f t="shared" si="86"/>
        <v>65.762244436925414</v>
      </c>
      <c r="U1816" s="18">
        <f>LOOKUP('lap sim'!T1816,'bike sim'!J30:J275,'bike sim'!K30:K275)</f>
        <v>3.3185877423751231</v>
      </c>
    </row>
    <row r="1817" spans="17:21" x14ac:dyDescent="0.25">
      <c r="Q1817" s="18" t="s">
        <v>99</v>
      </c>
      <c r="R1817" s="11">
        <v>1812</v>
      </c>
      <c r="S1817" s="18">
        <f t="shared" si="85"/>
        <v>1.5217980318332425E-2</v>
      </c>
      <c r="T1817" s="18">
        <f t="shared" si="86"/>
        <v>65.71174223397729</v>
      </c>
      <c r="U1817" s="18">
        <f>LOOKUP('lap sim'!T1817,'bike sim'!J31:J276,'bike sim'!K31:K276)</f>
        <v>3.3185877423751231</v>
      </c>
    </row>
    <row r="1818" spans="17:21" x14ac:dyDescent="0.25">
      <c r="Q1818" s="18" t="s">
        <v>99</v>
      </c>
      <c r="R1818" s="11">
        <v>1813</v>
      </c>
      <c r="S1818" s="18">
        <f t="shared" si="85"/>
        <v>1.5229693980017708E-2</v>
      </c>
      <c r="T1818" s="18">
        <f t="shared" si="86"/>
        <v>65.661201158215079</v>
      </c>
      <c r="U1818" s="18">
        <f>LOOKUP('lap sim'!T1818,'bike sim'!J32:J277,'bike sim'!K32:K277)</f>
        <v>3.3185877423751231</v>
      </c>
    </row>
    <row r="1819" spans="17:21" x14ac:dyDescent="0.25">
      <c r="Q1819" s="18" t="s">
        <v>99</v>
      </c>
      <c r="R1819" s="11">
        <v>1814</v>
      </c>
      <c r="S1819" s="18">
        <f t="shared" si="85"/>
        <v>1.5241434739284071E-2</v>
      </c>
      <c r="T1819" s="18">
        <f t="shared" ref="T1819:T1832" si="87">T1820+(U1820*S1820)</f>
        <v>65.610621119713073</v>
      </c>
      <c r="U1819" s="18">
        <f>LOOKUP('lap sim'!T1819,'bike sim'!J33:J278,'bike sim'!K33:K278)</f>
        <v>3.3185877423751231</v>
      </c>
    </row>
    <row r="1820" spans="17:21" x14ac:dyDescent="0.25">
      <c r="Q1820" s="18" t="s">
        <v>99</v>
      </c>
      <c r="R1820" s="11">
        <v>1815</v>
      </c>
      <c r="S1820" s="18">
        <f t="shared" si="85"/>
        <v>1.5252828104910505E-2</v>
      </c>
      <c r="T1820" s="18">
        <f t="shared" si="87"/>
        <v>65.561612123463149</v>
      </c>
      <c r="U1820" s="18">
        <f>LOOKUP('lap sim'!T1820,'bike sim'!J34:J279,'bike sim'!K34:K279)</f>
        <v>3.213108802698089</v>
      </c>
    </row>
    <row r="1821" spans="17:21" x14ac:dyDescent="0.25">
      <c r="Q1821" s="18" t="s">
        <v>99</v>
      </c>
      <c r="R1821" s="11">
        <v>1816</v>
      </c>
      <c r="S1821" s="18">
        <f t="shared" si="85"/>
        <v>1.5264247065697546E-2</v>
      </c>
      <c r="T1821" s="18">
        <f t="shared" si="87"/>
        <v>65.512566436849795</v>
      </c>
      <c r="U1821" s="18">
        <f>LOOKUP('lap sim'!T1821,'bike sim'!J35:J280,'bike sim'!K35:K280)</f>
        <v>3.213108802698089</v>
      </c>
    </row>
    <row r="1822" spans="17:21" x14ac:dyDescent="0.25">
      <c r="Q1822" s="18" t="s">
        <v>99</v>
      </c>
      <c r="R1822" s="11">
        <v>1817</v>
      </c>
      <c r="S1822" s="18">
        <f t="shared" si="85"/>
        <v>1.527569171763579E-2</v>
      </c>
      <c r="T1822" s="18">
        <f t="shared" si="87"/>
        <v>65.463483977324557</v>
      </c>
      <c r="U1822" s="18">
        <f>LOOKUP('lap sim'!T1822,'bike sim'!J36:J281,'bike sim'!K36:K281)</f>
        <v>3.213108802698089</v>
      </c>
    </row>
    <row r="1823" spans="17:21" x14ac:dyDescent="0.25">
      <c r="Q1823" s="18" t="s">
        <v>99</v>
      </c>
      <c r="R1823" s="11">
        <v>1818</v>
      </c>
      <c r="S1823" s="18">
        <f t="shared" si="85"/>
        <v>1.5287162157220646E-2</v>
      </c>
      <c r="T1823" s="18">
        <f t="shared" si="87"/>
        <v>65.414364662028916</v>
      </c>
      <c r="U1823" s="18">
        <f>LOOKUP('lap sim'!T1823,'bike sim'!J37:J282,'bike sim'!K37:K282)</f>
        <v>3.213108802698089</v>
      </c>
    </row>
    <row r="1824" spans="17:21" x14ac:dyDescent="0.25">
      <c r="Q1824" s="18" t="s">
        <v>99</v>
      </c>
      <c r="R1824" s="11">
        <v>1819</v>
      </c>
      <c r="S1824" s="18">
        <f t="shared" si="85"/>
        <v>1.5298658481455748E-2</v>
      </c>
      <c r="T1824" s="18">
        <f t="shared" si="87"/>
        <v>65.365208407792679</v>
      </c>
      <c r="U1824" s="18">
        <f>LOOKUP('lap sim'!T1824,'bike sim'!J38:J283,'bike sim'!K38:K283)</f>
        <v>3.213108802698089</v>
      </c>
    </row>
    <row r="1825" spans="17:21" x14ac:dyDescent="0.25">
      <c r="Q1825" s="18" t="s">
        <v>99</v>
      </c>
      <c r="R1825" s="11">
        <v>1820</v>
      </c>
      <c r="S1825" s="18">
        <f t="shared" si="85"/>
        <v>1.5310180787856401E-2</v>
      </c>
      <c r="T1825" s="18">
        <f t="shared" si="87"/>
        <v>65.316015131132318</v>
      </c>
      <c r="U1825" s="18">
        <f>LOOKUP('lap sim'!T1825,'bike sim'!J39:J284,'bike sim'!K39:K284)</f>
        <v>3.213108802698089</v>
      </c>
    </row>
    <row r="1826" spans="17:21" x14ac:dyDescent="0.25">
      <c r="Q1826" s="18" t="s">
        <v>99</v>
      </c>
      <c r="R1826" s="11">
        <v>1821</v>
      </c>
      <c r="S1826" s="18">
        <f t="shared" si="85"/>
        <v>1.5321729174453066E-2</v>
      </c>
      <c r="T1826" s="18">
        <f t="shared" si="87"/>
        <v>65.266784748249322</v>
      </c>
      <c r="U1826" s="18">
        <f>LOOKUP('lap sim'!T1826,'bike sim'!J40:J285,'bike sim'!K40:K285)</f>
        <v>3.213108802698089</v>
      </c>
    </row>
    <row r="1827" spans="17:21" x14ac:dyDescent="0.25">
      <c r="Q1827" s="18" t="s">
        <v>99</v>
      </c>
      <c r="R1827" s="11">
        <v>1822</v>
      </c>
      <c r="S1827" s="18">
        <f t="shared" si="85"/>
        <v>1.5333303739794848E-2</v>
      </c>
      <c r="T1827" s="18">
        <f t="shared" si="87"/>
        <v>65.217517175028547</v>
      </c>
      <c r="U1827" s="18">
        <f>LOOKUP('lap sim'!T1827,'bike sim'!J41:J286,'bike sim'!K41:K286)</f>
        <v>3.213108802698089</v>
      </c>
    </row>
    <row r="1828" spans="17:21" x14ac:dyDescent="0.25">
      <c r="Q1828" s="18" t="s">
        <v>99</v>
      </c>
      <c r="R1828" s="11">
        <v>1823</v>
      </c>
      <c r="S1828" s="18">
        <f t="shared" si="85"/>
        <v>1.5344904582953053E-2</v>
      </c>
      <c r="T1828" s="18">
        <f t="shared" si="87"/>
        <v>65.1682123270365</v>
      </c>
      <c r="U1828" s="18">
        <f>LOOKUP('lap sim'!T1828,'bike sim'!J42:J287,'bike sim'!K42:K287)</f>
        <v>3.213108802698089</v>
      </c>
    </row>
    <row r="1829" spans="17:21" x14ac:dyDescent="0.25">
      <c r="Q1829" s="18" t="s">
        <v>99</v>
      </c>
      <c r="R1829" s="11">
        <v>1824</v>
      </c>
      <c r="S1829" s="18">
        <f t="shared" si="85"/>
        <v>1.5357493773960045E-2</v>
      </c>
      <c r="T1829" s="18">
        <f t="shared" si="87"/>
        <v>65.114791170912682</v>
      </c>
      <c r="U1829" s="18">
        <f>LOOKUP('lap sim'!T1829,'bike sim'!J43:J288,'bike sim'!K43:K288)</f>
        <v>3.4785074251112658</v>
      </c>
    </row>
    <row r="1830" spans="17:21" x14ac:dyDescent="0.25">
      <c r="Q1830" s="18" t="s">
        <v>99</v>
      </c>
      <c r="R1830" s="11">
        <v>1825</v>
      </c>
      <c r="S1830" s="18">
        <f t="shared" si="85"/>
        <v>1.5369919395869833E-2</v>
      </c>
      <c r="T1830" s="18">
        <f t="shared" si="87"/>
        <v>65.062149920494548</v>
      </c>
      <c r="U1830" s="18">
        <f>LOOKUP('lap sim'!T1830,'bike sim'!J44:J289,'bike sim'!K44:K289)</f>
        <v>3.4249529267066054</v>
      </c>
    </row>
    <row r="1831" spans="17:21" x14ac:dyDescent="0.25">
      <c r="Q1831" s="18" t="s">
        <v>99</v>
      </c>
      <c r="R1831" s="11">
        <v>1826</v>
      </c>
      <c r="S1831" s="18">
        <f t="shared" si="85"/>
        <v>1.5382375235249704E-2</v>
      </c>
      <c r="T1831" s="18">
        <f t="shared" si="87"/>
        <v>65.009466009412876</v>
      </c>
      <c r="U1831" s="18">
        <f>LOOKUP('lap sim'!T1831,'bike sim'!J45:J290,'bike sim'!K45:K290)</f>
        <v>3.4249529267066054</v>
      </c>
    </row>
    <row r="1832" spans="17:21" x14ac:dyDescent="0.25">
      <c r="Q1832" s="18" t="s">
        <v>99</v>
      </c>
      <c r="R1832" s="11">
        <v>1827</v>
      </c>
      <c r="S1832" s="18">
        <f t="shared" si="85"/>
        <v>1.5394861414793359E-2</v>
      </c>
      <c r="T1832" s="18">
        <f t="shared" si="87"/>
        <v>64.95673933375403</v>
      </c>
      <c r="U1832" s="18">
        <f>LOOKUP('lap sim'!T1832,'bike sim'!J46:J291,'bike sim'!K46:K291)</f>
        <v>3.4249529267066054</v>
      </c>
    </row>
    <row r="1833" spans="17:21" x14ac:dyDescent="0.25">
      <c r="Q1833" s="18" t="s">
        <v>99</v>
      </c>
      <c r="R1833" s="11">
        <v>1828</v>
      </c>
      <c r="S1833" s="18">
        <f t="shared" si="85"/>
        <v>1.5407378057893164E-2</v>
      </c>
      <c r="T1833" s="18">
        <f t="shared" ref="T1833:T1843" si="88">T1834+(U1834*S1834)</f>
        <v>64.903969789181772</v>
      </c>
      <c r="U1833" s="18">
        <f>LOOKUP('lap sim'!T1833,'bike sim'!J47:J292,'bike sim'!K47:K292)</f>
        <v>3.4249529267066054</v>
      </c>
    </row>
    <row r="1834" spans="17:21" x14ac:dyDescent="0.25">
      <c r="Q1834" s="18" t="s">
        <v>99</v>
      </c>
      <c r="R1834" s="11">
        <v>1829</v>
      </c>
      <c r="S1834" s="18">
        <f t="shared" si="85"/>
        <v>1.5419925288645275E-2</v>
      </c>
      <c r="T1834" s="18">
        <f t="shared" si="88"/>
        <v>64.851157270934834</v>
      </c>
      <c r="U1834" s="18">
        <f>LOOKUP('lap sim'!T1834,'bike sim'!J48:J293,'bike sim'!K48:K293)</f>
        <v>3.4249529267066054</v>
      </c>
    </row>
    <row r="1835" spans="17:21" x14ac:dyDescent="0.25">
      <c r="Q1835" s="18" t="s">
        <v>99</v>
      </c>
      <c r="R1835" s="11">
        <v>1830</v>
      </c>
      <c r="S1835" s="18">
        <f t="shared" si="85"/>
        <v>1.5432503231854822E-2</v>
      </c>
      <c r="T1835" s="18">
        <f t="shared" si="88"/>
        <v>64.798301673824483</v>
      </c>
      <c r="U1835" s="18">
        <f>LOOKUP('lap sim'!T1835,'bike sim'!J49:J294,'bike sim'!K49:K294)</f>
        <v>3.4249529267066054</v>
      </c>
    </row>
    <row r="1836" spans="17:21" x14ac:dyDescent="0.25">
      <c r="Q1836" s="18" t="s">
        <v>99</v>
      </c>
      <c r="R1836" s="11">
        <v>1831</v>
      </c>
      <c r="S1836" s="18">
        <f t="shared" si="85"/>
        <v>1.5445112013041098E-2</v>
      </c>
      <c r="T1836" s="18">
        <f t="shared" si="88"/>
        <v>64.745402892232107</v>
      </c>
      <c r="U1836" s="18">
        <f>LOOKUP('lap sim'!T1836,'bike sim'!J50:J295,'bike sim'!K50:K295)</f>
        <v>3.4249529267066054</v>
      </c>
    </row>
    <row r="1837" spans="17:21" x14ac:dyDescent="0.25">
      <c r="Q1837" s="18" t="s">
        <v>99</v>
      </c>
      <c r="R1837" s="11">
        <v>1832</v>
      </c>
      <c r="S1837" s="18">
        <f t="shared" si="85"/>
        <v>1.5457751758442854E-2</v>
      </c>
      <c r="T1837" s="18">
        <f t="shared" si="88"/>
        <v>64.692460820106717</v>
      </c>
      <c r="U1837" s="18">
        <f>LOOKUP('lap sim'!T1837,'bike sim'!J51:J296,'bike sim'!K51:K296)</f>
        <v>3.4249529267066054</v>
      </c>
    </row>
    <row r="1838" spans="17:21" x14ac:dyDescent="0.25">
      <c r="Q1838" s="18" t="s">
        <v>99</v>
      </c>
      <c r="R1838" s="11">
        <v>1833</v>
      </c>
      <c r="S1838" s="18">
        <f t="shared" si="85"/>
        <v>1.547042259502358E-2</v>
      </c>
      <c r="T1838" s="18">
        <f t="shared" si="88"/>
        <v>64.639475350962499</v>
      </c>
      <c r="U1838" s="18">
        <f>LOOKUP('lap sim'!T1838,'bike sim'!J52:J297,'bike sim'!K52:K297)</f>
        <v>3.4249529267066054</v>
      </c>
    </row>
    <row r="1839" spans="17:21" x14ac:dyDescent="0.25">
      <c r="Q1839" s="18" t="s">
        <v>99</v>
      </c>
      <c r="R1839" s="11">
        <v>1834</v>
      </c>
      <c r="S1839" s="18">
        <f t="shared" si="85"/>
        <v>1.5483124650476887E-2</v>
      </c>
      <c r="T1839" s="18">
        <f t="shared" si="88"/>
        <v>64.586446377876285</v>
      </c>
      <c r="U1839" s="18">
        <f>LOOKUP('lap sim'!T1839,'bike sim'!J53:J298,'bike sim'!K53:K298)</f>
        <v>3.4249529267066054</v>
      </c>
    </row>
    <row r="1840" spans="17:21" x14ac:dyDescent="0.25">
      <c r="Q1840" s="18" t="s">
        <v>99</v>
      </c>
      <c r="R1840" s="11">
        <v>1835</v>
      </c>
      <c r="S1840" s="18">
        <f t="shared" si="85"/>
        <v>1.5495858053231906E-2</v>
      </c>
      <c r="T1840" s="18">
        <f t="shared" si="88"/>
        <v>64.53337379348504</v>
      </c>
      <c r="U1840" s="18">
        <f>LOOKUP('lap sim'!T1840,'bike sim'!J54:J299,'bike sim'!K54:K299)</f>
        <v>3.4249529267066054</v>
      </c>
    </row>
    <row r="1841" spans="17:21" x14ac:dyDescent="0.25">
      <c r="Q1841" s="18" t="s">
        <v>99</v>
      </c>
      <c r="R1841" s="11">
        <v>1836</v>
      </c>
      <c r="S1841" s="18">
        <f t="shared" si="85"/>
        <v>1.5509127249832068E-2</v>
      </c>
      <c r="T1841" s="18">
        <f t="shared" si="88"/>
        <v>64.478160756004371</v>
      </c>
      <c r="U1841" s="18">
        <f>LOOKUP('lap sim'!T1841,'bike sim'!J1:J246,'bike sim'!K1:K246)</f>
        <v>3.5600351065061657</v>
      </c>
    </row>
    <row r="1842" spans="17:21" x14ac:dyDescent="0.25">
      <c r="Q1842" s="18" t="s">
        <v>99</v>
      </c>
      <c r="R1842" s="11">
        <v>1837</v>
      </c>
      <c r="S1842" s="18">
        <f t="shared" si="85"/>
        <v>1.5522430602178283E-2</v>
      </c>
      <c r="T1842" s="18">
        <f t="shared" si="88"/>
        <v>64.422900358122305</v>
      </c>
      <c r="U1842" s="18">
        <f>LOOKUP('lap sim'!T1842,'bike sim'!J2:J247,'bike sim'!K2:K247)</f>
        <v>3.5600351065061657</v>
      </c>
    </row>
    <row r="1843" spans="17:21" x14ac:dyDescent="0.25">
      <c r="Q1843" s="18" t="s">
        <v>99</v>
      </c>
      <c r="R1843" s="11">
        <v>1838</v>
      </c>
      <c r="S1843" s="18">
        <f t="shared" si="85"/>
        <v>1.553546230070264E-2</v>
      </c>
      <c r="T1843" s="18">
        <f t="shared" si="88"/>
        <v>64.368860137156773</v>
      </c>
      <c r="U1843" s="18">
        <f>LOOKUP('lap sim'!T1843,'bike sim'!J3:J248,'bike sim'!K3:K248)</f>
        <v>3.4785074251112658</v>
      </c>
    </row>
    <row r="1844" spans="17:21" x14ac:dyDescent="0.25">
      <c r="Q1844" s="18" t="s">
        <v>99</v>
      </c>
      <c r="R1844" s="11">
        <v>1839</v>
      </c>
      <c r="S1844" s="18">
        <f t="shared" si="85"/>
        <v>1.5548526885558857E-2</v>
      </c>
      <c r="T1844" s="18">
        <f t="shared" ref="T1844:T1864" si="89">T1845+(U1845*S1845)</f>
        <v>64.314774470935816</v>
      </c>
      <c r="U1844" s="18">
        <f>LOOKUP('lap sim'!T1844,'bike sim'!J4:J249,'bike sim'!K4:K249)</f>
        <v>3.4785074251112658</v>
      </c>
    </row>
    <row r="1845" spans="17:21" x14ac:dyDescent="0.25">
      <c r="Q1845" s="18" t="s">
        <v>99</v>
      </c>
      <c r="R1845" s="11">
        <v>1840</v>
      </c>
      <c r="S1845" s="18">
        <f t="shared" si="85"/>
        <v>1.5561624495321438E-2</v>
      </c>
      <c r="T1845" s="18">
        <f t="shared" si="89"/>
        <v>64.260643244582042</v>
      </c>
      <c r="U1845" s="18">
        <f>LOOKUP('lap sim'!T1845,'bike sim'!J5:J250,'bike sim'!K5:K250)</f>
        <v>3.4785074251112658</v>
      </c>
    </row>
    <row r="1846" spans="17:21" x14ac:dyDescent="0.25">
      <c r="Q1846" s="18" t="s">
        <v>99</v>
      </c>
      <c r="R1846" s="11">
        <v>1841</v>
      </c>
      <c r="S1846" s="18">
        <f t="shared" si="85"/>
        <v>1.5574755269383841E-2</v>
      </c>
      <c r="T1846" s="18">
        <f t="shared" si="89"/>
        <v>64.206466342733194</v>
      </c>
      <c r="U1846" s="18">
        <f>LOOKUP('lap sim'!T1846,'bike sim'!J6:J251,'bike sim'!K6:K251)</f>
        <v>3.4785074251112658</v>
      </c>
    </row>
    <row r="1847" spans="17:21" x14ac:dyDescent="0.25">
      <c r="Q1847" s="18" t="s">
        <v>99</v>
      </c>
      <c r="R1847" s="11">
        <v>1842</v>
      </c>
      <c r="S1847" s="18">
        <f t="shared" si="85"/>
        <v>1.5587919347964722E-2</v>
      </c>
      <c r="T1847" s="18">
        <f t="shared" si="89"/>
        <v>64.152243649539258</v>
      </c>
      <c r="U1847" s="18">
        <f>LOOKUP('lap sim'!T1847,'bike sim'!J7:J252,'bike sim'!K7:K252)</f>
        <v>3.4785074251112658</v>
      </c>
    </row>
    <row r="1848" spans="17:21" x14ac:dyDescent="0.25">
      <c r="Q1848" s="18" t="s">
        <v>99</v>
      </c>
      <c r="R1848" s="11">
        <v>1843</v>
      </c>
      <c r="S1848" s="18">
        <f t="shared" si="85"/>
        <v>1.5601116872114231E-2</v>
      </c>
      <c r="T1848" s="18">
        <f t="shared" si="89"/>
        <v>64.097975048659578</v>
      </c>
      <c r="U1848" s="18">
        <f>LOOKUP('lap sim'!T1848,'bike sim'!J8:J253,'bike sim'!K8:K253)</f>
        <v>3.4785074251112658</v>
      </c>
    </row>
    <row r="1849" spans="17:21" x14ac:dyDescent="0.25">
      <c r="Q1849" s="18" t="s">
        <v>99</v>
      </c>
      <c r="R1849" s="11">
        <v>1844</v>
      </c>
      <c r="S1849" s="18">
        <f t="shared" si="85"/>
        <v>1.5614347983720358E-2</v>
      </c>
      <c r="T1849" s="18">
        <f t="shared" si="89"/>
        <v>64.043660423259936</v>
      </c>
      <c r="U1849" s="18">
        <f>LOOKUP('lap sim'!T1849,'bike sim'!J9:J254,'bike sim'!K9:K254)</f>
        <v>3.4785074251112658</v>
      </c>
    </row>
    <row r="1850" spans="17:21" x14ac:dyDescent="0.25">
      <c r="Q1850" s="18" t="s">
        <v>99</v>
      </c>
      <c r="R1850" s="11">
        <v>1845</v>
      </c>
      <c r="S1850" s="18">
        <f t="shared" ref="S1850:S1913" si="90">1/T1850</f>
        <v>1.5627612825515336E-2</v>
      </c>
      <c r="T1850" s="18">
        <f t="shared" si="89"/>
        <v>63.989299656009621</v>
      </c>
      <c r="U1850" s="18">
        <f>LOOKUP('lap sim'!T1850,'bike sim'!J10:J255,'bike sim'!K10:K255)</f>
        <v>3.4785074251112658</v>
      </c>
    </row>
    <row r="1851" spans="17:21" x14ac:dyDescent="0.25">
      <c r="Q1851" s="18" t="s">
        <v>99</v>
      </c>
      <c r="R1851" s="11">
        <v>1846</v>
      </c>
      <c r="S1851" s="18">
        <f t="shared" si="90"/>
        <v>1.5640911541082131E-2</v>
      </c>
      <c r="T1851" s="18">
        <f t="shared" si="89"/>
        <v>63.934892629078455</v>
      </c>
      <c r="U1851" s="18">
        <f>LOOKUP('lap sim'!T1851,'bike sim'!J11:J256,'bike sim'!K11:K256)</f>
        <v>3.4785074251112658</v>
      </c>
    </row>
    <row r="1852" spans="17:21" x14ac:dyDescent="0.25">
      <c r="Q1852" s="18" t="s">
        <v>99</v>
      </c>
      <c r="R1852" s="11">
        <v>1847</v>
      </c>
      <c r="S1852" s="18">
        <f t="shared" si="90"/>
        <v>1.5654244274860948E-2</v>
      </c>
      <c r="T1852" s="18">
        <f t="shared" si="89"/>
        <v>63.880439224133845</v>
      </c>
      <c r="U1852" s="18">
        <f>LOOKUP('lap sim'!T1852,'bike sim'!J12:J257,'bike sim'!K12:K257)</f>
        <v>3.4785074251112658</v>
      </c>
    </row>
    <row r="1853" spans="17:21" x14ac:dyDescent="0.25">
      <c r="Q1853" s="18" t="s">
        <v>99</v>
      </c>
      <c r="R1853" s="11">
        <v>1848</v>
      </c>
      <c r="S1853" s="18">
        <f t="shared" si="90"/>
        <v>1.5667611172155847E-2</v>
      </c>
      <c r="T1853" s="18">
        <f t="shared" si="89"/>
        <v>63.825939322337746</v>
      </c>
      <c r="U1853" s="18">
        <f>LOOKUP('lap sim'!T1853,'bike sim'!J13:J258,'bike sim'!K13:K258)</f>
        <v>3.4785074251112658</v>
      </c>
    </row>
    <row r="1854" spans="17:21" x14ac:dyDescent="0.25">
      <c r="Q1854" s="18" t="s">
        <v>99</v>
      </c>
      <c r="R1854" s="11">
        <v>1849</v>
      </c>
      <c r="S1854" s="18">
        <f t="shared" si="90"/>
        <v>1.5682082264433711E-2</v>
      </c>
      <c r="T1854" s="18">
        <f t="shared" si="89"/>
        <v>63.767042101797735</v>
      </c>
      <c r="U1854" s="18">
        <f>LOOKUP('lap sim'!T1854,'bike sim'!J14:J259,'bike sim'!K14:K259)</f>
        <v>3.7557015418539139</v>
      </c>
    </row>
    <row r="1855" spans="17:21" x14ac:dyDescent="0.25">
      <c r="Q1855" s="18" t="s">
        <v>99</v>
      </c>
      <c r="R1855" s="11">
        <v>1850</v>
      </c>
      <c r="S1855" s="18">
        <f t="shared" si="90"/>
        <v>1.5696593541196058E-2</v>
      </c>
      <c r="T1855" s="18">
        <f t="shared" si="89"/>
        <v>63.708090381233212</v>
      </c>
      <c r="U1855" s="18">
        <f>LOOKUP('lap sim'!T1855,'bike sim'!J15:J260,'bike sim'!K15:K260)</f>
        <v>3.7557015418539139</v>
      </c>
    </row>
    <row r="1856" spans="17:21" x14ac:dyDescent="0.25">
      <c r="Q1856" s="18" t="s">
        <v>99</v>
      </c>
      <c r="R1856" s="11">
        <v>1851</v>
      </c>
      <c r="S1856" s="18">
        <f t="shared" si="90"/>
        <v>1.5711145188801665E-2</v>
      </c>
      <c r="T1856" s="18">
        <f t="shared" si="89"/>
        <v>63.649084009023341</v>
      </c>
      <c r="U1856" s="18">
        <f>LOOKUP('lap sim'!T1856,'bike sim'!J16:J261,'bike sim'!K16:K261)</f>
        <v>3.7557015418539139</v>
      </c>
    </row>
    <row r="1857" spans="17:21" x14ac:dyDescent="0.25">
      <c r="Q1857" s="18" t="s">
        <v>99</v>
      </c>
      <c r="R1857" s="11">
        <v>1852</v>
      </c>
      <c r="S1857" s="18">
        <f t="shared" si="90"/>
        <v>1.5725737394821668E-2</v>
      </c>
      <c r="T1857" s="18">
        <f t="shared" si="89"/>
        <v>63.59002283284282</v>
      </c>
      <c r="U1857" s="18">
        <f>LOOKUP('lap sim'!T1857,'bike sim'!J17:J262,'bike sim'!K17:K262)</f>
        <v>3.7557015418539139</v>
      </c>
    </row>
    <row r="1858" spans="17:21" x14ac:dyDescent="0.25">
      <c r="Q1858" s="18" t="s">
        <v>99</v>
      </c>
      <c r="R1858" s="11">
        <v>1853</v>
      </c>
      <c r="S1858" s="18">
        <f t="shared" si="90"/>
        <v>1.5740370348049735E-2</v>
      </c>
      <c r="T1858" s="18">
        <f t="shared" si="89"/>
        <v>63.530906699657301</v>
      </c>
      <c r="U1858" s="18">
        <f>LOOKUP('lap sim'!T1858,'bike sim'!J18:J263,'bike sim'!K18:K263)</f>
        <v>3.7557015418539139</v>
      </c>
    </row>
    <row r="1859" spans="17:21" x14ac:dyDescent="0.25">
      <c r="Q1859" s="18" t="s">
        <v>99</v>
      </c>
      <c r="R1859" s="11">
        <v>1854</v>
      </c>
      <c r="S1859" s="18">
        <f t="shared" si="90"/>
        <v>1.5755044238512324E-2</v>
      </c>
      <c r="T1859" s="18">
        <f t="shared" si="89"/>
        <v>63.471735455718743</v>
      </c>
      <c r="U1859" s="18">
        <f>LOOKUP('lap sim'!T1859,'bike sim'!J19:J264,'bike sim'!K19:K264)</f>
        <v>3.7557015418539139</v>
      </c>
    </row>
    <row r="1860" spans="17:21" x14ac:dyDescent="0.25">
      <c r="Q1860" s="18" t="s">
        <v>99</v>
      </c>
      <c r="R1860" s="11">
        <v>1855</v>
      </c>
      <c r="S1860" s="18">
        <f t="shared" si="90"/>
        <v>1.5769759257479057E-2</v>
      </c>
      <c r="T1860" s="18">
        <f t="shared" si="89"/>
        <v>63.412508946560763</v>
      </c>
      <c r="U1860" s="18">
        <f>LOOKUP('lap sim'!T1860,'bike sim'!J20:J265,'bike sim'!K20:K265)</f>
        <v>3.7557015418539139</v>
      </c>
    </row>
    <row r="1861" spans="17:21" x14ac:dyDescent="0.25">
      <c r="Q1861" s="18" t="s">
        <v>99</v>
      </c>
      <c r="R1861" s="11">
        <v>1856</v>
      </c>
      <c r="S1861" s="18">
        <f t="shared" si="90"/>
        <v>1.5784515597473184E-2</v>
      </c>
      <c r="T1861" s="18">
        <f t="shared" si="89"/>
        <v>63.353227016993912</v>
      </c>
      <c r="U1861" s="18">
        <f>LOOKUP('lap sim'!T1861,'bike sim'!J21:J266,'bike sim'!K21:K266)</f>
        <v>3.7557015418539139</v>
      </c>
    </row>
    <row r="1862" spans="17:21" x14ac:dyDescent="0.25">
      <c r="Q1862" s="18" t="s">
        <v>99</v>
      </c>
      <c r="R1862" s="11">
        <v>1857</v>
      </c>
      <c r="S1862" s="18">
        <f t="shared" si="90"/>
        <v>1.5799313452282193E-2</v>
      </c>
      <c r="T1862" s="18">
        <f t="shared" si="89"/>
        <v>63.293889511100943</v>
      </c>
      <c r="U1862" s="18">
        <f>LOOKUP('lap sim'!T1862,'bike sim'!J22:J267,'bike sim'!K22:K267)</f>
        <v>3.7557015418539139</v>
      </c>
    </row>
    <row r="1863" spans="17:21" x14ac:dyDescent="0.25">
      <c r="Q1863" s="18" t="s">
        <v>99</v>
      </c>
      <c r="R1863" s="11">
        <v>1858</v>
      </c>
      <c r="S1863" s="18">
        <f t="shared" si="90"/>
        <v>1.5814153016968483E-2</v>
      </c>
      <c r="T1863" s="18">
        <f t="shared" si="89"/>
        <v>63.234496272232001</v>
      </c>
      <c r="U1863" s="18">
        <f>LOOKUP('lap sim'!T1863,'bike sim'!J23:J268,'bike sim'!K23:K268)</f>
        <v>3.7557015418539139</v>
      </c>
    </row>
    <row r="1864" spans="17:21" x14ac:dyDescent="0.25">
      <c r="Q1864" s="18" t="s">
        <v>99</v>
      </c>
      <c r="R1864" s="11">
        <v>1859</v>
      </c>
      <c r="S1864" s="18">
        <f t="shared" si="90"/>
        <v>1.5829254576828843E-2</v>
      </c>
      <c r="T1864" s="18">
        <f t="shared" si="89"/>
        <v>63.17416876116318</v>
      </c>
      <c r="U1864" s="18">
        <f>LOOKUP('lap sim'!T1864,'bike sim'!J24:J269,'bike sim'!K24:K269)</f>
        <v>3.8111403652024478</v>
      </c>
    </row>
    <row r="1865" spans="17:21" x14ac:dyDescent="0.25">
      <c r="Q1865" s="18" t="s">
        <v>99</v>
      </c>
      <c r="R1865" s="11">
        <v>1860</v>
      </c>
      <c r="S1865" s="18">
        <f t="shared" si="90"/>
        <v>1.5844399496568021E-2</v>
      </c>
      <c r="T1865" s="18">
        <f t="shared" ref="T1865:T1878" si="91">T1866+(U1866*S1866)</f>
        <v>63.11378353067942</v>
      </c>
      <c r="U1865" s="18">
        <f>LOOKUP('lap sim'!T1865,'bike sim'!J25:J270,'bike sim'!K25:K270)</f>
        <v>3.8111403652024478</v>
      </c>
    </row>
    <row r="1866" spans="17:21" x14ac:dyDescent="0.25">
      <c r="Q1866" s="18" t="s">
        <v>99</v>
      </c>
      <c r="R1866" s="11">
        <v>1861</v>
      </c>
      <c r="S1866" s="18">
        <f t="shared" si="90"/>
        <v>1.5859587984116803E-2</v>
      </c>
      <c r="T1866" s="18">
        <f t="shared" si="91"/>
        <v>63.053340414737676</v>
      </c>
      <c r="U1866" s="18">
        <f>LOOKUP('lap sim'!T1866,'bike sim'!J26:J271,'bike sim'!K26:K271)</f>
        <v>3.8111403652024478</v>
      </c>
    </row>
    <row r="1867" spans="17:21" x14ac:dyDescent="0.25">
      <c r="Q1867" s="18" t="s">
        <v>99</v>
      </c>
      <c r="R1867" s="11">
        <v>1862</v>
      </c>
      <c r="S1867" s="18">
        <f t="shared" si="90"/>
        <v>1.5874820248804829E-2</v>
      </c>
      <c r="T1867" s="18">
        <f t="shared" si="91"/>
        <v>62.99283924649712</v>
      </c>
      <c r="U1867" s="18">
        <f>LOOKUP('lap sim'!T1867,'bike sim'!J27:J272,'bike sim'!K27:K272)</f>
        <v>3.8111403652024478</v>
      </c>
    </row>
    <row r="1868" spans="17:21" x14ac:dyDescent="0.25">
      <c r="Q1868" s="18" t="s">
        <v>99</v>
      </c>
      <c r="R1868" s="11">
        <v>1863</v>
      </c>
      <c r="S1868" s="18">
        <f t="shared" si="90"/>
        <v>1.589009650137271E-2</v>
      </c>
      <c r="T1868" s="18">
        <f t="shared" si="91"/>
        <v>62.932279858313777</v>
      </c>
      <c r="U1868" s="18">
        <f>LOOKUP('lap sim'!T1868,'bike sim'!J28:J273,'bike sim'!K28:K273)</f>
        <v>3.8111403652024478</v>
      </c>
    </row>
    <row r="1869" spans="17:21" x14ac:dyDescent="0.25">
      <c r="Q1869" s="18" t="s">
        <v>99</v>
      </c>
      <c r="R1869" s="11">
        <v>1864</v>
      </c>
      <c r="S1869" s="18">
        <f t="shared" si="90"/>
        <v>1.5905416953984286E-2</v>
      </c>
      <c r="T1869" s="18">
        <f t="shared" si="91"/>
        <v>62.871662081735074</v>
      </c>
      <c r="U1869" s="18">
        <f>LOOKUP('lap sim'!T1869,'bike sim'!J29:J274,'bike sim'!K29:K274)</f>
        <v>3.8111403652024478</v>
      </c>
    </row>
    <row r="1870" spans="17:21" x14ac:dyDescent="0.25">
      <c r="Q1870" s="18" t="s">
        <v>99</v>
      </c>
      <c r="R1870" s="11">
        <v>1865</v>
      </c>
      <c r="S1870" s="18">
        <f t="shared" si="90"/>
        <v>1.5920781820239011E-2</v>
      </c>
      <c r="T1870" s="18">
        <f t="shared" si="91"/>
        <v>62.810985747494378</v>
      </c>
      <c r="U1870" s="18">
        <f>LOOKUP('lap sim'!T1870,'bike sim'!J30:J275,'bike sim'!K30:K275)</f>
        <v>3.8111403652024478</v>
      </c>
    </row>
    <row r="1871" spans="17:21" x14ac:dyDescent="0.25">
      <c r="Q1871" s="18" t="s">
        <v>99</v>
      </c>
      <c r="R1871" s="11">
        <v>1866</v>
      </c>
      <c r="S1871" s="18">
        <f t="shared" si="90"/>
        <v>1.5936191315184454E-2</v>
      </c>
      <c r="T1871" s="18">
        <f t="shared" si="91"/>
        <v>62.750250685505492</v>
      </c>
      <c r="U1871" s="18">
        <f>LOOKUP('lap sim'!T1871,'bike sim'!J31:J276,'bike sim'!K31:K276)</f>
        <v>3.8111403652024478</v>
      </c>
    </row>
    <row r="1872" spans="17:21" x14ac:dyDescent="0.25">
      <c r="Q1872" s="18" t="s">
        <v>99</v>
      </c>
      <c r="R1872" s="11">
        <v>1867</v>
      </c>
      <c r="S1872" s="18">
        <f t="shared" si="90"/>
        <v>1.5951645655328976E-2</v>
      </c>
      <c r="T1872" s="18">
        <f t="shared" si="91"/>
        <v>62.68945672485706</v>
      </c>
      <c r="U1872" s="18">
        <f>LOOKUP('lap sim'!T1872,'bike sim'!J32:J277,'bike sim'!K32:K277)</f>
        <v>3.8111403652024478</v>
      </c>
    </row>
    <row r="1873" spans="17:21" x14ac:dyDescent="0.25">
      <c r="Q1873" s="18" t="s">
        <v>99</v>
      </c>
      <c r="R1873" s="11">
        <v>1868</v>
      </c>
      <c r="S1873" s="18">
        <f t="shared" si="90"/>
        <v>1.5967145058654483E-2</v>
      </c>
      <c r="T1873" s="18">
        <f t="shared" si="91"/>
        <v>62.62860369380698</v>
      </c>
      <c r="U1873" s="18">
        <f>LOOKUP('lap sim'!T1873,'bike sim'!J33:J278,'bike sim'!K33:K278)</f>
        <v>3.8111403652024478</v>
      </c>
    </row>
    <row r="1874" spans="17:21" x14ac:dyDescent="0.25">
      <c r="Q1874" s="18" t="s">
        <v>99</v>
      </c>
      <c r="R1874" s="11">
        <v>1869</v>
      </c>
      <c r="S1874" s="18">
        <f t="shared" si="90"/>
        <v>1.5982463189289607E-2</v>
      </c>
      <c r="T1874" s="18">
        <f t="shared" si="91"/>
        <v>62.568578332164343</v>
      </c>
      <c r="U1874" s="18">
        <f>LOOKUP('lap sim'!T1874,'bike sim'!J34:J279,'bike sim'!K34:K279)</f>
        <v>3.7557015418539139</v>
      </c>
    </row>
    <row r="1875" spans="17:21" x14ac:dyDescent="0.25">
      <c r="Q1875" s="18" t="s">
        <v>99</v>
      </c>
      <c r="R1875" s="11">
        <v>1870</v>
      </c>
      <c r="S1875" s="18">
        <f t="shared" si="90"/>
        <v>1.599782550535948E-2</v>
      </c>
      <c r="T1875" s="18">
        <f t="shared" si="91"/>
        <v>62.508495274247551</v>
      </c>
      <c r="U1875" s="18">
        <f>LOOKUP('lap sim'!T1875,'bike sim'!J35:J280,'bike sim'!K35:K280)</f>
        <v>3.7557015418539139</v>
      </c>
    </row>
    <row r="1876" spans="17:21" x14ac:dyDescent="0.25">
      <c r="Q1876" s="18" t="s">
        <v>99</v>
      </c>
      <c r="R1876" s="11">
        <v>1871</v>
      </c>
      <c r="S1876" s="18">
        <f t="shared" si="90"/>
        <v>1.6013232219737415E-2</v>
      </c>
      <c r="T1876" s="18">
        <f t="shared" si="91"/>
        <v>62.448354353309817</v>
      </c>
      <c r="U1876" s="18">
        <f>LOOKUP('lap sim'!T1876,'bike sim'!J36:J281,'bike sim'!K36:K281)</f>
        <v>3.7557015418539139</v>
      </c>
    </row>
    <row r="1877" spans="17:21" x14ac:dyDescent="0.25">
      <c r="Q1877" s="18" t="s">
        <v>99</v>
      </c>
      <c r="R1877" s="11">
        <v>1872</v>
      </c>
      <c r="S1877" s="18">
        <f t="shared" si="90"/>
        <v>1.6029878268445617E-2</v>
      </c>
      <c r="T1877" s="18">
        <f t="shared" si="91"/>
        <v>62.383505554653709</v>
      </c>
      <c r="U1877" s="18">
        <f>LOOKUP('lap sim'!T1877,'bike sim'!J37:J282,'bike sim'!K37:K282)</f>
        <v>4.0454953911757778</v>
      </c>
    </row>
    <row r="1878" spans="17:21" x14ac:dyDescent="0.25">
      <c r="Q1878" s="18" t="s">
        <v>99</v>
      </c>
      <c r="R1878" s="11">
        <v>1873</v>
      </c>
      <c r="S1878" s="18">
        <f t="shared" si="90"/>
        <v>1.6046576355043217E-2</v>
      </c>
      <c r="T1878" s="18">
        <f t="shared" si="91"/>
        <v>62.318589203965232</v>
      </c>
      <c r="U1878" s="18">
        <f>LOOKUP('lap sim'!T1878,'bike sim'!J38:J283,'bike sim'!K38:K283)</f>
        <v>4.0454953911757778</v>
      </c>
    </row>
    <row r="1879" spans="17:21" x14ac:dyDescent="0.25">
      <c r="Q1879" s="18" t="s">
        <v>99</v>
      </c>
      <c r="R1879" s="11">
        <v>1874</v>
      </c>
      <c r="S1879" s="18">
        <f t="shared" si="90"/>
        <v>1.6063326751283059E-2</v>
      </c>
      <c r="T1879" s="18">
        <f t="shared" ref="T1879:T1922" si="92">T1880+(U1880*S1880)</f>
        <v>62.253605089625964</v>
      </c>
      <c r="U1879" s="18">
        <f>LOOKUP('lap sim'!T1879,'bike sim'!J39:J284,'bike sim'!K39:K284)</f>
        <v>4.0454953911757778</v>
      </c>
    </row>
    <row r="1880" spans="17:21" x14ac:dyDescent="0.25">
      <c r="Q1880" s="18" t="s">
        <v>99</v>
      </c>
      <c r="R1880" s="11">
        <v>1875</v>
      </c>
      <c r="S1880" s="18">
        <f t="shared" si="90"/>
        <v>1.6080129730909262E-2</v>
      </c>
      <c r="T1880" s="18">
        <f t="shared" si="92"/>
        <v>62.188552998910062</v>
      </c>
      <c r="U1880" s="18">
        <f>LOOKUP('lap sim'!T1880,'bike sim'!J40:J285,'bike sim'!K40:K285)</f>
        <v>4.0454953911757778</v>
      </c>
    </row>
    <row r="1881" spans="17:21" x14ac:dyDescent="0.25">
      <c r="Q1881" s="18" t="s">
        <v>99</v>
      </c>
      <c r="R1881" s="11">
        <v>1876</v>
      </c>
      <c r="S1881" s="18">
        <f t="shared" si="90"/>
        <v>1.6096985569676009E-2</v>
      </c>
      <c r="T1881" s="18">
        <f t="shared" si="92"/>
        <v>62.123432717976115</v>
      </c>
      <c r="U1881" s="18">
        <f>LOOKUP('lap sim'!T1881,'bike sim'!J41:J286,'bike sim'!K41:K286)</f>
        <v>4.0454953911757778</v>
      </c>
    </row>
    <row r="1882" spans="17:21" x14ac:dyDescent="0.25">
      <c r="Q1882" s="18" t="s">
        <v>99</v>
      </c>
      <c r="R1882" s="11">
        <v>1877</v>
      </c>
      <c r="S1882" s="18">
        <f t="shared" si="90"/>
        <v>1.6113894545366582E-2</v>
      </c>
      <c r="T1882" s="18">
        <f t="shared" si="92"/>
        <v>62.058244031858941</v>
      </c>
      <c r="U1882" s="18">
        <f>LOOKUP('lap sim'!T1882,'bike sim'!J42:J287,'bike sim'!K42:K287)</f>
        <v>4.0454953911757778</v>
      </c>
    </row>
    <row r="1883" spans="17:21" x14ac:dyDescent="0.25">
      <c r="Q1883" s="18" t="s">
        <v>99</v>
      </c>
      <c r="R1883" s="11">
        <v>1878</v>
      </c>
      <c r="S1883" s="18">
        <f t="shared" si="90"/>
        <v>1.6130856937812584E-2</v>
      </c>
      <c r="T1883" s="18">
        <f t="shared" si="92"/>
        <v>61.992986724461304</v>
      </c>
      <c r="U1883" s="18">
        <f>LOOKUP('lap sim'!T1883,'bike sim'!J43:J288,'bike sim'!K43:K288)</f>
        <v>4.0454953911757778</v>
      </c>
    </row>
    <row r="1884" spans="17:21" x14ac:dyDescent="0.25">
      <c r="Q1884" s="18" t="s">
        <v>99</v>
      </c>
      <c r="R1884" s="11">
        <v>1879</v>
      </c>
      <c r="S1884" s="18">
        <f t="shared" si="90"/>
        <v>1.6147811152271537E-2</v>
      </c>
      <c r="T1884" s="18">
        <f t="shared" si="92"/>
        <v>61.927897878551079</v>
      </c>
      <c r="U1884" s="18">
        <f>LOOKUP('lap sim'!T1884,'bike sim'!J44:J289,'bike sim'!K44:K289)</f>
        <v>4.0308154025609744</v>
      </c>
    </row>
    <row r="1885" spans="17:21" x14ac:dyDescent="0.25">
      <c r="Q1885" s="18" t="s">
        <v>99</v>
      </c>
      <c r="R1885" s="11">
        <v>1880</v>
      </c>
      <c r="S1885" s="18">
        <f t="shared" si="90"/>
        <v>1.6164818957004095E-2</v>
      </c>
      <c r="T1885" s="18">
        <f t="shared" si="92"/>
        <v>61.862740477319576</v>
      </c>
      <c r="U1885" s="18">
        <f>LOOKUP('lap sim'!T1885,'bike sim'!J45:J290,'bike sim'!K45:K290)</f>
        <v>4.0308154025609744</v>
      </c>
    </row>
    <row r="1886" spans="17:21" x14ac:dyDescent="0.25">
      <c r="Q1886" s="18" t="s">
        <v>99</v>
      </c>
      <c r="R1886" s="11">
        <v>1881</v>
      </c>
      <c r="S1886" s="18">
        <f t="shared" si="90"/>
        <v>1.6181880634987354E-2</v>
      </c>
      <c r="T1886" s="18">
        <f t="shared" si="92"/>
        <v>61.797514303613667</v>
      </c>
      <c r="U1886" s="18">
        <f>LOOKUP('lap sim'!T1886,'bike sim'!J46:J291,'bike sim'!K46:K291)</f>
        <v>4.0308154025609744</v>
      </c>
    </row>
    <row r="1887" spans="17:21" x14ac:dyDescent="0.25">
      <c r="Q1887" s="18" t="s">
        <v>99</v>
      </c>
      <c r="R1887" s="11">
        <v>1882</v>
      </c>
      <c r="S1887" s="18">
        <f t="shared" si="90"/>
        <v>1.619899647129508E-2</v>
      </c>
      <c r="T1887" s="18">
        <f t="shared" si="92"/>
        <v>61.732219139131139</v>
      </c>
      <c r="U1887" s="18">
        <f>LOOKUP('lap sim'!T1887,'bike sim'!J47:J292,'bike sim'!K47:K292)</f>
        <v>4.0308154025609744</v>
      </c>
    </row>
    <row r="1888" spans="17:21" x14ac:dyDescent="0.25">
      <c r="Q1888" s="18" t="s">
        <v>99</v>
      </c>
      <c r="R1888" s="11">
        <v>1883</v>
      </c>
      <c r="S1888" s="18">
        <f t="shared" si="90"/>
        <v>1.6216166753117725E-2</v>
      </c>
      <c r="T1888" s="18">
        <f t="shared" si="92"/>
        <v>61.666854764412172</v>
      </c>
      <c r="U1888" s="18">
        <f>LOOKUP('lap sim'!T1888,'bike sim'!J48:J293,'bike sim'!K48:K293)</f>
        <v>4.0308154025609744</v>
      </c>
    </row>
    <row r="1889" spans="17:21" x14ac:dyDescent="0.25">
      <c r="Q1889" s="18" t="s">
        <v>99</v>
      </c>
      <c r="R1889" s="11">
        <v>1884</v>
      </c>
      <c r="S1889" s="18">
        <f t="shared" si="90"/>
        <v>1.6233391769782664E-2</v>
      </c>
      <c r="T1889" s="18">
        <f t="shared" si="92"/>
        <v>61.601420958830722</v>
      </c>
      <c r="U1889" s="18">
        <f>LOOKUP('lap sim'!T1889,'bike sim'!J49:J294,'bike sim'!K49:K294)</f>
        <v>4.0308154025609744</v>
      </c>
    </row>
    <row r="1890" spans="17:21" x14ac:dyDescent="0.25">
      <c r="Q1890" s="18" t="s">
        <v>99</v>
      </c>
      <c r="R1890" s="11">
        <v>1885</v>
      </c>
      <c r="S1890" s="18">
        <f t="shared" si="90"/>
        <v>1.625067181277471E-2</v>
      </c>
      <c r="T1890" s="18">
        <f t="shared" si="92"/>
        <v>61.535917500585825</v>
      </c>
      <c r="U1890" s="18">
        <f>LOOKUP('lap sim'!T1890,'bike sim'!J50:J295,'bike sim'!K50:K295)</f>
        <v>4.0308154025609744</v>
      </c>
    </row>
    <row r="1891" spans="17:21" x14ac:dyDescent="0.25">
      <c r="Q1891" s="18" t="s">
        <v>99</v>
      </c>
      <c r="R1891" s="11">
        <v>1886</v>
      </c>
      <c r="S1891" s="18">
        <f t="shared" si="90"/>
        <v>1.626800717575682E-2</v>
      </c>
      <c r="T1891" s="18">
        <f t="shared" si="92"/>
        <v>61.470344166692811</v>
      </c>
      <c r="U1891" s="18">
        <f>LOOKUP('lap sim'!T1891,'bike sim'!J51:J296,'bike sim'!K51:K296)</f>
        <v>4.0308154025609744</v>
      </c>
    </row>
    <row r="1892" spans="17:21" x14ac:dyDescent="0.25">
      <c r="Q1892" s="18" t="s">
        <v>99</v>
      </c>
      <c r="R1892" s="11">
        <v>1887</v>
      </c>
      <c r="S1892" s="18">
        <f t="shared" si="90"/>
        <v>1.6285314032199315E-2</v>
      </c>
      <c r="T1892" s="18">
        <f t="shared" si="92"/>
        <v>61.405017921226481</v>
      </c>
      <c r="U1892" s="18">
        <f>LOOKUP('lap sim'!T1892,'bike sim'!J52:J297,'bike sim'!K52:K297)</f>
        <v>4.0113592735864856</v>
      </c>
    </row>
    <row r="1893" spans="17:21" x14ac:dyDescent="0.25">
      <c r="Q1893" s="18" t="s">
        <v>99</v>
      </c>
      <c r="R1893" s="11">
        <v>1888</v>
      </c>
      <c r="S1893" s="18">
        <f t="shared" si="90"/>
        <v>1.6302676262288606E-2</v>
      </c>
      <c r="T1893" s="18">
        <f t="shared" si="92"/>
        <v>61.339622029617473</v>
      </c>
      <c r="U1893" s="18">
        <f>LOOKUP('lap sim'!T1893,'bike sim'!J53:J298,'bike sim'!K53:K298)</f>
        <v>4.0113592735864856</v>
      </c>
    </row>
    <row r="1894" spans="17:21" x14ac:dyDescent="0.25">
      <c r="Q1894" s="18" t="s">
        <v>99</v>
      </c>
      <c r="R1894" s="11">
        <v>1889</v>
      </c>
      <c r="S1894" s="18">
        <f t="shared" si="90"/>
        <v>1.6320094162001322E-2</v>
      </c>
      <c r="T1894" s="18">
        <f t="shared" si="92"/>
        <v>61.274156268554925</v>
      </c>
      <c r="U1894" s="18">
        <f>LOOKUP('lap sim'!T1894,'bike sim'!J54:J299,'bike sim'!K54:K299)</f>
        <v>4.0113592735864856</v>
      </c>
    </row>
    <row r="1895" spans="17:21" x14ac:dyDescent="0.25">
      <c r="Q1895" s="18" t="s">
        <v>99</v>
      </c>
      <c r="R1895" s="11">
        <v>1890</v>
      </c>
      <c r="S1895" s="18">
        <f t="shared" si="90"/>
        <v>1.6337834921472092E-2</v>
      </c>
      <c r="T1895" s="18">
        <f t="shared" si="92"/>
        <v>61.207620520497748</v>
      </c>
      <c r="U1895" s="18">
        <f>LOOKUP('lap sim'!T1895,'bike sim'!J1:J246,'bike sim'!K1:K246)</f>
        <v>4.0724948181312337</v>
      </c>
    </row>
    <row r="1896" spans="17:21" x14ac:dyDescent="0.25">
      <c r="Q1896" s="18" t="s">
        <v>99</v>
      </c>
      <c r="R1896" s="11">
        <v>1891</v>
      </c>
      <c r="S1896" s="18">
        <f t="shared" si="90"/>
        <v>1.6355633683405653E-2</v>
      </c>
      <c r="T1896" s="18">
        <f t="shared" si="92"/>
        <v>61.14101228707483</v>
      </c>
      <c r="U1896" s="18">
        <f>LOOKUP('lap sim'!T1896,'bike sim'!J2:J247,'bike sim'!K2:K247)</f>
        <v>4.0724948181312337</v>
      </c>
    </row>
    <row r="1897" spans="17:21" x14ac:dyDescent="0.25">
      <c r="Q1897" s="18" t="s">
        <v>99</v>
      </c>
      <c r="R1897" s="11">
        <v>1892</v>
      </c>
      <c r="S1897" s="18">
        <f t="shared" si="90"/>
        <v>1.6373372120422853E-2</v>
      </c>
      <c r="T1897" s="18">
        <f t="shared" si="92"/>
        <v>61.07477388562365</v>
      </c>
      <c r="U1897" s="18">
        <f>LOOKUP('lap sim'!T1897,'bike sim'!J3:J248,'bike sim'!K3:K248)</f>
        <v>4.0454953911757778</v>
      </c>
    </row>
    <row r="1898" spans="17:21" x14ac:dyDescent="0.25">
      <c r="Q1898" s="18" t="s">
        <v>99</v>
      </c>
      <c r="R1898" s="11">
        <v>1893</v>
      </c>
      <c r="S1898" s="18">
        <f t="shared" si="90"/>
        <v>1.6391168418376501E-2</v>
      </c>
      <c r="T1898" s="18">
        <f t="shared" si="92"/>
        <v>61.00846348933112</v>
      </c>
      <c r="U1898" s="18">
        <f>LOOKUP('lap sim'!T1898,'bike sim'!J4:J249,'bike sim'!K4:K249)</f>
        <v>4.0454953911757778</v>
      </c>
    </row>
    <row r="1899" spans="17:21" x14ac:dyDescent="0.25">
      <c r="Q1899" s="18" t="s">
        <v>99</v>
      </c>
      <c r="R1899" s="11">
        <v>1894</v>
      </c>
      <c r="S1899" s="18">
        <f t="shared" si="90"/>
        <v>1.6410364500954885E-2</v>
      </c>
      <c r="T1899" s="18">
        <f t="shared" si="92"/>
        <v>60.937098620924111</v>
      </c>
      <c r="U1899" s="18">
        <f>LOOKUP('lap sim'!T1899,'bike sim'!J5:J250,'bike sim'!K5:K250)</f>
        <v>4.348768024187029</v>
      </c>
    </row>
    <row r="1900" spans="17:21" x14ac:dyDescent="0.25">
      <c r="Q1900" s="18" t="s">
        <v>99</v>
      </c>
      <c r="R1900" s="11">
        <v>1895</v>
      </c>
      <c r="S1900" s="18">
        <f t="shared" si="90"/>
        <v>1.642962821136762E-2</v>
      </c>
      <c r="T1900" s="18">
        <f t="shared" si="92"/>
        <v>60.865649979109236</v>
      </c>
      <c r="U1900" s="18">
        <f>LOOKUP('lap sim'!T1900,'bike sim'!J6:J251,'bike sim'!K6:K251)</f>
        <v>4.348768024187029</v>
      </c>
    </row>
    <row r="1901" spans="17:21" x14ac:dyDescent="0.25">
      <c r="Q1901" s="18" t="s">
        <v>99</v>
      </c>
      <c r="R1901" s="11">
        <v>1896</v>
      </c>
      <c r="S1901" s="18">
        <f t="shared" si="90"/>
        <v>1.6448959947732024E-2</v>
      </c>
      <c r="T1901" s="18">
        <f t="shared" si="92"/>
        <v>60.794117268057406</v>
      </c>
      <c r="U1901" s="18">
        <f>LOOKUP('lap sim'!T1901,'bike sim'!J7:J252,'bike sim'!K7:K252)</f>
        <v>4.348768024187029</v>
      </c>
    </row>
    <row r="1902" spans="17:21" x14ac:dyDescent="0.25">
      <c r="Q1902" s="18" t="s">
        <v>99</v>
      </c>
      <c r="R1902" s="11">
        <v>1897</v>
      </c>
      <c r="S1902" s="18">
        <f t="shared" si="90"/>
        <v>1.6468360111454868E-2</v>
      </c>
      <c r="T1902" s="18">
        <f t="shared" si="92"/>
        <v>60.722500190193912</v>
      </c>
      <c r="U1902" s="18">
        <f>LOOKUP('lap sim'!T1902,'bike sim'!J8:J253,'bike sim'!K8:K253)</f>
        <v>4.348768024187029</v>
      </c>
    </row>
    <row r="1903" spans="17:21" x14ac:dyDescent="0.25">
      <c r="Q1903" s="18" t="s">
        <v>99</v>
      </c>
      <c r="R1903" s="11">
        <v>1898</v>
      </c>
      <c r="S1903" s="18">
        <f t="shared" si="90"/>
        <v>1.6487829107267392E-2</v>
      </c>
      <c r="T1903" s="18">
        <f t="shared" si="92"/>
        <v>60.65079844618397</v>
      </c>
      <c r="U1903" s="18">
        <f>LOOKUP('lap sim'!T1903,'bike sim'!J9:J254,'bike sim'!K9:K254)</f>
        <v>4.348768024187029</v>
      </c>
    </row>
    <row r="1904" spans="17:21" x14ac:dyDescent="0.25">
      <c r="Q1904" s="18" t="s">
        <v>99</v>
      </c>
      <c r="R1904" s="11">
        <v>1899</v>
      </c>
      <c r="S1904" s="18">
        <f t="shared" si="90"/>
        <v>1.6507367343260807E-2</v>
      </c>
      <c r="T1904" s="18">
        <f t="shared" si="92"/>
        <v>60.57901173491809</v>
      </c>
      <c r="U1904" s="18">
        <f>LOOKUP('lap sim'!T1904,'bike sim'!J10:J255,'bike sim'!K10:K255)</f>
        <v>4.348768024187029</v>
      </c>
    </row>
    <row r="1905" spans="17:21" x14ac:dyDescent="0.25">
      <c r="Q1905" s="18" t="s">
        <v>99</v>
      </c>
      <c r="R1905" s="11">
        <v>1900</v>
      </c>
      <c r="S1905" s="18">
        <f t="shared" si="90"/>
        <v>1.6526975230922229E-2</v>
      </c>
      <c r="T1905" s="18">
        <f t="shared" si="92"/>
        <v>60.507139753497327</v>
      </c>
      <c r="U1905" s="18">
        <f>LOOKUP('lap sim'!T1905,'bike sim'!J11:J256,'bike sim'!K11:K256)</f>
        <v>4.348768024187029</v>
      </c>
    </row>
    <row r="1906" spans="17:21" x14ac:dyDescent="0.25">
      <c r="Q1906" s="18" t="s">
        <v>99</v>
      </c>
      <c r="R1906" s="11">
        <v>1901</v>
      </c>
      <c r="S1906" s="18">
        <f t="shared" si="90"/>
        <v>1.6546653185171123E-2</v>
      </c>
      <c r="T1906" s="18">
        <f t="shared" si="92"/>
        <v>60.435182197218346</v>
      </c>
      <c r="U1906" s="18">
        <f>LOOKUP('lap sim'!T1906,'bike sim'!J12:J257,'bike sim'!K12:K257)</f>
        <v>4.348768024187029</v>
      </c>
    </row>
    <row r="1907" spans="17:21" x14ac:dyDescent="0.25">
      <c r="Q1907" s="18" t="s">
        <v>99</v>
      </c>
      <c r="R1907" s="11">
        <v>1902</v>
      </c>
      <c r="S1907" s="18">
        <f t="shared" si="90"/>
        <v>1.6566401624396192E-2</v>
      </c>
      <c r="T1907" s="18">
        <f t="shared" si="92"/>
        <v>60.363138759558332</v>
      </c>
      <c r="U1907" s="18">
        <f>LOOKUP('lap sim'!T1907,'bike sim'!J13:J258,'bike sim'!K13:K258)</f>
        <v>4.348768024187029</v>
      </c>
    </row>
    <row r="1908" spans="17:21" x14ac:dyDescent="0.25">
      <c r="Q1908" s="18" t="s">
        <v>99</v>
      </c>
      <c r="R1908" s="11">
        <v>1903</v>
      </c>
      <c r="S1908" s="18">
        <f t="shared" si="90"/>
        <v>1.6586220970492786E-2</v>
      </c>
      <c r="T1908" s="18">
        <f t="shared" si="92"/>
        <v>60.291009132159751</v>
      </c>
      <c r="U1908" s="18">
        <f>LOOKUP('lap sim'!T1908,'bike sim'!J14:J259,'bike sim'!K14:K259)</f>
        <v>4.348768024187029</v>
      </c>
    </row>
    <row r="1909" spans="17:21" x14ac:dyDescent="0.25">
      <c r="Q1909" s="18" t="s">
        <v>99</v>
      </c>
      <c r="R1909" s="11">
        <v>1904</v>
      </c>
      <c r="S1909" s="18">
        <f t="shared" si="90"/>
        <v>1.6606111648900745E-2</v>
      </c>
      <c r="T1909" s="18">
        <f t="shared" si="92"/>
        <v>60.218793004814934</v>
      </c>
      <c r="U1909" s="18">
        <f>LOOKUP('lap sim'!T1909,'bike sim'!J15:J260,'bike sim'!K15:K260)</f>
        <v>4.348768024187029</v>
      </c>
    </row>
    <row r="1910" spans="17:21" x14ac:dyDescent="0.25">
      <c r="Q1910" s="18" t="s">
        <v>99</v>
      </c>
      <c r="R1910" s="11">
        <v>1905</v>
      </c>
      <c r="S1910" s="18">
        <f t="shared" si="90"/>
        <v>1.6626074088642837E-2</v>
      </c>
      <c r="T1910" s="18">
        <f t="shared" si="92"/>
        <v>60.146490065450479</v>
      </c>
      <c r="U1910" s="18">
        <f>LOOKUP('lap sim'!T1910,'bike sim'!J16:J261,'bike sim'!K16:K261)</f>
        <v>4.348768024187029</v>
      </c>
    </row>
    <row r="1911" spans="17:21" x14ac:dyDescent="0.25">
      <c r="Q1911" s="18" t="s">
        <v>99</v>
      </c>
      <c r="R1911" s="11">
        <v>1906</v>
      </c>
      <c r="S1911" s="18">
        <f t="shared" si="90"/>
        <v>1.6646108722363606E-2</v>
      </c>
      <c r="T1911" s="18">
        <f t="shared" si="92"/>
        <v>60.074100000111521</v>
      </c>
      <c r="U1911" s="18">
        <f>LOOKUP('lap sim'!T1911,'bike sim'!J17:J262,'bike sim'!K17:K262)</f>
        <v>4.348768024187029</v>
      </c>
    </row>
    <row r="1912" spans="17:21" x14ac:dyDescent="0.25">
      <c r="Q1912" s="18" t="s">
        <v>99</v>
      </c>
      <c r="R1912" s="11">
        <v>1907</v>
      </c>
      <c r="S1912" s="18">
        <f t="shared" si="90"/>
        <v>1.6666215986368815E-2</v>
      </c>
      <c r="T1912" s="18">
        <f t="shared" si="92"/>
        <v>60.001622492945806</v>
      </c>
      <c r="U1912" s="18">
        <f>LOOKUP('lap sim'!T1912,'bike sim'!J18:J263,'bike sim'!K18:K263)</f>
        <v>4.348768024187029</v>
      </c>
    </row>
    <row r="1913" spans="17:21" x14ac:dyDescent="0.25">
      <c r="Q1913" s="18" t="s">
        <v>99</v>
      </c>
      <c r="R1913" s="11">
        <v>1908</v>
      </c>
      <c r="S1913" s="18">
        <f t="shared" si="90"/>
        <v>1.6686396320665355E-2</v>
      </c>
      <c r="T1913" s="18">
        <f t="shared" si="92"/>
        <v>59.929057226187588</v>
      </c>
      <c r="U1913" s="18">
        <f>LOOKUP('lap sim'!T1913,'bike sim'!J19:J264,'bike sim'!K19:K264)</f>
        <v>4.348768024187029</v>
      </c>
    </row>
    <row r="1914" spans="17:21" x14ac:dyDescent="0.25">
      <c r="Q1914" s="18" t="s">
        <v>99</v>
      </c>
      <c r="R1914" s="11">
        <v>1909</v>
      </c>
      <c r="S1914" s="18">
        <f t="shared" ref="S1914:S1977" si="93">1/T1914</f>
        <v>1.670665016900174E-2</v>
      </c>
      <c r="T1914" s="18">
        <f t="shared" si="92"/>
        <v>59.856403880141357</v>
      </c>
      <c r="U1914" s="18">
        <f>LOOKUP('lap sim'!T1914,'bike sim'!J20:J265,'bike sim'!K20:K265)</f>
        <v>4.348768024187029</v>
      </c>
    </row>
    <row r="1915" spans="17:21" x14ac:dyDescent="0.25">
      <c r="Q1915" s="18" t="s">
        <v>99</v>
      </c>
      <c r="R1915" s="11">
        <v>1910</v>
      </c>
      <c r="S1915" s="18">
        <f t="shared" si="93"/>
        <v>1.6726977978909107E-2</v>
      </c>
      <c r="T1915" s="18">
        <f t="shared" si="92"/>
        <v>59.7836621331654</v>
      </c>
      <c r="U1915" s="18">
        <f>LOOKUP('lap sim'!T1915,'bike sim'!J21:J266,'bike sim'!K21:K266)</f>
        <v>4.348768024187029</v>
      </c>
    </row>
    <row r="1916" spans="17:21" x14ac:dyDescent="0.25">
      <c r="Q1916" s="18" t="s">
        <v>99</v>
      </c>
      <c r="R1916" s="11">
        <v>1911</v>
      </c>
      <c r="S1916" s="18">
        <f t="shared" si="93"/>
        <v>1.6748017773528214E-2</v>
      </c>
      <c r="T1916" s="18">
        <f t="shared" si="92"/>
        <v>59.708558560320625</v>
      </c>
      <c r="U1916" s="18">
        <f>LOOKUP('lap sim'!T1916,'bike sim'!J22:J267,'bike sim'!K22:K267)</f>
        <v>4.4843260772917413</v>
      </c>
    </row>
    <row r="1917" spans="17:21" x14ac:dyDescent="0.25">
      <c r="Q1917" s="18" t="s">
        <v>99</v>
      </c>
      <c r="R1917" s="11">
        <v>1912</v>
      </c>
      <c r="S1917" s="18">
        <f t="shared" si="93"/>
        <v>1.6769137195794405E-2</v>
      </c>
      <c r="T1917" s="18">
        <f t="shared" si="92"/>
        <v>59.63336028109984</v>
      </c>
      <c r="U1917" s="18">
        <f>LOOKUP('lap sim'!T1917,'bike sim'!J23:J268,'bike sim'!K23:K268)</f>
        <v>4.4843260772917413</v>
      </c>
    </row>
    <row r="1918" spans="17:21" x14ac:dyDescent="0.25">
      <c r="Q1918" s="18" t="s">
        <v>99</v>
      </c>
      <c r="R1918" s="11">
        <v>1913</v>
      </c>
      <c r="S1918" s="18">
        <f t="shared" si="93"/>
        <v>1.6791020432501882E-2</v>
      </c>
      <c r="T1918" s="18">
        <f t="shared" si="92"/>
        <v>59.555641899186163</v>
      </c>
      <c r="U1918" s="18">
        <f>LOOKUP('lap sim'!T1918,'bike sim'!J24:J269,'bike sim'!K24:K269)</f>
        <v>4.6285681222350288</v>
      </c>
    </row>
    <row r="1919" spans="17:21" x14ac:dyDescent="0.25">
      <c r="Q1919" s="18" t="s">
        <v>99</v>
      </c>
      <c r="R1919" s="11">
        <v>1914</v>
      </c>
      <c r="S1919" s="18">
        <f t="shared" si="93"/>
        <v>1.6812989601963035E-2</v>
      </c>
      <c r="T1919" s="18">
        <f t="shared" si="92"/>
        <v>59.477821831475048</v>
      </c>
      <c r="U1919" s="18">
        <f>LOOKUP('lap sim'!T1919,'bike sim'!J25:J270,'bike sim'!K25:K270)</f>
        <v>4.6285681222350288</v>
      </c>
    </row>
    <row r="1920" spans="17:21" x14ac:dyDescent="0.25">
      <c r="Q1920" s="18" t="s">
        <v>99</v>
      </c>
      <c r="R1920" s="11">
        <v>1915</v>
      </c>
      <c r="S1920" s="18">
        <f t="shared" si="93"/>
        <v>1.6835045268215044E-2</v>
      </c>
      <c r="T1920" s="18">
        <f t="shared" si="92"/>
        <v>59.3998996776102</v>
      </c>
      <c r="U1920" s="18">
        <f>LOOKUP('lap sim'!T1920,'bike sim'!J26:J271,'bike sim'!K26:K271)</f>
        <v>4.6285681222350288</v>
      </c>
    </row>
    <row r="1921" spans="17:21" x14ac:dyDescent="0.25">
      <c r="Q1921" s="18" t="s">
        <v>99</v>
      </c>
      <c r="R1921" s="11">
        <v>1916</v>
      </c>
      <c r="S1921" s="18">
        <f t="shared" si="93"/>
        <v>1.6857188000492757E-2</v>
      </c>
      <c r="T1921" s="18">
        <f t="shared" si="92"/>
        <v>59.321875034600595</v>
      </c>
      <c r="U1921" s="18">
        <f>LOOKUP('lap sim'!T1921,'bike sim'!J27:J272,'bike sim'!K27:K272)</f>
        <v>4.6285681222350288</v>
      </c>
    </row>
    <row r="1922" spans="17:21" x14ac:dyDescent="0.25">
      <c r="Q1922" s="18" t="s">
        <v>99</v>
      </c>
      <c r="R1922" s="11">
        <v>1917</v>
      </c>
      <c r="S1922" s="18">
        <f t="shared" si="93"/>
        <v>1.6879418373290444E-2</v>
      </c>
      <c r="T1922" s="18">
        <f t="shared" si="92"/>
        <v>59.243747496796111</v>
      </c>
      <c r="U1922" s="18">
        <f>LOOKUP('lap sim'!T1922,'bike sim'!J28:J273,'bike sim'!K28:K273)</f>
        <v>4.6285681222350288</v>
      </c>
    </row>
    <row r="1923" spans="17:21" x14ac:dyDescent="0.25">
      <c r="Q1923" s="18" t="s">
        <v>99</v>
      </c>
      <c r="R1923" s="11">
        <v>1918</v>
      </c>
      <c r="S1923" s="18">
        <f t="shared" si="93"/>
        <v>1.6901736966424455E-2</v>
      </c>
      <c r="T1923" s="18">
        <f t="shared" ref="T1923:T1939" si="94">T1924+(U1924*S1924)</f>
        <v>59.165516655862916</v>
      </c>
      <c r="U1923" s="18">
        <f>LOOKUP('lap sim'!T1923,'bike sim'!J29:J274,'bike sim'!K29:K274)</f>
        <v>4.6285681222350288</v>
      </c>
    </row>
    <row r="1924" spans="17:21" x14ac:dyDescent="0.25">
      <c r="Q1924" s="18" t="s">
        <v>99</v>
      </c>
      <c r="R1924" s="11">
        <v>1919</v>
      </c>
      <c r="S1924" s="18">
        <f t="shared" si="93"/>
        <v>1.6924144365096785E-2</v>
      </c>
      <c r="T1924" s="18">
        <f t="shared" si="94"/>
        <v>59.087182100758525</v>
      </c>
      <c r="U1924" s="18">
        <f>LOOKUP('lap sim'!T1924,'bike sim'!J30:J275,'bike sim'!K30:K275)</f>
        <v>4.6285681222350288</v>
      </c>
    </row>
    <row r="1925" spans="17:21" x14ac:dyDescent="0.25">
      <c r="Q1925" s="18" t="s">
        <v>99</v>
      </c>
      <c r="R1925" s="11">
        <v>1920</v>
      </c>
      <c r="S1925" s="18">
        <f t="shared" si="93"/>
        <v>1.6946641159959575E-2</v>
      </c>
      <c r="T1925" s="18">
        <f t="shared" si="94"/>
        <v>59.008743417706583</v>
      </c>
      <c r="U1925" s="18">
        <f>LOOKUP('lap sim'!T1925,'bike sim'!J31:J276,'bike sim'!K31:K276)</f>
        <v>4.6285681222350288</v>
      </c>
    </row>
    <row r="1926" spans="17:21" x14ac:dyDescent="0.25">
      <c r="Q1926" s="18" t="s">
        <v>99</v>
      </c>
      <c r="R1926" s="11">
        <v>1921</v>
      </c>
      <c r="S1926" s="18">
        <f t="shared" si="93"/>
        <v>1.6969227947180553E-2</v>
      </c>
      <c r="T1926" s="18">
        <f t="shared" si="94"/>
        <v>58.930200190171327</v>
      </c>
      <c r="U1926" s="18">
        <f>LOOKUP('lap sim'!T1926,'bike sim'!J32:J277,'bike sim'!K32:K277)</f>
        <v>4.6285681222350288</v>
      </c>
    </row>
    <row r="1927" spans="17:21" x14ac:dyDescent="0.25">
      <c r="Q1927" s="18" t="s">
        <v>99</v>
      </c>
      <c r="R1927" s="11">
        <v>1922</v>
      </c>
      <c r="S1927" s="18">
        <f t="shared" si="93"/>
        <v>1.6991905328509447E-2</v>
      </c>
      <c r="T1927" s="18">
        <f t="shared" si="94"/>
        <v>58.851551998831752</v>
      </c>
      <c r="U1927" s="18">
        <f>LOOKUP('lap sim'!T1927,'bike sim'!J33:J278,'bike sim'!K33:K278)</f>
        <v>4.6285681222350288</v>
      </c>
    </row>
    <row r="1928" spans="17:21" x14ac:dyDescent="0.25">
      <c r="Q1928" s="18" t="s">
        <v>99</v>
      </c>
      <c r="R1928" s="11">
        <v>1923</v>
      </c>
      <c r="S1928" s="18">
        <f t="shared" si="93"/>
        <v>1.7014860920728722E-2</v>
      </c>
      <c r="T1928" s="18">
        <f t="shared" si="94"/>
        <v>58.772152453019963</v>
      </c>
      <c r="U1928" s="18">
        <f>LOOKUP('lap sim'!T1928,'bike sim'!J34:J279,'bike sim'!K34:K279)</f>
        <v>4.6664822111511945</v>
      </c>
    </row>
    <row r="1929" spans="17:21" x14ac:dyDescent="0.25">
      <c r="Q1929" s="18" t="s">
        <v>99</v>
      </c>
      <c r="R1929" s="11">
        <v>1924</v>
      </c>
      <c r="S1929" s="18">
        <f t="shared" si="93"/>
        <v>1.7037909844408432E-2</v>
      </c>
      <c r="T1929" s="18">
        <f t="shared" si="94"/>
        <v>58.692645349815834</v>
      </c>
      <c r="U1929" s="18">
        <f>LOOKUP('lap sim'!T1929,'bike sim'!J35:J280,'bike sim'!K35:K280)</f>
        <v>4.6664822111511945</v>
      </c>
    </row>
    <row r="1930" spans="17:21" x14ac:dyDescent="0.25">
      <c r="Q1930" s="18" t="s">
        <v>99</v>
      </c>
      <c r="R1930" s="11">
        <v>1925</v>
      </c>
      <c r="S1930" s="18">
        <f t="shared" si="93"/>
        <v>1.706105273387654E-2</v>
      </c>
      <c r="T1930" s="18">
        <f t="shared" si="94"/>
        <v>58.613030250729686</v>
      </c>
      <c r="U1930" s="18">
        <f>LOOKUP('lap sim'!T1930,'bike sim'!J36:J281,'bike sim'!K36:K281)</f>
        <v>4.6664822111511945</v>
      </c>
    </row>
    <row r="1931" spans="17:21" x14ac:dyDescent="0.25">
      <c r="Q1931" s="18" t="s">
        <v>99</v>
      </c>
      <c r="R1931" s="11">
        <v>1926</v>
      </c>
      <c r="S1931" s="18">
        <f t="shared" si="93"/>
        <v>1.708429022951434E-2</v>
      </c>
      <c r="T1931" s="18">
        <f t="shared" si="94"/>
        <v>58.533306714283512</v>
      </c>
      <c r="U1931" s="18">
        <f>LOOKUP('lap sim'!T1931,'bike sim'!J37:J282,'bike sim'!K37:K282)</f>
        <v>4.6664822111511945</v>
      </c>
    </row>
    <row r="1932" spans="17:21" x14ac:dyDescent="0.25">
      <c r="Q1932" s="18" t="s">
        <v>99</v>
      </c>
      <c r="R1932" s="11">
        <v>1927</v>
      </c>
      <c r="S1932" s="18">
        <f t="shared" si="93"/>
        <v>1.7107622977830968E-2</v>
      </c>
      <c r="T1932" s="18">
        <f t="shared" si="94"/>
        <v>58.453474295982382</v>
      </c>
      <c r="U1932" s="18">
        <f>LOOKUP('lap sim'!T1932,'bike sim'!J38:J283,'bike sim'!K38:K283)</f>
        <v>4.6664822111511945</v>
      </c>
    </row>
    <row r="1933" spans="17:21" x14ac:dyDescent="0.25">
      <c r="Q1933" s="18" t="s">
        <v>99</v>
      </c>
      <c r="R1933" s="11">
        <v>1928</v>
      </c>
      <c r="S1933" s="18">
        <f t="shared" si="93"/>
        <v>1.7131051631538982E-2</v>
      </c>
      <c r="T1933" s="18">
        <f t="shared" si="94"/>
        <v>58.373532548285489</v>
      </c>
      <c r="U1933" s="18">
        <f>LOOKUP('lap sim'!T1933,'bike sim'!J39:J284,'bike sim'!K39:K284)</f>
        <v>4.6664822111511945</v>
      </c>
    </row>
    <row r="1934" spans="17:21" x14ac:dyDescent="0.25">
      <c r="Q1934" s="18" t="s">
        <v>99</v>
      </c>
      <c r="R1934" s="11">
        <v>1929</v>
      </c>
      <c r="S1934" s="18">
        <f t="shared" si="93"/>
        <v>1.7154576849631141E-2</v>
      </c>
      <c r="T1934" s="18">
        <f t="shared" si="94"/>
        <v>58.293481020576856</v>
      </c>
      <c r="U1934" s="18">
        <f>LOOKUP('lap sim'!T1934,'bike sim'!J40:J285,'bike sim'!K40:K285)</f>
        <v>4.6664822111511945</v>
      </c>
    </row>
    <row r="1935" spans="17:21" x14ac:dyDescent="0.25">
      <c r="Q1935" s="18" t="s">
        <v>99</v>
      </c>
      <c r="R1935" s="11">
        <v>1930</v>
      </c>
      <c r="S1935" s="18">
        <f t="shared" si="93"/>
        <v>1.7179891055168289E-2</v>
      </c>
      <c r="T1935" s="18">
        <f t="shared" si="94"/>
        <v>58.2075868111612</v>
      </c>
      <c r="U1935" s="18">
        <f>LOOKUP('lap sim'!T1935,'bike sim'!J41:J286,'bike sim'!K41:K286)</f>
        <v>4.9996946511380038</v>
      </c>
    </row>
    <row r="1936" spans="17:21" x14ac:dyDescent="0.25">
      <c r="Q1936" s="18" t="s">
        <v>99</v>
      </c>
      <c r="R1936" s="11">
        <v>1931</v>
      </c>
      <c r="S1936" s="18">
        <f t="shared" si="93"/>
        <v>1.7205317713080918E-2</v>
      </c>
      <c r="T1936" s="18">
        <f t="shared" si="94"/>
        <v>58.121565476219978</v>
      </c>
      <c r="U1936" s="18">
        <f>LOOKUP('lap sim'!T1936,'bike sim'!J42:J287,'bike sim'!K42:K287)</f>
        <v>4.9996946511380038</v>
      </c>
    </row>
    <row r="1937" spans="17:21" x14ac:dyDescent="0.25">
      <c r="Q1937" s="18" t="s">
        <v>99</v>
      </c>
      <c r="R1937" s="11">
        <v>1932</v>
      </c>
      <c r="S1937" s="18">
        <f t="shared" si="93"/>
        <v>1.7230857658663529E-2</v>
      </c>
      <c r="T1937" s="18">
        <f t="shared" si="94"/>
        <v>58.035416449349434</v>
      </c>
      <c r="U1937" s="18">
        <f>LOOKUP('lap sim'!T1937,'bike sim'!J43:J288,'bike sim'!K43:K288)</f>
        <v>4.9996946511380038</v>
      </c>
    </row>
    <row r="1938" spans="17:21" x14ac:dyDescent="0.25">
      <c r="Q1938" s="18" t="s">
        <v>99</v>
      </c>
      <c r="R1938" s="11">
        <v>1933</v>
      </c>
      <c r="S1938" s="18">
        <f t="shared" si="93"/>
        <v>1.7256817921254337E-2</v>
      </c>
      <c r="T1938" s="18">
        <f t="shared" si="94"/>
        <v>57.948110976378288</v>
      </c>
      <c r="U1938" s="18">
        <f>LOOKUP('lap sim'!T1938,'bike sim'!J44:J289,'bike sim'!K44:K289)</f>
        <v>5.059187236576947</v>
      </c>
    </row>
    <row r="1939" spans="17:21" x14ac:dyDescent="0.25">
      <c r="Q1939" s="18" t="s">
        <v>99</v>
      </c>
      <c r="R1939" s="11">
        <v>1934</v>
      </c>
      <c r="S1939" s="18">
        <f t="shared" si="93"/>
        <v>1.7282895934363517E-2</v>
      </c>
      <c r="T1939" s="18">
        <f t="shared" si="94"/>
        <v>57.860673569856068</v>
      </c>
      <c r="U1939" s="18">
        <f>LOOKUP('lap sim'!T1939,'bike sim'!J45:J290,'bike sim'!K45:K290)</f>
        <v>5.059187236576947</v>
      </c>
    </row>
    <row r="1940" spans="17:21" x14ac:dyDescent="0.25">
      <c r="Q1940" s="18" t="s">
        <v>99</v>
      </c>
      <c r="R1940" s="11">
        <v>1935</v>
      </c>
      <c r="S1940" s="18">
        <f t="shared" si="93"/>
        <v>1.7309092591117931E-2</v>
      </c>
      <c r="T1940" s="18">
        <f t="shared" ref="T1940:T1955" si="95">T1941+(U1941*S1941)</f>
        <v>57.773103629542355</v>
      </c>
      <c r="U1940" s="18">
        <f>LOOKUP('lap sim'!T1940,'bike sim'!J46:J291,'bike sim'!K46:K291)</f>
        <v>5.059187236576947</v>
      </c>
    </row>
    <row r="1941" spans="17:21" x14ac:dyDescent="0.25">
      <c r="Q1941" s="18" t="s">
        <v>99</v>
      </c>
      <c r="R1941" s="11">
        <v>1936</v>
      </c>
      <c r="S1941" s="18">
        <f t="shared" si="93"/>
        <v>1.7335408794159391E-2</v>
      </c>
      <c r="T1941" s="18">
        <f t="shared" si="95"/>
        <v>57.685400550630099</v>
      </c>
      <c r="U1941" s="18">
        <f>LOOKUP('lap sim'!T1941,'bike sim'!J47:J292,'bike sim'!K47:K292)</f>
        <v>5.059187236576947</v>
      </c>
    </row>
    <row r="1942" spans="17:21" x14ac:dyDescent="0.25">
      <c r="Q1942" s="18" t="s">
        <v>99</v>
      </c>
      <c r="R1942" s="11">
        <v>1937</v>
      </c>
      <c r="S1942" s="18">
        <f t="shared" si="93"/>
        <v>1.7361498493010771E-2</v>
      </c>
      <c r="T1942" s="18">
        <f t="shared" si="95"/>
        <v>57.598714788505767</v>
      </c>
      <c r="U1942" s="18">
        <f>LOOKUP('lap sim'!T1942,'bike sim'!J48:J293,'bike sim'!K48:K293)</f>
        <v>4.992988488823805</v>
      </c>
    </row>
    <row r="1943" spans="17:21" x14ac:dyDescent="0.25">
      <c r="Q1943" s="18" t="s">
        <v>99</v>
      </c>
      <c r="R1943" s="11">
        <v>1938</v>
      </c>
      <c r="S1943" s="18">
        <f t="shared" si="93"/>
        <v>1.7387706401791009E-2</v>
      </c>
      <c r="T1943" s="18">
        <f t="shared" si="95"/>
        <v>57.511898170594577</v>
      </c>
      <c r="U1943" s="18">
        <f>LOOKUP('lap sim'!T1943,'bike sim'!J49:J294,'bike sim'!K49:K294)</f>
        <v>4.992988488823805</v>
      </c>
    </row>
    <row r="1944" spans="17:21" x14ac:dyDescent="0.25">
      <c r="Q1944" s="18" t="s">
        <v>99</v>
      </c>
      <c r="R1944" s="11">
        <v>1939</v>
      </c>
      <c r="S1944" s="18">
        <f t="shared" si="93"/>
        <v>1.7414033416140888E-2</v>
      </c>
      <c r="T1944" s="18">
        <f t="shared" si="95"/>
        <v>57.424950102203795</v>
      </c>
      <c r="U1944" s="18">
        <f>LOOKUP('lap sim'!T1944,'bike sim'!J50:J295,'bike sim'!K50:K295)</f>
        <v>4.992988488823805</v>
      </c>
    </row>
    <row r="1945" spans="17:21" x14ac:dyDescent="0.25">
      <c r="Q1945" s="18" t="s">
        <v>99</v>
      </c>
      <c r="R1945" s="11">
        <v>1940</v>
      </c>
      <c r="S1945" s="18">
        <f t="shared" si="93"/>
        <v>1.7440480441232548E-2</v>
      </c>
      <c r="T1945" s="18">
        <f t="shared" si="95"/>
        <v>57.337869984121163</v>
      </c>
      <c r="U1945" s="18">
        <f>LOOKUP('lap sim'!T1945,'bike sim'!J51:J296,'bike sim'!K51:K296)</f>
        <v>4.992988488823805</v>
      </c>
    </row>
    <row r="1946" spans="17:21" x14ac:dyDescent="0.25">
      <c r="Q1946" s="18" t="s">
        <v>99</v>
      </c>
      <c r="R1946" s="11">
        <v>1941</v>
      </c>
      <c r="S1946" s="18">
        <f t="shared" si="93"/>
        <v>1.7467048391900334E-2</v>
      </c>
      <c r="T1946" s="18">
        <f t="shared" si="95"/>
        <v>57.250657212566679</v>
      </c>
      <c r="U1946" s="18">
        <f>LOOKUP('lap sim'!T1946,'bike sim'!J52:J297,'bike sim'!K52:K297)</f>
        <v>4.992988488823805</v>
      </c>
    </row>
    <row r="1947" spans="17:21" x14ac:dyDescent="0.25">
      <c r="Q1947" s="18" t="s">
        <v>99</v>
      </c>
      <c r="R1947" s="11">
        <v>1942</v>
      </c>
      <c r="S1947" s="18">
        <f t="shared" si="93"/>
        <v>1.7493738192773816E-2</v>
      </c>
      <c r="T1947" s="18">
        <f t="shared" si="95"/>
        <v>57.163311179143662</v>
      </c>
      <c r="U1947" s="18">
        <f>LOOKUP('lap sim'!T1947,'bike sim'!J53:J298,'bike sim'!K53:K298)</f>
        <v>4.992988488823805</v>
      </c>
    </row>
    <row r="1948" spans="17:21" x14ac:dyDescent="0.25">
      <c r="Q1948" s="18" t="s">
        <v>99</v>
      </c>
      <c r="R1948" s="11">
        <v>1943</v>
      </c>
      <c r="S1948" s="18">
        <f t="shared" si="93"/>
        <v>1.7520550778413094E-2</v>
      </c>
      <c r="T1948" s="18">
        <f t="shared" si="95"/>
        <v>57.075831270789195</v>
      </c>
      <c r="U1948" s="18">
        <f>LOOKUP('lap sim'!T1948,'bike sim'!J54:J299,'bike sim'!K54:K299)</f>
        <v>4.992988488823805</v>
      </c>
    </row>
    <row r="1949" spans="17:21" x14ac:dyDescent="0.25">
      <c r="Q1949" s="18" t="s">
        <v>99</v>
      </c>
      <c r="R1949" s="11">
        <v>1944</v>
      </c>
      <c r="S1949" s="18">
        <f t="shared" si="93"/>
        <v>1.7548791887093976E-2</v>
      </c>
      <c r="T1949" s="18">
        <f t="shared" si="95"/>
        <v>56.983979662750265</v>
      </c>
      <c r="U1949" s="18">
        <f>LOOKUP('lap sim'!T1949,'bike sim'!J1:J246,'bike sim'!K1:K246)</f>
        <v>5.2340701644813858</v>
      </c>
    </row>
    <row r="1950" spans="17:21" x14ac:dyDescent="0.25">
      <c r="Q1950" s="18" t="s">
        <v>99</v>
      </c>
      <c r="R1950" s="11">
        <v>1945</v>
      </c>
      <c r="S1950" s="18">
        <f t="shared" si="93"/>
        <v>1.7577170075897215E-2</v>
      </c>
      <c r="T1950" s="18">
        <f t="shared" si="95"/>
        <v>56.89197952128</v>
      </c>
      <c r="U1950" s="18">
        <f>LOOKUP('lap sim'!T1950,'bike sim'!J2:J247,'bike sim'!K2:K247)</f>
        <v>5.2340701644813858</v>
      </c>
    </row>
    <row r="1951" spans="17:21" x14ac:dyDescent="0.25">
      <c r="Q1951" s="18" t="s">
        <v>99</v>
      </c>
      <c r="R1951" s="11">
        <v>1946</v>
      </c>
      <c r="S1951" s="18">
        <f t="shared" si="93"/>
        <v>1.7606317804542162E-2</v>
      </c>
      <c r="T1951" s="18">
        <f t="shared" si="95"/>
        <v>56.797793332005817</v>
      </c>
      <c r="U1951" s="18">
        <f>LOOKUP('lap sim'!T1951,'bike sim'!J3:J248,'bike sim'!K3:K248)</f>
        <v>5.3495677131241539</v>
      </c>
    </row>
    <row r="1952" spans="17:21" x14ac:dyDescent="0.25">
      <c r="Q1952" s="18" t="s">
        <v>99</v>
      </c>
      <c r="R1952" s="11">
        <v>1947</v>
      </c>
      <c r="S1952" s="18">
        <f t="shared" si="93"/>
        <v>1.7635611101376493E-2</v>
      </c>
      <c r="T1952" s="18">
        <f t="shared" si="95"/>
        <v>56.703450436256681</v>
      </c>
      <c r="U1952" s="18">
        <f>LOOKUP('lap sim'!T1952,'bike sim'!J4:J249,'bike sim'!K4:K249)</f>
        <v>5.3495677131241539</v>
      </c>
    </row>
    <row r="1953" spans="17:21" x14ac:dyDescent="0.25">
      <c r="Q1953" s="18" t="s">
        <v>99</v>
      </c>
      <c r="R1953" s="11">
        <v>1948</v>
      </c>
      <c r="S1953" s="18">
        <f t="shared" si="93"/>
        <v>1.7665051182506379E-2</v>
      </c>
      <c r="T1953" s="18">
        <f t="shared" si="95"/>
        <v>56.608950048800061</v>
      </c>
      <c r="U1953" s="18">
        <f>LOOKUP('lap sim'!T1953,'bike sim'!J5:J250,'bike sim'!K5:K250)</f>
        <v>5.3495677131241539</v>
      </c>
    </row>
    <row r="1954" spans="17:21" x14ac:dyDescent="0.25">
      <c r="Q1954" s="18" t="s">
        <v>99</v>
      </c>
      <c r="R1954" s="11">
        <v>1949</v>
      </c>
      <c r="S1954" s="18">
        <f t="shared" si="93"/>
        <v>1.7694639278312566E-2</v>
      </c>
      <c r="T1954" s="18">
        <f t="shared" si="95"/>
        <v>56.514291377821422</v>
      </c>
      <c r="U1954" s="18">
        <f>LOOKUP('lap sim'!T1954,'bike sim'!J6:J251,'bike sim'!K6:K251)</f>
        <v>5.3495677131241539</v>
      </c>
    </row>
    <row r="1955" spans="17:21" x14ac:dyDescent="0.25">
      <c r="Q1955" s="18" t="s">
        <v>99</v>
      </c>
      <c r="R1955" s="11">
        <v>1950</v>
      </c>
      <c r="S1955" s="18">
        <f t="shared" si="93"/>
        <v>1.7724376633666564E-2</v>
      </c>
      <c r="T1955" s="18">
        <f t="shared" si="95"/>
        <v>56.419473624846709</v>
      </c>
      <c r="U1955" s="18">
        <f>LOOKUP('lap sim'!T1955,'bike sim'!J7:J252,'bike sim'!K7:K252)</f>
        <v>5.3495677131241539</v>
      </c>
    </row>
    <row r="1956" spans="17:21" x14ac:dyDescent="0.25">
      <c r="Q1956" s="18" t="s">
        <v>99</v>
      </c>
      <c r="R1956" s="11">
        <v>1951</v>
      </c>
      <c r="S1956" s="18">
        <f t="shared" si="93"/>
        <v>1.7754264508150871E-2</v>
      </c>
      <c r="T1956" s="18">
        <f t="shared" ref="T1956:T1973" si="96">T1957+(U1957*S1957)</f>
        <v>56.324495984663642</v>
      </c>
      <c r="U1956" s="18">
        <f>LOOKUP('lap sim'!T1956,'bike sim'!J8:J253,'bike sim'!K8:K253)</f>
        <v>5.3495677131241539</v>
      </c>
    </row>
    <row r="1957" spans="17:21" x14ac:dyDescent="0.25">
      <c r="Q1957" s="18" t="s">
        <v>99</v>
      </c>
      <c r="R1957" s="11">
        <v>1952</v>
      </c>
      <c r="S1957" s="18">
        <f t="shared" si="93"/>
        <v>1.7784304176283277E-2</v>
      </c>
      <c r="T1957" s="18">
        <f t="shared" si="96"/>
        <v>56.229357645241819</v>
      </c>
      <c r="U1957" s="18">
        <f>LOOKUP('lap sim'!T1957,'bike sim'!J9:J254,'bike sim'!K9:K254)</f>
        <v>5.3495677131241539</v>
      </c>
    </row>
    <row r="1958" spans="17:21" x14ac:dyDescent="0.25">
      <c r="Q1958" s="18" t="s">
        <v>99</v>
      </c>
      <c r="R1958" s="11">
        <v>1953</v>
      </c>
      <c r="S1958" s="18">
        <f t="shared" si="93"/>
        <v>1.7814496927745359E-2</v>
      </c>
      <c r="T1958" s="18">
        <f t="shared" si="96"/>
        <v>56.134057787651606</v>
      </c>
      <c r="U1958" s="18">
        <f>LOOKUP('lap sim'!T1958,'bike sim'!J10:J255,'bike sim'!K10:K255)</f>
        <v>5.3495677131241539</v>
      </c>
    </row>
    <row r="1959" spans="17:21" x14ac:dyDescent="0.25">
      <c r="Q1959" s="18" t="s">
        <v>99</v>
      </c>
      <c r="R1959" s="11">
        <v>1954</v>
      </c>
      <c r="S1959" s="18">
        <f t="shared" si="93"/>
        <v>1.7844844067615308E-2</v>
      </c>
      <c r="T1959" s="18">
        <f t="shared" si="96"/>
        <v>56.03859558598176</v>
      </c>
      <c r="U1959" s="18">
        <f>LOOKUP('lap sim'!T1959,'bike sim'!J11:J256,'bike sim'!K11:K256)</f>
        <v>5.3495677131241539</v>
      </c>
    </row>
    <row r="1960" spans="17:21" x14ac:dyDescent="0.25">
      <c r="Q1960" s="18" t="s">
        <v>99</v>
      </c>
      <c r="R1960" s="11">
        <v>1955</v>
      </c>
      <c r="S1960" s="18">
        <f t="shared" si="93"/>
        <v>1.7875346916605084E-2</v>
      </c>
      <c r="T1960" s="18">
        <f t="shared" si="96"/>
        <v>55.942970207255797</v>
      </c>
      <c r="U1960" s="18">
        <f>LOOKUP('lap sim'!T1960,'bike sim'!J12:J257,'bike sim'!K12:K257)</f>
        <v>5.3495677131241539</v>
      </c>
    </row>
    <row r="1961" spans="17:21" x14ac:dyDescent="0.25">
      <c r="Q1961" s="18" t="s">
        <v>99</v>
      </c>
      <c r="R1961" s="11">
        <v>1956</v>
      </c>
      <c r="S1961" s="18">
        <f t="shared" si="93"/>
        <v>1.790600681130209E-2</v>
      </c>
      <c r="T1961" s="18">
        <f t="shared" si="96"/>
        <v>55.847180811347073</v>
      </c>
      <c r="U1961" s="18">
        <f>LOOKUP('lap sim'!T1961,'bike sim'!J13:J258,'bike sim'!K13:K258)</f>
        <v>5.3495677131241539</v>
      </c>
    </row>
    <row r="1962" spans="17:21" x14ac:dyDescent="0.25">
      <c r="Q1962" s="18" t="s">
        <v>99</v>
      </c>
      <c r="R1962" s="11">
        <v>1957</v>
      </c>
      <c r="S1962" s="18">
        <f t="shared" si="93"/>
        <v>1.7936825104415407E-2</v>
      </c>
      <c r="T1962" s="18">
        <f t="shared" si="96"/>
        <v>55.75122655089254</v>
      </c>
      <c r="U1962" s="18">
        <f>LOOKUP('lap sim'!T1962,'bike sim'!J14:J259,'bike sim'!K14:K259)</f>
        <v>5.3495677131241539</v>
      </c>
    </row>
    <row r="1963" spans="17:21" x14ac:dyDescent="0.25">
      <c r="Q1963" s="18" t="s">
        <v>99</v>
      </c>
      <c r="R1963" s="11">
        <v>1958</v>
      </c>
      <c r="S1963" s="18">
        <f t="shared" si="93"/>
        <v>1.7967803165026733E-2</v>
      </c>
      <c r="T1963" s="18">
        <f t="shared" si="96"/>
        <v>55.655106571205145</v>
      </c>
      <c r="U1963" s="18">
        <f>LOOKUP('lap sim'!T1963,'bike sim'!J15:J260,'bike sim'!K15:K260)</f>
        <v>5.3495677131241539</v>
      </c>
    </row>
    <row r="1964" spans="17:21" x14ac:dyDescent="0.25">
      <c r="Q1964" s="18" t="s">
        <v>99</v>
      </c>
      <c r="R1964" s="11">
        <v>1959</v>
      </c>
      <c r="S1964" s="18">
        <f t="shared" si="93"/>
        <v>1.7998942378846108E-2</v>
      </c>
      <c r="T1964" s="18">
        <f t="shared" si="96"/>
        <v>55.558820010184888</v>
      </c>
      <c r="U1964" s="18">
        <f>LOOKUP('lap sim'!T1964,'bike sim'!J16:J261,'bike sim'!K16:K261)</f>
        <v>5.3495677131241539</v>
      </c>
    </row>
    <row r="1965" spans="17:21" x14ac:dyDescent="0.25">
      <c r="Q1965" s="18" t="s">
        <v>99</v>
      </c>
      <c r="R1965" s="11">
        <v>1960</v>
      </c>
      <c r="S1965" s="18">
        <f t="shared" si="93"/>
        <v>1.8032404351959217E-2</v>
      </c>
      <c r="T1965" s="18">
        <f t="shared" si="96"/>
        <v>55.455721848392898</v>
      </c>
      <c r="U1965" s="18">
        <f>LOOKUP('lap sim'!T1965,'bike sim'!J17:J262,'bike sim'!K17:K262)</f>
        <v>5.7173829834172851</v>
      </c>
    </row>
    <row r="1966" spans="17:21" x14ac:dyDescent="0.25">
      <c r="Q1966" s="18" t="s">
        <v>99</v>
      </c>
      <c r="R1966" s="11">
        <v>1961</v>
      </c>
      <c r="S1966" s="18">
        <f t="shared" si="93"/>
        <v>1.8065015135879318E-2</v>
      </c>
      <c r="T1966" s="18">
        <f t="shared" si="96"/>
        <v>55.355613736181063</v>
      </c>
      <c r="U1966" s="18">
        <f>LOOKUP('lap sim'!T1966,'bike sim'!J18:J263,'bike sim'!K18:K263)</f>
        <v>5.5415459914564256</v>
      </c>
    </row>
    <row r="1967" spans="17:21" x14ac:dyDescent="0.25">
      <c r="Q1967" s="18" t="s">
        <v>99</v>
      </c>
      <c r="R1967" s="11">
        <v>1962</v>
      </c>
      <c r="S1967" s="18">
        <f t="shared" si="93"/>
        <v>1.8097803595423425E-2</v>
      </c>
      <c r="T1967" s="18">
        <f t="shared" si="96"/>
        <v>55.255323925212679</v>
      </c>
      <c r="U1967" s="18">
        <f>LOOKUP('lap sim'!T1967,'bike sim'!J19:J264,'bike sim'!K19:K264)</f>
        <v>5.5415459914564256</v>
      </c>
    </row>
    <row r="1968" spans="17:21" x14ac:dyDescent="0.25">
      <c r="Q1968" s="18" t="s">
        <v>99</v>
      </c>
      <c r="R1968" s="11">
        <v>1963</v>
      </c>
      <c r="S1968" s="18">
        <f t="shared" si="93"/>
        <v>1.8130771350472575E-2</v>
      </c>
      <c r="T1968" s="18">
        <f t="shared" si="96"/>
        <v>55.154851421913456</v>
      </c>
      <c r="U1968" s="18">
        <f>LOOKUP('lap sim'!T1968,'bike sim'!J20:J265,'bike sim'!K20:K265)</f>
        <v>5.5415459914564256</v>
      </c>
    </row>
    <row r="1969" spans="17:21" x14ac:dyDescent="0.25">
      <c r="Q1969" s="18" t="s">
        <v>99</v>
      </c>
      <c r="R1969" s="11">
        <v>1964</v>
      </c>
      <c r="S1969" s="18">
        <f t="shared" si="93"/>
        <v>1.816392004166496E-2</v>
      </c>
      <c r="T1969" s="18">
        <f t="shared" si="96"/>
        <v>55.054195223617434</v>
      </c>
      <c r="U1969" s="18">
        <f>LOOKUP('lap sim'!T1969,'bike sim'!J21:J266,'bike sim'!K21:K266)</f>
        <v>5.5415459914564256</v>
      </c>
    </row>
    <row r="1970" spans="17:21" x14ac:dyDescent="0.25">
      <c r="Q1970" s="18" t="s">
        <v>99</v>
      </c>
      <c r="R1970" s="11">
        <v>1965</v>
      </c>
      <c r="S1970" s="18">
        <f t="shared" si="93"/>
        <v>1.8197251330739236E-2</v>
      </c>
      <c r="T1970" s="18">
        <f t="shared" si="96"/>
        <v>54.953354318450053</v>
      </c>
      <c r="U1970" s="18">
        <f>LOOKUP('lap sim'!T1970,'bike sim'!J22:J267,'bike sim'!K22:K267)</f>
        <v>5.5415459914564256</v>
      </c>
    </row>
    <row r="1971" spans="17:21" x14ac:dyDescent="0.25">
      <c r="Q1971" s="18" t="s">
        <v>99</v>
      </c>
      <c r="R1971" s="11">
        <v>1966</v>
      </c>
      <c r="S1971" s="18">
        <f t="shared" si="93"/>
        <v>1.8230766900884796E-2</v>
      </c>
      <c r="T1971" s="18">
        <f t="shared" si="96"/>
        <v>54.852327685209275</v>
      </c>
      <c r="U1971" s="18">
        <f>LOOKUP('lap sim'!T1971,'bike sim'!J23:J268,'bike sim'!K23:K268)</f>
        <v>5.5415459914564256</v>
      </c>
    </row>
    <row r="1972" spans="17:21" x14ac:dyDescent="0.25">
      <c r="Q1972" s="18" t="s">
        <v>99</v>
      </c>
      <c r="R1972" s="11">
        <v>1967</v>
      </c>
      <c r="S1972" s="18">
        <f t="shared" si="93"/>
        <v>1.8264565619664972E-2</v>
      </c>
      <c r="T1972" s="18">
        <f t="shared" si="96"/>
        <v>54.750823032075104</v>
      </c>
      <c r="U1972" s="18">
        <f>LOOKUP('lap sim'!T1972,'bike sim'!J24:J269,'bike sim'!K24:K269)</f>
        <v>5.5574633006811451</v>
      </c>
    </row>
    <row r="1973" spans="17:21" x14ac:dyDescent="0.25">
      <c r="Q1973" s="18" t="s">
        <v>99</v>
      </c>
      <c r="R1973" s="11">
        <v>1968</v>
      </c>
      <c r="S1973" s="18">
        <f t="shared" si="93"/>
        <v>1.8300631076709071E-2</v>
      </c>
      <c r="T1973" s="18">
        <f t="shared" si="96"/>
        <v>54.642924378311989</v>
      </c>
      <c r="U1973" s="18">
        <f>LOOKUP('lap sim'!T1973,'bike sim'!J25:J270,'bike sim'!K25:K270)</f>
        <v>5.8958979780994971</v>
      </c>
    </row>
    <row r="1974" spans="17:21" x14ac:dyDescent="0.25">
      <c r="Q1974" s="18" t="s">
        <v>99</v>
      </c>
      <c r="R1974" s="11">
        <v>1969</v>
      </c>
      <c r="S1974" s="18">
        <f t="shared" si="93"/>
        <v>1.8336911169429586E-2</v>
      </c>
      <c r="T1974" s="18">
        <f t="shared" ref="T1974:T1988" si="97">T1975+(U1975*S1975)</f>
        <v>54.534811820823556</v>
      </c>
      <c r="U1974" s="18">
        <f>LOOKUP('lap sim'!T1974,'bike sim'!J26:J271,'bike sim'!K26:K271)</f>
        <v>5.8958979780994971</v>
      </c>
    </row>
    <row r="1975" spans="17:21" x14ac:dyDescent="0.25">
      <c r="Q1975" s="18" t="s">
        <v>99</v>
      </c>
      <c r="R1975" s="11">
        <v>1970</v>
      </c>
      <c r="S1975" s="18">
        <f t="shared" si="93"/>
        <v>1.8373408036094441E-2</v>
      </c>
      <c r="T1975" s="18">
        <f t="shared" si="97"/>
        <v>54.426484081532749</v>
      </c>
      <c r="U1975" s="18">
        <f>LOOKUP('lap sim'!T1975,'bike sim'!J27:J272,'bike sim'!K27:K272)</f>
        <v>5.8958979780994971</v>
      </c>
    </row>
    <row r="1976" spans="17:21" x14ac:dyDescent="0.25">
      <c r="Q1976" s="18" t="s">
        <v>99</v>
      </c>
      <c r="R1976" s="11">
        <v>1971</v>
      </c>
      <c r="S1976" s="18">
        <f t="shared" si="93"/>
        <v>1.841012384492248E-2</v>
      </c>
      <c r="T1976" s="18">
        <f t="shared" si="97"/>
        <v>54.317939869578908</v>
      </c>
      <c r="U1976" s="18">
        <f>LOOKUP('lap sim'!T1976,'bike sim'!J28:J273,'bike sim'!K28:K273)</f>
        <v>5.8958979780994971</v>
      </c>
    </row>
    <row r="1977" spans="17:21" x14ac:dyDescent="0.25">
      <c r="Q1977" s="18" t="s">
        <v>99</v>
      </c>
      <c r="R1977" s="11">
        <v>1972</v>
      </c>
      <c r="S1977" s="18">
        <f t="shared" si="93"/>
        <v>1.844706079462512E-2</v>
      </c>
      <c r="T1977" s="18">
        <f t="shared" si="97"/>
        <v>54.209177881137997</v>
      </c>
      <c r="U1977" s="18">
        <f>LOOKUP('lap sim'!T1977,'bike sim'!J29:J274,'bike sim'!K29:K274)</f>
        <v>5.8958979780994971</v>
      </c>
    </row>
    <row r="1978" spans="17:21" x14ac:dyDescent="0.25">
      <c r="Q1978" s="18" t="s">
        <v>99</v>
      </c>
      <c r="R1978" s="11">
        <v>1973</v>
      </c>
      <c r="S1978" s="18">
        <f t="shared" ref="S1978:S2041" si="98">1/T1978</f>
        <v>1.8484221114960085E-2</v>
      </c>
      <c r="T1978" s="18">
        <f t="shared" si="97"/>
        <v>54.100196799239562</v>
      </c>
      <c r="U1978" s="18">
        <f>LOOKUP('lap sim'!T1978,'bike sim'!J30:J275,'bike sim'!K30:K275)</f>
        <v>5.8958979780994971</v>
      </c>
    </row>
    <row r="1979" spans="17:21" x14ac:dyDescent="0.25">
      <c r="Q1979" s="18" t="s">
        <v>99</v>
      </c>
      <c r="R1979" s="11">
        <v>1974</v>
      </c>
      <c r="S1979" s="18">
        <f t="shared" si="98"/>
        <v>1.8521607067297434E-2</v>
      </c>
      <c r="T1979" s="18">
        <f t="shared" si="97"/>
        <v>53.990995293580333</v>
      </c>
      <c r="U1979" s="18">
        <f>LOOKUP('lap sim'!T1979,'bike sim'!J31:J276,'bike sim'!K31:K276)</f>
        <v>5.8958979780994971</v>
      </c>
    </row>
    <row r="1980" spans="17:21" x14ac:dyDescent="0.25">
      <c r="Q1980" s="18" t="s">
        <v>99</v>
      </c>
      <c r="R1980" s="11">
        <v>1975</v>
      </c>
      <c r="S1980" s="18">
        <f t="shared" si="98"/>
        <v>1.8559220945198272E-2</v>
      </c>
      <c r="T1980" s="18">
        <f t="shared" si="97"/>
        <v>53.881572020334438</v>
      </c>
      <c r="U1980" s="18">
        <f>LOOKUP('lap sim'!T1980,'bike sim'!J32:J277,'bike sim'!K32:K277)</f>
        <v>5.8958979780994971</v>
      </c>
    </row>
    <row r="1981" spans="17:21" x14ac:dyDescent="0.25">
      <c r="Q1981" s="18" t="s">
        <v>99</v>
      </c>
      <c r="R1981" s="11">
        <v>1976</v>
      </c>
      <c r="S1981" s="18">
        <f t="shared" si="98"/>
        <v>1.8597065075006466E-2</v>
      </c>
      <c r="T1981" s="18">
        <f t="shared" si="97"/>
        <v>53.771925621960122</v>
      </c>
      <c r="U1981" s="18">
        <f>LOOKUP('lap sim'!T1981,'bike sim'!J33:J278,'bike sim'!K33:K278)</f>
        <v>5.8958979780994971</v>
      </c>
    </row>
    <row r="1982" spans="17:21" x14ac:dyDescent="0.25">
      <c r="Q1982" s="18" t="s">
        <v>99</v>
      </c>
      <c r="R1982" s="11">
        <v>1977</v>
      </c>
      <c r="S1982" s="18">
        <f t="shared" si="98"/>
        <v>1.8636495098827963E-2</v>
      </c>
      <c r="T1982" s="18">
        <f t="shared" si="97"/>
        <v>53.658158076240923</v>
      </c>
      <c r="U1982" s="18">
        <f>LOOKUP('lap sim'!T1982,'bike sim'!J34:J279,'bike sim'!K34:K279)</f>
        <v>6.104556952146897</v>
      </c>
    </row>
    <row r="1983" spans="17:21" x14ac:dyDescent="0.25">
      <c r="Q1983" s="18" t="s">
        <v>99</v>
      </c>
      <c r="R1983" s="11">
        <v>1978</v>
      </c>
      <c r="S1983" s="18">
        <f t="shared" si="98"/>
        <v>1.8676177172560263E-2</v>
      </c>
      <c r="T1983" s="18">
        <f t="shared" si="97"/>
        <v>53.544148289042646</v>
      </c>
      <c r="U1983" s="18">
        <f>LOOKUP('lap sim'!T1983,'bike sim'!J35:J280,'bike sim'!K35:K280)</f>
        <v>6.104556952146897</v>
      </c>
    </row>
    <row r="1984" spans="17:21" x14ac:dyDescent="0.25">
      <c r="Q1984" s="18" t="s">
        <v>99</v>
      </c>
      <c r="R1984" s="11">
        <v>1979</v>
      </c>
      <c r="S1984" s="18">
        <f t="shared" si="98"/>
        <v>1.8716113994173448E-2</v>
      </c>
      <c r="T1984" s="18">
        <f t="shared" si="97"/>
        <v>53.42989470524234</v>
      </c>
      <c r="U1984" s="18">
        <f>LOOKUP('lap sim'!T1984,'bike sim'!J36:J281,'bike sim'!K36:K281)</f>
        <v>6.104556952146897</v>
      </c>
    </row>
    <row r="1985" spans="17:21" x14ac:dyDescent="0.25">
      <c r="Q1985" s="18" t="s">
        <v>99</v>
      </c>
      <c r="R1985" s="11">
        <v>1980</v>
      </c>
      <c r="S1985" s="18">
        <f t="shared" si="98"/>
        <v>1.8756308302255192E-2</v>
      </c>
      <c r="T1985" s="18">
        <f t="shared" si="97"/>
        <v>53.315395752999194</v>
      </c>
      <c r="U1985" s="18">
        <f>LOOKUP('lap sim'!T1985,'bike sim'!J37:J282,'bike sim'!K37:K282)</f>
        <v>6.104556952146897</v>
      </c>
    </row>
    <row r="1986" spans="17:21" x14ac:dyDescent="0.25">
      <c r="Q1986" s="18" t="s">
        <v>99</v>
      </c>
      <c r="R1986" s="11">
        <v>1981</v>
      </c>
      <c r="S1986" s="18">
        <f t="shared" si="98"/>
        <v>1.8796762876800571E-2</v>
      </c>
      <c r="T1986" s="18">
        <f t="shared" si="97"/>
        <v>53.200649843501765</v>
      </c>
      <c r="U1986" s="18">
        <f>LOOKUP('lap sim'!T1986,'bike sim'!J38:J283,'bike sim'!K38:K283)</f>
        <v>6.104556952146897</v>
      </c>
    </row>
    <row r="1987" spans="17:21" x14ac:dyDescent="0.25">
      <c r="Q1987" s="18" t="s">
        <v>99</v>
      </c>
      <c r="R1987" s="11">
        <v>1982</v>
      </c>
      <c r="S1987" s="18">
        <f t="shared" si="98"/>
        <v>1.8837480540020705E-2</v>
      </c>
      <c r="T1987" s="18">
        <f t="shared" si="97"/>
        <v>53.085655370710249</v>
      </c>
      <c r="U1987" s="18">
        <f>LOOKUP('lap sim'!T1987,'bike sim'!J39:J284,'bike sim'!K39:K284)</f>
        <v>6.104556952146897</v>
      </c>
    </row>
    <row r="1988" spans="17:21" x14ac:dyDescent="0.25">
      <c r="Q1988" s="18" t="s">
        <v>99</v>
      </c>
      <c r="R1988" s="11">
        <v>1983</v>
      </c>
      <c r="S1988" s="18">
        <f t="shared" si="98"/>
        <v>1.8878464157170812E-2</v>
      </c>
      <c r="T1988" s="18">
        <f t="shared" si="97"/>
        <v>52.970410711093734</v>
      </c>
      <c r="U1988" s="18">
        <f>LOOKUP('lap sim'!T1988,'bike sim'!J40:J285,'bike sim'!K40:K285)</f>
        <v>6.104556952146897</v>
      </c>
    </row>
    <row r="1989" spans="17:21" x14ac:dyDescent="0.25">
      <c r="Q1989" s="18" t="s">
        <v>99</v>
      </c>
      <c r="R1989" s="11">
        <v>1984</v>
      </c>
      <c r="S1989" s="18">
        <f t="shared" si="98"/>
        <v>1.8919716637398169E-2</v>
      </c>
      <c r="T1989" s="18">
        <f t="shared" ref="T1989:T1997" si="99">T1990+(U1990*S1990)</f>
        <v>52.854914223362258</v>
      </c>
      <c r="U1989" s="18">
        <f>LOOKUP('lap sim'!T1989,'bike sim'!J41:J286,'bike sim'!K41:K286)</f>
        <v>6.104556952146897</v>
      </c>
    </row>
    <row r="1990" spans="17:21" x14ac:dyDescent="0.25">
      <c r="Q1990" s="18" t="s">
        <v>99</v>
      </c>
      <c r="R1990" s="11">
        <v>1985</v>
      </c>
      <c r="S1990" s="18">
        <f t="shared" si="98"/>
        <v>1.8961240934610612E-2</v>
      </c>
      <c r="T1990" s="18">
        <f t="shared" si="99"/>
        <v>52.739164248193546</v>
      </c>
      <c r="U1990" s="18">
        <f>LOOKUP('lap sim'!T1990,'bike sim'!J42:J287,'bike sim'!K42:K287)</f>
        <v>6.104556952146897</v>
      </c>
    </row>
    <row r="1991" spans="17:21" x14ac:dyDescent="0.25">
      <c r="Q1991" s="18" t="s">
        <v>99</v>
      </c>
      <c r="R1991" s="11">
        <v>1986</v>
      </c>
      <c r="S1991" s="18">
        <f t="shared" si="98"/>
        <v>1.9005847583373803E-2</v>
      </c>
      <c r="T1991" s="18">
        <f t="shared" si="99"/>
        <v>52.615385639248935</v>
      </c>
      <c r="U1991" s="18">
        <f>LOOKUP('lap sim'!T1991,'bike sim'!J43:J288,'bike sim'!K43:K288)</f>
        <v>6.5126592435105453</v>
      </c>
    </row>
    <row r="1992" spans="17:21" x14ac:dyDescent="0.25">
      <c r="Q1992" s="18" t="s">
        <v>99</v>
      </c>
      <c r="R1992" s="11">
        <v>1987</v>
      </c>
      <c r="S1992" s="18">
        <f t="shared" si="98"/>
        <v>1.9048814906068554E-2</v>
      </c>
      <c r="T1992" s="18">
        <f t="shared" si="99"/>
        <v>52.496704122072231</v>
      </c>
      <c r="U1992" s="18">
        <f>LOOKUP('lap sim'!T1992,'bike sim'!J44:J289,'bike sim'!K44:K289)</f>
        <v>6.2303884919840264</v>
      </c>
    </row>
    <row r="1993" spans="17:21" x14ac:dyDescent="0.25">
      <c r="Q1993" s="18" t="s">
        <v>99</v>
      </c>
      <c r="R1993" s="11">
        <v>1988</v>
      </c>
      <c r="S1993" s="18">
        <f t="shared" si="98"/>
        <v>1.9093607893560662E-2</v>
      </c>
      <c r="T1993" s="18">
        <f t="shared" si="99"/>
        <v>52.373548549577734</v>
      </c>
      <c r="U1993" s="18">
        <f>LOOKUP('lap sim'!T1993,'bike sim'!J45:J290,'bike sim'!K45:K290)</f>
        <v>6.4500943551917</v>
      </c>
    </row>
    <row r="1994" spans="17:21" x14ac:dyDescent="0.25">
      <c r="Q1994" s="18" t="s">
        <v>99</v>
      </c>
      <c r="R1994" s="11">
        <v>1989</v>
      </c>
      <c r="S1994" s="18">
        <f t="shared" si="98"/>
        <v>1.9138718615977452E-2</v>
      </c>
      <c r="T1994" s="18">
        <f t="shared" si="99"/>
        <v>52.250102008667213</v>
      </c>
      <c r="U1994" s="18">
        <f>LOOKUP('lap sim'!T1994,'bike sim'!J46:J291,'bike sim'!K46:K291)</f>
        <v>6.4500943551917</v>
      </c>
    </row>
    <row r="1995" spans="17:21" x14ac:dyDescent="0.25">
      <c r="Q1995" s="18" t="s">
        <v>99</v>
      </c>
      <c r="R1995" s="11">
        <v>1990</v>
      </c>
      <c r="S1995" s="18">
        <f t="shared" si="98"/>
        <v>1.9184150849351492E-2</v>
      </c>
      <c r="T1995" s="18">
        <f t="shared" si="99"/>
        <v>52.126362425564665</v>
      </c>
      <c r="U1995" s="18">
        <f>LOOKUP('lap sim'!T1995,'bike sim'!J47:J292,'bike sim'!K47:K292)</f>
        <v>6.4500943551917</v>
      </c>
    </row>
    <row r="1996" spans="17:21" x14ac:dyDescent="0.25">
      <c r="Q1996" s="18" t="s">
        <v>99</v>
      </c>
      <c r="R1996" s="11">
        <v>1991</v>
      </c>
      <c r="S1996" s="18">
        <f t="shared" si="98"/>
        <v>1.9229908432862573E-2</v>
      </c>
      <c r="T1996" s="18">
        <f t="shared" si="99"/>
        <v>52.002327701731005</v>
      </c>
      <c r="U1996" s="18">
        <f>LOOKUP('lap sim'!T1996,'bike sim'!J48:J293,'bike sim'!K48:K293)</f>
        <v>6.4500943551917</v>
      </c>
    </row>
    <row r="1997" spans="17:21" x14ac:dyDescent="0.25">
      <c r="Q1997" s="18" t="s">
        <v>99</v>
      </c>
      <c r="R1997" s="11">
        <v>1992</v>
      </c>
      <c r="S1997" s="18">
        <f t="shared" si="98"/>
        <v>1.9275995270202333E-2</v>
      </c>
      <c r="T1997" s="18">
        <f t="shared" si="99"/>
        <v>51.877995713447973</v>
      </c>
      <c r="U1997" s="18">
        <f>LOOKUP('lap sim'!T1997,'bike sim'!J49:J294,'bike sim'!K49:K294)</f>
        <v>6.4500943551917</v>
      </c>
    </row>
    <row r="1998" spans="17:21" x14ac:dyDescent="0.25">
      <c r="Q1998" s="18" t="s">
        <v>99</v>
      </c>
      <c r="R1998" s="11">
        <v>1993</v>
      </c>
      <c r="S1998" s="18">
        <f t="shared" si="98"/>
        <v>1.9322415330975114E-2</v>
      </c>
      <c r="T1998" s="18">
        <f t="shared" ref="T1998:T2006" si="100">T1999+(U1999*S1999)</f>
        <v>51.753364311392978</v>
      </c>
      <c r="U1998" s="18">
        <f>LOOKUP('lap sim'!T1998,'bike sim'!J50:J295,'bike sim'!K50:K295)</f>
        <v>6.4500943551917</v>
      </c>
    </row>
    <row r="1999" spans="17:21" x14ac:dyDescent="0.25">
      <c r="Q1999" s="18" t="s">
        <v>99</v>
      </c>
      <c r="R1999" s="11">
        <v>1994</v>
      </c>
      <c r="S1999" s="18">
        <f t="shared" si="98"/>
        <v>1.9369172652136179E-2</v>
      </c>
      <c r="T1999" s="18">
        <f t="shared" si="100"/>
        <v>51.628431320204704</v>
      </c>
      <c r="U1999" s="18">
        <f>LOOKUP('lap sim'!T1999,'bike sim'!J51:J296,'bike sim'!K51:K296)</f>
        <v>6.4500943551917</v>
      </c>
    </row>
    <row r="2000" spans="17:21" x14ac:dyDescent="0.25">
      <c r="Q2000" s="18" t="s">
        <v>99</v>
      </c>
      <c r="R2000" s="11">
        <v>1995</v>
      </c>
      <c r="S2000" s="18">
        <f t="shared" si="98"/>
        <v>1.941868325427654E-2</v>
      </c>
      <c r="T2000" s="18">
        <f t="shared" si="100"/>
        <v>51.496797537998454</v>
      </c>
      <c r="U2000" s="18">
        <f>LOOKUP('lap sim'!T2000,'bike sim'!J52:J297,'bike sim'!K52:K297)</f>
        <v>6.7787182314363754</v>
      </c>
    </row>
    <row r="2001" spans="17:21" x14ac:dyDescent="0.25">
      <c r="Q2001" s="18" t="s">
        <v>99</v>
      </c>
      <c r="R2001" s="11">
        <v>1996</v>
      </c>
      <c r="S2001" s="18">
        <f t="shared" si="98"/>
        <v>1.9468575807016549E-2</v>
      </c>
      <c r="T2001" s="18">
        <f t="shared" si="100"/>
        <v>51.364825548235331</v>
      </c>
      <c r="U2001" s="18">
        <f>LOOKUP('lap sim'!T2001,'bike sim'!J53:J298,'bike sim'!K53:K298)</f>
        <v>6.7787182314363754</v>
      </c>
    </row>
    <row r="2002" spans="17:21" x14ac:dyDescent="0.25">
      <c r="Q2002" s="18" t="s">
        <v>99</v>
      </c>
      <c r="R2002" s="11">
        <v>1997</v>
      </c>
      <c r="S2002" s="18">
        <f t="shared" si="98"/>
        <v>1.9518855249268489E-2</v>
      </c>
      <c r="T2002" s="18">
        <f t="shared" si="100"/>
        <v>51.23251272830035</v>
      </c>
      <c r="U2002" s="18">
        <f>LOOKUP('lap sim'!T2002,'bike sim'!J54:J299,'bike sim'!K54:K299)</f>
        <v>6.7787182314363754</v>
      </c>
    </row>
    <row r="2003" spans="17:21" x14ac:dyDescent="0.25">
      <c r="Q2003" s="18" t="s">
        <v>99</v>
      </c>
      <c r="R2003" s="11">
        <v>1998</v>
      </c>
      <c r="S2003" s="18">
        <f t="shared" si="98"/>
        <v>1.9568351385814971E-2</v>
      </c>
      <c r="T2003" s="18">
        <f t="shared" si="100"/>
        <v>51.102925345305096</v>
      </c>
      <c r="U2003" s="18">
        <f>LOOKUP('lap sim'!T2003,'bike sim'!J1:J246,'bike sim'!K1:K246)</f>
        <v>6.622294358899862</v>
      </c>
    </row>
    <row r="2004" spans="17:21" x14ac:dyDescent="0.25">
      <c r="Q2004" s="18" t="s">
        <v>99</v>
      </c>
      <c r="R2004" s="11">
        <v>1999</v>
      </c>
      <c r="S2004" s="18">
        <f t="shared" si="98"/>
        <v>1.9618226304359197E-2</v>
      </c>
      <c r="T2004" s="18">
        <f t="shared" si="100"/>
        <v>50.973007675918119</v>
      </c>
      <c r="U2004" s="18">
        <f>LOOKUP('lap sim'!T2004,'bike sim'!J2:J247,'bike sim'!K2:K247)</f>
        <v>6.622294358899862</v>
      </c>
    </row>
    <row r="2005" spans="17:21" x14ac:dyDescent="0.25">
      <c r="Q2005" s="18" t="s">
        <v>99</v>
      </c>
      <c r="R2005" s="11">
        <v>2000</v>
      </c>
      <c r="S2005" s="18">
        <f t="shared" si="98"/>
        <v>1.9670935217449437E-2</v>
      </c>
      <c r="T2005" s="18">
        <f t="shared" si="100"/>
        <v>50.836423837791557</v>
      </c>
      <c r="U2005" s="18">
        <f>LOOKUP('lap sim'!T2005,'bike sim'!J3:J248,'bike sim'!K3:K248)</f>
        <v>6.9434338843943895</v>
      </c>
    </row>
    <row r="2006" spans="17:21" x14ac:dyDescent="0.25">
      <c r="Q2006" s="18" t="s">
        <v>99</v>
      </c>
      <c r="R2006" s="11">
        <v>2001</v>
      </c>
      <c r="S2006" s="18">
        <f t="shared" si="98"/>
        <v>1.9724071657626675E-2</v>
      </c>
      <c r="T2006" s="18">
        <f t="shared" si="100"/>
        <v>50.699471050305768</v>
      </c>
      <c r="U2006" s="18">
        <f>LOOKUP('lap sim'!T2006,'bike sim'!J4:J249,'bike sim'!K4:K249)</f>
        <v>6.9434338843943895</v>
      </c>
    </row>
    <row r="2007" spans="17:21" x14ac:dyDescent="0.25">
      <c r="Q2007" s="18" t="s">
        <v>99</v>
      </c>
      <c r="R2007" s="11">
        <v>2002</v>
      </c>
      <c r="S2007" s="18">
        <f t="shared" si="98"/>
        <v>1.9777641439032975E-2</v>
      </c>
      <c r="T2007" s="18">
        <f t="shared" ref="T2007:T2020" si="101">T2008+(U2008*S2008)</f>
        <v>50.56214630458458</v>
      </c>
      <c r="U2007" s="18">
        <f>LOOKUP('lap sim'!T2007,'bike sim'!J5:J250,'bike sim'!K5:K250)</f>
        <v>6.9434338843943895</v>
      </c>
    </row>
    <row r="2008" spans="17:21" x14ac:dyDescent="0.25">
      <c r="Q2008" s="18" t="s">
        <v>99</v>
      </c>
      <c r="R2008" s="11">
        <v>2003</v>
      </c>
      <c r="S2008" s="18">
        <f t="shared" si="98"/>
        <v>1.9831650487157022E-2</v>
      </c>
      <c r="T2008" s="18">
        <f t="shared" si="101"/>
        <v>50.424446550608586</v>
      </c>
      <c r="U2008" s="18">
        <f>LOOKUP('lap sim'!T2008,'bike sim'!J6:J251,'bike sim'!K6:K251)</f>
        <v>6.9434338843943895</v>
      </c>
    </row>
    <row r="2009" spans="17:21" x14ac:dyDescent="0.25">
      <c r="Q2009" s="18" t="s">
        <v>99</v>
      </c>
      <c r="R2009" s="11">
        <v>2004</v>
      </c>
      <c r="S2009" s="18">
        <f t="shared" si="98"/>
        <v>1.9886104841591701E-2</v>
      </c>
      <c r="T2009" s="18">
        <f t="shared" si="101"/>
        <v>50.286368696422862</v>
      </c>
      <c r="U2009" s="18">
        <f>LOOKUP('lap sim'!T2009,'bike sim'!J7:J252,'bike sim'!K7:K252)</f>
        <v>6.9434338843943895</v>
      </c>
    </row>
    <row r="2010" spans="17:21" x14ac:dyDescent="0.25">
      <c r="Q2010" s="18" t="s">
        <v>99</v>
      </c>
      <c r="R2010" s="11">
        <v>2005</v>
      </c>
      <c r="S2010" s="18">
        <f t="shared" si="98"/>
        <v>1.9942066889913537E-2</v>
      </c>
      <c r="T2010" s="18">
        <f t="shared" si="101"/>
        <v>50.145253524637823</v>
      </c>
      <c r="U2010" s="18">
        <f>LOOKUP('lap sim'!T2010,'bike sim'!J8:J253,'bike sim'!K8:K253)</f>
        <v>7.0762560653335802</v>
      </c>
    </row>
    <row r="2011" spans="17:21" x14ac:dyDescent="0.25">
      <c r="Q2011" s="18" t="s">
        <v>99</v>
      </c>
      <c r="R2011" s="11">
        <v>2006</v>
      </c>
      <c r="S2011" s="18">
        <f t="shared" si="98"/>
        <v>1.9998504517532541E-2</v>
      </c>
      <c r="T2011" s="18">
        <f t="shared" si="101"/>
        <v>50.003738985748029</v>
      </c>
      <c r="U2011" s="18">
        <f>LOOKUP('lap sim'!T2011,'bike sim'!J9:J254,'bike sim'!K9:K254)</f>
        <v>7.0762560653335802</v>
      </c>
    </row>
    <row r="2012" spans="17:21" x14ac:dyDescent="0.25">
      <c r="Q2012" s="18" t="s">
        <v>99</v>
      </c>
      <c r="R2012" s="11">
        <v>2007</v>
      </c>
      <c r="S2012" s="18">
        <f t="shared" si="98"/>
        <v>2.0055424502721336E-2</v>
      </c>
      <c r="T2012" s="18">
        <f t="shared" si="101"/>
        <v>49.861821666467804</v>
      </c>
      <c r="U2012" s="18">
        <f>LOOKUP('lap sim'!T2012,'bike sim'!J10:J255,'bike sim'!K10:K255)</f>
        <v>7.0762560653335802</v>
      </c>
    </row>
    <row r="2013" spans="17:21" x14ac:dyDescent="0.25">
      <c r="Q2013" s="18" t="s">
        <v>99</v>
      </c>
      <c r="R2013" s="11">
        <v>2008</v>
      </c>
      <c r="S2013" s="18">
        <f t="shared" si="98"/>
        <v>2.0112833759836538E-2</v>
      </c>
      <c r="T2013" s="18">
        <f t="shared" si="101"/>
        <v>49.719498104583714</v>
      </c>
      <c r="U2013" s="18">
        <f>LOOKUP('lap sim'!T2013,'bike sim'!J11:J256,'bike sim'!K11:K256)</f>
        <v>7.0762560653335802</v>
      </c>
    </row>
    <row r="2014" spans="17:21" x14ac:dyDescent="0.25">
      <c r="Q2014" s="18" t="s">
        <v>99</v>
      </c>
      <c r="R2014" s="11">
        <v>2009</v>
      </c>
      <c r="S2014" s="18">
        <f t="shared" si="98"/>
        <v>2.0170739342852861E-2</v>
      </c>
      <c r="T2014" s="18">
        <f t="shared" si="101"/>
        <v>49.576764787966589</v>
      </c>
      <c r="U2014" s="18">
        <f>LOOKUP('lap sim'!T2014,'bike sim'!J12:J257,'bike sim'!K12:K257)</f>
        <v>7.0762560653335802</v>
      </c>
    </row>
    <row r="2015" spans="17:21" x14ac:dyDescent="0.25">
      <c r="Q2015" s="18" t="s">
        <v>99</v>
      </c>
      <c r="R2015" s="11">
        <v>2010</v>
      </c>
      <c r="S2015" s="18">
        <f t="shared" si="98"/>
        <v>2.023166659329665E-2</v>
      </c>
      <c r="T2015" s="18">
        <f t="shared" si="101"/>
        <v>49.427465374074991</v>
      </c>
      <c r="U2015" s="18">
        <f>LOOKUP('lap sim'!T2015,'bike sim'!J13:J258,'bike sim'!K13:K258)</f>
        <v>7.3794916104966299</v>
      </c>
    </row>
    <row r="2016" spans="17:21" x14ac:dyDescent="0.25">
      <c r="Q2016" s="18" t="s">
        <v>99</v>
      </c>
      <c r="R2016" s="11">
        <v>2011</v>
      </c>
      <c r="S2016" s="18">
        <f t="shared" si="98"/>
        <v>2.0293990624996993E-2</v>
      </c>
      <c r="T2016" s="18">
        <f t="shared" si="101"/>
        <v>49.275670738127587</v>
      </c>
      <c r="U2016" s="18">
        <f>LOOKUP('lap sim'!T2016,'bike sim'!J14:J259,'bike sim'!K14:K259)</f>
        <v>7.4797825007583469</v>
      </c>
    </row>
    <row r="2017" spans="17:21" x14ac:dyDescent="0.25">
      <c r="Q2017" s="18" t="s">
        <v>99</v>
      </c>
      <c r="R2017" s="11">
        <v>2012</v>
      </c>
      <c r="S2017" s="18">
        <f t="shared" si="98"/>
        <v>2.0356894802716765E-2</v>
      </c>
      <c r="T2017" s="18">
        <f t="shared" si="101"/>
        <v>49.12340559261245</v>
      </c>
      <c r="U2017" s="18">
        <f>LOOKUP('lap sim'!T2017,'bike sim'!J15:J260,'bike sim'!K15:K260)</f>
        <v>7.4797825007583469</v>
      </c>
    </row>
    <row r="2018" spans="17:21" x14ac:dyDescent="0.25">
      <c r="Q2018" s="18" t="s">
        <v>99</v>
      </c>
      <c r="R2018" s="11">
        <v>2013</v>
      </c>
      <c r="S2018" s="18">
        <f t="shared" si="98"/>
        <v>2.0420388188918195E-2</v>
      </c>
      <c r="T2018" s="18">
        <f t="shared" si="101"/>
        <v>48.970665530378284</v>
      </c>
      <c r="U2018" s="18">
        <f>LOOKUP('lap sim'!T2018,'bike sim'!J16:J261,'bike sim'!K16:K261)</f>
        <v>7.4797825007583469</v>
      </c>
    </row>
    <row r="2019" spans="17:21" x14ac:dyDescent="0.25">
      <c r="Q2019" s="18" t="s">
        <v>99</v>
      </c>
      <c r="R2019" s="11">
        <v>2014</v>
      </c>
      <c r="S2019" s="18">
        <f t="shared" si="98"/>
        <v>2.0484480045591554E-2</v>
      </c>
      <c r="T2019" s="18">
        <f t="shared" si="101"/>
        <v>48.817446074996134</v>
      </c>
      <c r="U2019" s="18">
        <f>LOOKUP('lap sim'!T2019,'bike sim'!J17:J262,'bike sim'!K17:K262)</f>
        <v>7.4797825007583469</v>
      </c>
    </row>
    <row r="2020" spans="17:21" x14ac:dyDescent="0.25">
      <c r="Q2020" s="18" t="s">
        <v>99</v>
      </c>
      <c r="R2020" s="11">
        <v>2015</v>
      </c>
      <c r="S2020" s="18">
        <f t="shared" si="98"/>
        <v>2.054917983994111E-2</v>
      </c>
      <c r="T2020" s="18">
        <f t="shared" si="101"/>
        <v>48.663742679224406</v>
      </c>
      <c r="U2020" s="18">
        <f>LOOKUP('lap sim'!T2020,'bike sim'!J18:J263,'bike sim'!K18:K263)</f>
        <v>7.4797825007583469</v>
      </c>
    </row>
    <row r="2021" spans="17:21" x14ac:dyDescent="0.25">
      <c r="Q2021" s="18" t="s">
        <v>99</v>
      </c>
      <c r="R2021" s="11">
        <v>2016</v>
      </c>
      <c r="S2021" s="18">
        <f t="shared" si="98"/>
        <v>2.0614497250270435E-2</v>
      </c>
      <c r="T2021" s="18">
        <f t="shared" ref="T2021:T2036" si="102">T2022+(U2022*S2022)</f>
        <v>48.509550723429903</v>
      </c>
      <c r="U2021" s="18">
        <f>LOOKUP('lap sim'!T2021,'bike sim'!J19:J264,'bike sim'!K19:K264)</f>
        <v>7.4797825007583469</v>
      </c>
    </row>
    <row r="2022" spans="17:21" x14ac:dyDescent="0.25">
      <c r="Q2022" s="18" t="s">
        <v>99</v>
      </c>
      <c r="R2022" s="11">
        <v>2017</v>
      </c>
      <c r="S2022" s="18">
        <f t="shared" si="98"/>
        <v>2.0680442172075392E-2</v>
      </c>
      <c r="T2022" s="18">
        <f t="shared" si="102"/>
        <v>48.354865513963269</v>
      </c>
      <c r="U2022" s="18">
        <f>LOOKUP('lap sim'!T2022,'bike sim'!J20:J265,'bike sim'!K20:K265)</f>
        <v>7.4797825007583469</v>
      </c>
    </row>
    <row r="2023" spans="17:21" x14ac:dyDescent="0.25">
      <c r="Q2023" s="18" t="s">
        <v>99</v>
      </c>
      <c r="R2023" s="11">
        <v>2018</v>
      </c>
      <c r="S2023" s="18">
        <f t="shared" si="98"/>
        <v>2.0750380413339355E-2</v>
      </c>
      <c r="T2023" s="18">
        <f t="shared" si="102"/>
        <v>48.191887574126177</v>
      </c>
      <c r="U2023" s="18">
        <f>LOOKUP('lap sim'!T2023,'bike sim'!J21:J266,'bike sim'!K21:K266)</f>
        <v>7.8542145536916728</v>
      </c>
    </row>
    <row r="2024" spans="17:21" x14ac:dyDescent="0.25">
      <c r="Q2024" s="18" t="s">
        <v>99</v>
      </c>
      <c r="R2024" s="11">
        <v>2019</v>
      </c>
      <c r="S2024" s="18">
        <f t="shared" si="98"/>
        <v>2.0821033868488367E-2</v>
      </c>
      <c r="T2024" s="18">
        <f t="shared" si="102"/>
        <v>48.028354706893388</v>
      </c>
      <c r="U2024" s="18">
        <f>LOOKUP('lap sim'!T2024,'bike sim'!J22:J267,'bike sim'!K22:K267)</f>
        <v>7.8542145536916728</v>
      </c>
    </row>
    <row r="2025" spans="17:21" x14ac:dyDescent="0.25">
      <c r="Q2025" s="18" t="s">
        <v>99</v>
      </c>
      <c r="R2025" s="11">
        <v>2020</v>
      </c>
      <c r="S2025" s="18">
        <f t="shared" si="98"/>
        <v>2.0892414819815342E-2</v>
      </c>
      <c r="T2025" s="18">
        <f t="shared" si="102"/>
        <v>47.86426119835383</v>
      </c>
      <c r="U2025" s="18">
        <f>LOOKUP('lap sim'!T2025,'bike sim'!J23:J268,'bike sim'!K23:K268)</f>
        <v>7.8542145536916728</v>
      </c>
    </row>
    <row r="2026" spans="17:21" x14ac:dyDescent="0.25">
      <c r="Q2026" s="18" t="s">
        <v>99</v>
      </c>
      <c r="R2026" s="11">
        <v>2021</v>
      </c>
      <c r="S2026" s="18">
        <f t="shared" si="98"/>
        <v>2.0964545482287725E-2</v>
      </c>
      <c r="T2026" s="18">
        <f t="shared" si="102"/>
        <v>47.699579313315809</v>
      </c>
      <c r="U2026" s="18">
        <f>LOOKUP('lap sim'!T2026,'bike sim'!J24:J269,'bike sim'!K24:K269)</f>
        <v>7.8552566368373231</v>
      </c>
    </row>
    <row r="2027" spans="17:21" x14ac:dyDescent="0.25">
      <c r="Q2027" s="18" t="s">
        <v>99</v>
      </c>
      <c r="R2027" s="11">
        <v>2022</v>
      </c>
      <c r="S2027" s="18">
        <f t="shared" si="98"/>
        <v>2.1037429309328171E-2</v>
      </c>
      <c r="T2027" s="18">
        <f t="shared" si="102"/>
        <v>47.53432490711171</v>
      </c>
      <c r="U2027" s="18">
        <f>LOOKUP('lap sim'!T2027,'bike sim'!J25:J270,'bike sim'!K25:K270)</f>
        <v>7.8552566368373231</v>
      </c>
    </row>
    <row r="2028" spans="17:21" x14ac:dyDescent="0.25">
      <c r="Q2028" s="18" t="s">
        <v>99</v>
      </c>
      <c r="R2028" s="11">
        <v>2023</v>
      </c>
      <c r="S2028" s="18">
        <f t="shared" si="98"/>
        <v>2.111107950937292E-2</v>
      </c>
      <c r="T2028" s="18">
        <f t="shared" si="102"/>
        <v>47.36849195968491</v>
      </c>
      <c r="U2028" s="18">
        <f>LOOKUP('lap sim'!T2028,'bike sim'!J26:J271,'bike sim'!K26:K271)</f>
        <v>7.8552566368373231</v>
      </c>
    </row>
    <row r="2029" spans="17:21" x14ac:dyDescent="0.25">
      <c r="Q2029" s="18" t="s">
        <v>99</v>
      </c>
      <c r="R2029" s="11">
        <v>2024</v>
      </c>
      <c r="S2029" s="18">
        <f t="shared" si="98"/>
        <v>2.1189857119983242E-2</v>
      </c>
      <c r="T2029" s="18">
        <f t="shared" si="102"/>
        <v>47.19238994098469</v>
      </c>
      <c r="U2029" s="18">
        <f>LOOKUP('lap sim'!T2029,'bike sim'!J27:J272,'bike sim'!K27:K272)</f>
        <v>8.3106751358953073</v>
      </c>
    </row>
    <row r="2030" spans="17:21" x14ac:dyDescent="0.25">
      <c r="Q2030" s="18" t="s">
        <v>99</v>
      </c>
      <c r="R2030" s="11">
        <v>2025</v>
      </c>
      <c r="S2030" s="18">
        <f t="shared" si="98"/>
        <v>2.1269524381963716E-2</v>
      </c>
      <c r="T2030" s="18">
        <f t="shared" si="102"/>
        <v>47.015625833551184</v>
      </c>
      <c r="U2030" s="18">
        <f>LOOKUP('lap sim'!T2030,'bike sim'!J28:J273,'bike sim'!K28:K273)</f>
        <v>8.3106751358953073</v>
      </c>
    </row>
    <row r="2031" spans="17:21" x14ac:dyDescent="0.25">
      <c r="Q2031" s="18" t="s">
        <v>99</v>
      </c>
      <c r="R2031" s="11">
        <v>2026</v>
      </c>
      <c r="S2031" s="18">
        <f t="shared" si="98"/>
        <v>2.1350098180374547E-2</v>
      </c>
      <c r="T2031" s="18">
        <f t="shared" si="102"/>
        <v>46.838192103454624</v>
      </c>
      <c r="U2031" s="18">
        <f>LOOKUP('lap sim'!T2031,'bike sim'!J29:J274,'bike sim'!K29:K274)</f>
        <v>8.3106751358953073</v>
      </c>
    </row>
    <row r="2032" spans="17:21" x14ac:dyDescent="0.25">
      <c r="Q2032" s="18" t="s">
        <v>99</v>
      </c>
      <c r="R2032" s="11">
        <v>2027</v>
      </c>
      <c r="S2032" s="18">
        <f t="shared" si="98"/>
        <v>2.1431595852616663E-2</v>
      </c>
      <c r="T2032" s="18">
        <f t="shared" si="102"/>
        <v>46.660081072679723</v>
      </c>
      <c r="U2032" s="18">
        <f>LOOKUP('lap sim'!T2032,'bike sim'!J30:J275,'bike sim'!K30:K275)</f>
        <v>8.3106751358953073</v>
      </c>
    </row>
    <row r="2033" spans="17:21" x14ac:dyDescent="0.25">
      <c r="Q2033" s="18" t="s">
        <v>99</v>
      </c>
      <c r="R2033" s="11">
        <v>2028</v>
      </c>
      <c r="S2033" s="18">
        <f t="shared" si="98"/>
        <v>2.1514035204138991E-2</v>
      </c>
      <c r="T2033" s="18">
        <f t="shared" si="102"/>
        <v>46.481284915235911</v>
      </c>
      <c r="U2033" s="18">
        <f>LOOKUP('lap sim'!T2033,'bike sim'!J31:J276,'bike sim'!K31:K276)</f>
        <v>8.3106751358953073</v>
      </c>
    </row>
    <row r="2034" spans="17:21" x14ac:dyDescent="0.25">
      <c r="Q2034" s="18" t="s">
        <v>99</v>
      </c>
      <c r="R2034" s="11">
        <v>2029</v>
      </c>
      <c r="S2034" s="18">
        <f t="shared" si="98"/>
        <v>2.1597434524817834E-2</v>
      </c>
      <c r="T2034" s="18">
        <f t="shared" si="102"/>
        <v>46.301795653131379</v>
      </c>
      <c r="U2034" s="18">
        <f>LOOKUP('lap sim'!T2034,'bike sim'!J32:J277,'bike sim'!K32:K277)</f>
        <v>8.3106751358953073</v>
      </c>
    </row>
    <row r="2035" spans="17:21" x14ac:dyDescent="0.25">
      <c r="Q2035" s="18" t="s">
        <v>99</v>
      </c>
      <c r="R2035" s="11">
        <v>2030</v>
      </c>
      <c r="S2035" s="18">
        <f t="shared" si="98"/>
        <v>2.1681812606042558E-2</v>
      </c>
      <c r="T2035" s="18">
        <f t="shared" si="102"/>
        <v>46.121605152205198</v>
      </c>
      <c r="U2035" s="18">
        <f>LOOKUP('lap sim'!T2035,'bike sim'!J33:J278,'bike sim'!K33:K278)</f>
        <v>8.3106751358953073</v>
      </c>
    </row>
    <row r="2036" spans="17:21" x14ac:dyDescent="0.25">
      <c r="Q2036" s="18" t="s">
        <v>99</v>
      </c>
      <c r="R2036" s="11">
        <v>2031</v>
      </c>
      <c r="S2036" s="18">
        <f t="shared" si="98"/>
        <v>2.1768035060223186E-2</v>
      </c>
      <c r="T2036" s="18">
        <f t="shared" si="102"/>
        <v>45.93891902660998</v>
      </c>
      <c r="U2036" s="18">
        <f>LOOKUP('lap sim'!T2036,'bike sim'!J34:J279,'bike sim'!K34:K279)</f>
        <v>8.3924031310036984</v>
      </c>
    </row>
    <row r="2037" spans="17:21" x14ac:dyDescent="0.25">
      <c r="Q2037" s="18" t="s">
        <v>99</v>
      </c>
      <c r="R2037" s="11">
        <v>2032</v>
      </c>
      <c r="S2037" s="18">
        <f t="shared" si="98"/>
        <v>2.1855295810631926E-2</v>
      </c>
      <c r="T2037" s="18">
        <f t="shared" ref="T2037:T2053" si="103">T2038+(U2038*S2038)</f>
        <v>45.75550057361982</v>
      </c>
      <c r="U2037" s="18">
        <f>LOOKUP('lap sim'!T2037,'bike sim'!J35:J280,'bike sim'!K35:K280)</f>
        <v>8.3924031310036984</v>
      </c>
    </row>
    <row r="2038" spans="17:21" x14ac:dyDescent="0.25">
      <c r="Q2038" s="18" t="s">
        <v>99</v>
      </c>
      <c r="R2038" s="11">
        <v>2033</v>
      </c>
      <c r="S2038" s="18">
        <f t="shared" si="98"/>
        <v>2.1949383577692771E-2</v>
      </c>
      <c r="T2038" s="18">
        <f t="shared" si="103"/>
        <v>45.559366004989002</v>
      </c>
      <c r="U2038" s="18">
        <f>LOOKUP('lap sim'!T2038,'bike sim'!J36:J281,'bike sim'!K36:K281)</f>
        <v>8.9357665984821892</v>
      </c>
    </row>
    <row r="2039" spans="17:21" x14ac:dyDescent="0.25">
      <c r="Q2039" s="18" t="s">
        <v>99</v>
      </c>
      <c r="R2039" s="11">
        <v>2034</v>
      </c>
      <c r="S2039" s="18">
        <f t="shared" si="98"/>
        <v>2.2042336908552233E-2</v>
      </c>
      <c r="T2039" s="18">
        <f t="shared" si="103"/>
        <v>45.367240513051442</v>
      </c>
      <c r="U2039" s="18">
        <f>LOOKUP('lap sim'!T2039,'bike sim'!J37:J282,'bike sim'!K37:K282)</f>
        <v>8.7162034014194596</v>
      </c>
    </row>
    <row r="2040" spans="17:21" x14ac:dyDescent="0.25">
      <c r="Q2040" s="18" t="s">
        <v>99</v>
      </c>
      <c r="R2040" s="11">
        <v>2035</v>
      </c>
      <c r="S2040" s="18">
        <f t="shared" si="98"/>
        <v>2.213648298737594E-2</v>
      </c>
      <c r="T2040" s="18">
        <f t="shared" si="103"/>
        <v>45.174294424741412</v>
      </c>
      <c r="U2040" s="18">
        <f>LOOKUP('lap sim'!T2040,'bike sim'!J38:J283,'bike sim'!K38:K283)</f>
        <v>8.7162034014194596</v>
      </c>
    </row>
    <row r="2041" spans="17:21" x14ac:dyDescent="0.25">
      <c r="Q2041" s="18" t="s">
        <v>99</v>
      </c>
      <c r="R2041" s="11">
        <v>2036</v>
      </c>
      <c r="S2041" s="18">
        <f t="shared" si="98"/>
        <v>2.2231847565160102E-2</v>
      </c>
      <c r="T2041" s="18">
        <f t="shared" si="103"/>
        <v>44.980517119374127</v>
      </c>
      <c r="U2041" s="18">
        <f>LOOKUP('lap sim'!T2041,'bike sim'!J39:J284,'bike sim'!K39:K284)</f>
        <v>8.7162034014194596</v>
      </c>
    </row>
    <row r="2042" spans="17:21" x14ac:dyDescent="0.25">
      <c r="Q2042" s="18" t="s">
        <v>99</v>
      </c>
      <c r="R2042" s="11">
        <v>2037</v>
      </c>
      <c r="S2042" s="18">
        <f t="shared" ref="S2042:S2105" si="104">1/T2042</f>
        <v>2.2332584238764719E-2</v>
      </c>
      <c r="T2042" s="18">
        <f t="shared" si="103"/>
        <v>44.777621313712906</v>
      </c>
      <c r="U2042" s="18">
        <f>LOOKUP('lap sim'!T2042,'bike sim'!J40:J285,'bike sim'!K40:K285)</f>
        <v>9.0851915520387792</v>
      </c>
    </row>
    <row r="2043" spans="17:21" x14ac:dyDescent="0.25">
      <c r="Q2043" s="18" t="s">
        <v>99</v>
      </c>
      <c r="R2043" s="11">
        <v>2038</v>
      </c>
      <c r="S2043" s="18">
        <f t="shared" si="104"/>
        <v>2.2434704941205568E-2</v>
      </c>
      <c r="T2043" s="18">
        <f t="shared" si="103"/>
        <v>44.573797721908583</v>
      </c>
      <c r="U2043" s="18">
        <f>LOOKUP('lap sim'!T2043,'bike sim'!J41:J286,'bike sim'!K41:K286)</f>
        <v>9.0851915520387792</v>
      </c>
    </row>
    <row r="2044" spans="17:21" x14ac:dyDescent="0.25">
      <c r="Q2044" s="18" t="s">
        <v>99</v>
      </c>
      <c r="R2044" s="11">
        <v>2039</v>
      </c>
      <c r="S2044" s="18">
        <f t="shared" si="104"/>
        <v>2.2538241687750492E-2</v>
      </c>
      <c r="T2044" s="18">
        <f t="shared" si="103"/>
        <v>44.369033478929225</v>
      </c>
      <c r="U2044" s="18">
        <f>LOOKUP('lap sim'!T2044,'bike sim'!J42:J287,'bike sim'!K42:K287)</f>
        <v>9.0851915520387792</v>
      </c>
    </row>
    <row r="2045" spans="17:21" x14ac:dyDescent="0.25">
      <c r="Q2045" s="18" t="s">
        <v>99</v>
      </c>
      <c r="R2045" s="11">
        <v>2040</v>
      </c>
      <c r="S2045" s="18">
        <f t="shared" si="104"/>
        <v>2.2643227540872907E-2</v>
      </c>
      <c r="T2045" s="18">
        <f t="shared" si="103"/>
        <v>44.163315419363997</v>
      </c>
      <c r="U2045" s="18">
        <f>LOOKUP('lap sim'!T2045,'bike sim'!J43:J288,'bike sim'!K43:K288)</f>
        <v>9.0851915520387792</v>
      </c>
    </row>
    <row r="2046" spans="17:21" x14ac:dyDescent="0.25">
      <c r="Q2046" s="18" t="s">
        <v>99</v>
      </c>
      <c r="R2046" s="11">
        <v>2041</v>
      </c>
      <c r="S2046" s="18">
        <f t="shared" si="104"/>
        <v>2.2754249245001145E-2</v>
      </c>
      <c r="T2046" s="18">
        <f t="shared" si="103"/>
        <v>43.947835379349591</v>
      </c>
      <c r="U2046" s="18">
        <f>LOOKUP('lap sim'!T2046,'bike sim'!J44:J289,'bike sim'!K44:K289)</f>
        <v>9.4698813260887125</v>
      </c>
    </row>
    <row r="2047" spans="17:21" x14ac:dyDescent="0.25">
      <c r="Q2047" s="18" t="s">
        <v>99</v>
      </c>
      <c r="R2047" s="11">
        <v>2042</v>
      </c>
      <c r="S2047" s="18">
        <f t="shared" si="104"/>
        <v>2.2867755466886911E-2</v>
      </c>
      <c r="T2047" s="18">
        <f t="shared" si="103"/>
        <v>43.729696228736806</v>
      </c>
      <c r="U2047" s="18">
        <f>LOOKUP('lap sim'!T2047,'bike sim'!J45:J290,'bike sim'!K45:K290)</f>
        <v>9.5391587918916407</v>
      </c>
    </row>
    <row r="2048" spans="17:21" x14ac:dyDescent="0.25">
      <c r="Q2048" s="18" t="s">
        <v>99</v>
      </c>
      <c r="R2048" s="11">
        <v>2043</v>
      </c>
      <c r="S2048" s="18">
        <f t="shared" si="104"/>
        <v>2.298298035884605E-2</v>
      </c>
      <c r="T2048" s="18">
        <f t="shared" si="103"/>
        <v>43.510457929582849</v>
      </c>
      <c r="U2048" s="18">
        <f>LOOKUP('lap sim'!T2048,'bike sim'!J46:J291,'bike sim'!K46:K291)</f>
        <v>9.5391587918916407</v>
      </c>
    </row>
    <row r="2049" spans="17:21" x14ac:dyDescent="0.25">
      <c r="Q2049" s="18" t="s">
        <v>99</v>
      </c>
      <c r="R2049" s="11">
        <v>2044</v>
      </c>
      <c r="S2049" s="18">
        <f t="shared" si="104"/>
        <v>2.3099967781320962E-2</v>
      </c>
      <c r="T2049" s="18">
        <f t="shared" si="103"/>
        <v>43.290103668829246</v>
      </c>
      <c r="U2049" s="18">
        <f>LOOKUP('lap sim'!T2049,'bike sim'!J47:J292,'bike sim'!K47:K292)</f>
        <v>9.5391587918916407</v>
      </c>
    </row>
    <row r="2050" spans="17:21" x14ac:dyDescent="0.25">
      <c r="Q2050" s="18" t="s">
        <v>99</v>
      </c>
      <c r="R2050" s="11">
        <v>2045</v>
      </c>
      <c r="S2050" s="18">
        <f t="shared" si="104"/>
        <v>2.3218763179162601E-2</v>
      </c>
      <c r="T2050" s="18">
        <f t="shared" si="103"/>
        <v>43.068616199911887</v>
      </c>
      <c r="U2050" s="18">
        <f>LOOKUP('lap sim'!T2050,'bike sim'!J48:J293,'bike sim'!K48:K293)</f>
        <v>9.5391587918916407</v>
      </c>
    </row>
    <row r="2051" spans="17:21" x14ac:dyDescent="0.25">
      <c r="Q2051" s="18" t="s">
        <v>99</v>
      </c>
      <c r="R2051" s="11">
        <v>2046</v>
      </c>
      <c r="S2051" s="18">
        <f t="shared" si="104"/>
        <v>2.3345490425095389E-2</v>
      </c>
      <c r="T2051" s="18">
        <f t="shared" si="103"/>
        <v>42.834825132867778</v>
      </c>
      <c r="U2051" s="18">
        <f>LOOKUP('lap sim'!T2051,'bike sim'!J49:J294,'bike sim'!K49:K294)</f>
        <v>10.014399474460859</v>
      </c>
    </row>
    <row r="2052" spans="17:21" x14ac:dyDescent="0.25">
      <c r="Q2052" s="18" t="s">
        <v>99</v>
      </c>
      <c r="R2052" s="11">
        <v>2047</v>
      </c>
      <c r="S2052" s="18">
        <f t="shared" si="104"/>
        <v>2.3474319514248949E-2</v>
      </c>
      <c r="T2052" s="18">
        <f t="shared" si="103"/>
        <v>42.599743919860956</v>
      </c>
      <c r="U2052" s="18">
        <f>LOOKUP('lap sim'!T2052,'bike sim'!J50:J295,'bike sim'!K50:K295)</f>
        <v>10.014399474460859</v>
      </c>
    </row>
    <row r="2053" spans="17:21" x14ac:dyDescent="0.25">
      <c r="Q2053" s="18" t="s">
        <v>99</v>
      </c>
      <c r="R2053" s="11">
        <v>2048</v>
      </c>
      <c r="S2053" s="18">
        <f t="shared" si="104"/>
        <v>2.3605309263979583E-2</v>
      </c>
      <c r="T2053" s="18">
        <f t="shared" si="103"/>
        <v>42.363350923173272</v>
      </c>
      <c r="U2053" s="18">
        <f>LOOKUP('lap sim'!T2053,'bike sim'!J51:J296,'bike sim'!K51:K296)</f>
        <v>10.014399474460859</v>
      </c>
    </row>
    <row r="2054" spans="17:21" x14ac:dyDescent="0.25">
      <c r="Q2054" s="18" t="s">
        <v>99</v>
      </c>
      <c r="R2054" s="11">
        <v>2049</v>
      </c>
      <c r="S2054" s="18">
        <f t="shared" si="104"/>
        <v>2.3738520823974627E-2</v>
      </c>
      <c r="T2054" s="18">
        <f t="shared" ref="T2054:T2063" si="105">T2055+(U2055*S2055)</f>
        <v>42.125623892709179</v>
      </c>
      <c r="U2054" s="18">
        <f>LOOKUP('lap sim'!T2054,'bike sim'!J52:J297,'bike sim'!K52:K297)</f>
        <v>10.014399474460859</v>
      </c>
    </row>
    <row r="2055" spans="17:21" x14ac:dyDescent="0.25">
      <c r="Q2055" s="18" t="s">
        <v>99</v>
      </c>
      <c r="R2055" s="11">
        <v>2050</v>
      </c>
      <c r="S2055" s="18">
        <f t="shared" si="104"/>
        <v>2.3874017796605199E-2</v>
      </c>
      <c r="T2055" s="18">
        <f t="shared" si="105"/>
        <v>41.88653994143359</v>
      </c>
      <c r="U2055" s="18">
        <f>LOOKUP('lap sim'!T2055,'bike sim'!J53:J298,'bike sim'!K53:K298)</f>
        <v>10.014399474460859</v>
      </c>
    </row>
    <row r="2056" spans="17:21" x14ac:dyDescent="0.25">
      <c r="Q2056" s="18" t="s">
        <v>99</v>
      </c>
      <c r="R2056" s="11">
        <v>2051</v>
      </c>
      <c r="S2056" s="18">
        <f t="shared" si="104"/>
        <v>2.4018836408124085E-2</v>
      </c>
      <c r="T2056" s="18">
        <f t="shared" si="105"/>
        <v>41.633990215352895</v>
      </c>
      <c r="U2056" s="18">
        <f>LOOKUP('lap sim'!T2056,'bike sim'!J54:J299,'bike sim'!K54:K299)</f>
        <v>10.514652824533725</v>
      </c>
    </row>
    <row r="2057" spans="17:21" x14ac:dyDescent="0.25">
      <c r="Q2057" s="18" t="s">
        <v>99</v>
      </c>
      <c r="R2057" s="11">
        <v>2052</v>
      </c>
      <c r="S2057" s="18">
        <f t="shared" si="104"/>
        <v>2.4164504285278127E-2</v>
      </c>
      <c r="T2057" s="18">
        <f t="shared" si="105"/>
        <v>41.383013207899133</v>
      </c>
      <c r="U2057" s="18">
        <f>LOOKUP('lap sim'!T2057,'bike sim'!J1:J246,'bike sim'!K1:K246)</f>
        <v>10.386184814338112</v>
      </c>
    </row>
    <row r="2058" spans="17:21" x14ac:dyDescent="0.25">
      <c r="Q2058" s="18" t="s">
        <v>99</v>
      </c>
      <c r="R2058" s="11">
        <v>2053</v>
      </c>
      <c r="S2058" s="18">
        <f t="shared" si="104"/>
        <v>2.4312860606948896E-2</v>
      </c>
      <c r="T2058" s="18">
        <f t="shared" si="105"/>
        <v>41.130495344270123</v>
      </c>
      <c r="U2058" s="18">
        <f>LOOKUP('lap sim'!T2058,'bike sim'!J2:J247,'bike sim'!K2:K247)</f>
        <v>10.386184814338112</v>
      </c>
    </row>
    <row r="2059" spans="17:21" x14ac:dyDescent="0.25">
      <c r="Q2059" s="18" t="s">
        <v>99</v>
      </c>
      <c r="R2059" s="11">
        <v>2054</v>
      </c>
      <c r="S2059" s="18">
        <f t="shared" si="104"/>
        <v>2.4469279380162443E-2</v>
      </c>
      <c r="T2059" s="18">
        <f t="shared" si="105"/>
        <v>40.867570493747877</v>
      </c>
      <c r="U2059" s="18">
        <f>LOOKUP('lap sim'!T2059,'bike sim'!J3:J248,'bike sim'!K3:K248)</f>
        <v>10.745099863275998</v>
      </c>
    </row>
    <row r="2060" spans="17:21" x14ac:dyDescent="0.25">
      <c r="Q2060" s="18" t="s">
        <v>99</v>
      </c>
      <c r="R2060" s="11">
        <v>2055</v>
      </c>
      <c r="S2060" s="18">
        <f t="shared" si="104"/>
        <v>2.4628519172433493E-2</v>
      </c>
      <c r="T2060" s="18">
        <f t="shared" si="105"/>
        <v>40.60333441075467</v>
      </c>
      <c r="U2060" s="18">
        <f>LOOKUP('lap sim'!T2060,'bike sim'!J4:J249,'bike sim'!K4:K249)</f>
        <v>10.728866041161211</v>
      </c>
    </row>
    <row r="2061" spans="17:21" x14ac:dyDescent="0.25">
      <c r="Q2061" s="18" t="s">
        <v>99</v>
      </c>
      <c r="R2061" s="11">
        <v>2056</v>
      </c>
      <c r="S2061" s="18">
        <f t="shared" si="104"/>
        <v>2.4797955155612054E-2</v>
      </c>
      <c r="T2061" s="18">
        <f t="shared" si="105"/>
        <v>40.325905653300964</v>
      </c>
      <c r="U2061" s="18">
        <f>LOOKUP('lap sim'!T2061,'bike sim'!J5:J250,'bike sim'!K5:K250)</f>
        <v>11.187565898590728</v>
      </c>
    </row>
    <row r="2062" spans="17:21" x14ac:dyDescent="0.25">
      <c r="Q2062" s="18" t="s">
        <v>99</v>
      </c>
      <c r="R2062" s="11">
        <v>2057</v>
      </c>
      <c r="S2062" s="18">
        <f t="shared" si="104"/>
        <v>2.497094533321343E-2</v>
      </c>
      <c r="T2062" s="18">
        <f t="shared" si="105"/>
        <v>40.046541556835535</v>
      </c>
      <c r="U2062" s="18">
        <f>LOOKUP('lap sim'!T2062,'bike sim'!J6:J251,'bike sim'!K6:K251)</f>
        <v>11.187565898590728</v>
      </c>
    </row>
    <row r="2063" spans="17:21" x14ac:dyDescent="0.25">
      <c r="Q2063" s="18" t="s">
        <v>99</v>
      </c>
      <c r="R2063" s="11">
        <v>2058</v>
      </c>
      <c r="S2063" s="18">
        <f t="shared" si="104"/>
        <v>2.514761591024512E-2</v>
      </c>
      <c r="T2063" s="18">
        <f t="shared" si="105"/>
        <v>39.765200946647219</v>
      </c>
      <c r="U2063" s="18">
        <f>LOOKUP('lap sim'!T2063,'bike sim'!J7:J252,'bike sim'!K7:K252)</f>
        <v>11.187565898590728</v>
      </c>
    </row>
    <row r="2064" spans="17:21" x14ac:dyDescent="0.25">
      <c r="Q2064" s="18" t="s">
        <v>99</v>
      </c>
      <c r="R2064" s="11">
        <v>2059</v>
      </c>
      <c r="S2064" s="18">
        <f t="shared" si="104"/>
        <v>2.5328099462875005E-2</v>
      </c>
      <c r="T2064" s="18">
        <f>T2065+(U2065*S2065)</f>
        <v>39.481841164820246</v>
      </c>
      <c r="U2064" s="18">
        <f>LOOKUP('lap sim'!T2064,'bike sim'!J8:J253,'bike sim'!K8:K253)</f>
        <v>11.187565898590728</v>
      </c>
    </row>
    <row r="2065" spans="17:21" x14ac:dyDescent="0.25">
      <c r="Q2065" s="18" t="s">
        <v>99</v>
      </c>
      <c r="R2065" s="11">
        <v>2060</v>
      </c>
      <c r="S2065" s="18">
        <f t="shared" si="104"/>
        <v>2.5520578796041048E-2</v>
      </c>
      <c r="T2065" s="18">
        <f t="shared" ref="T2065:T2076" si="106">T2066+(U2066*S2066)</f>
        <v>39.184064279730514</v>
      </c>
      <c r="U2065" s="18">
        <f>LOOKUP('lap sim'!T2065,'bike sim'!J9:J254,'bike sim'!K9:K254)</f>
        <v>11.66810860637403</v>
      </c>
    </row>
    <row r="2066" spans="17:21" x14ac:dyDescent="0.25">
      <c r="Q2066" s="18" t="s">
        <v>99</v>
      </c>
      <c r="R2066" s="11">
        <v>2061</v>
      </c>
      <c r="S2066" s="18">
        <f t="shared" si="104"/>
        <v>2.5717525787339334E-2</v>
      </c>
      <c r="T2066" s="18">
        <f t="shared" si="106"/>
        <v>38.883989395756615</v>
      </c>
      <c r="U2066" s="18">
        <f>LOOKUP('lap sim'!T2066,'bike sim'!J10:J255,'bike sim'!K10:K255)</f>
        <v>11.66810860637403</v>
      </c>
    </row>
    <row r="2067" spans="17:21" x14ac:dyDescent="0.25">
      <c r="Q2067" s="18" t="s">
        <v>99</v>
      </c>
      <c r="R2067" s="11">
        <v>2062</v>
      </c>
      <c r="S2067" s="18">
        <f t="shared" si="104"/>
        <v>2.5919116270916642E-2</v>
      </c>
      <c r="T2067" s="18">
        <f t="shared" si="106"/>
        <v>38.581562332126325</v>
      </c>
      <c r="U2067" s="18">
        <f>LOOKUP('lap sim'!T2067,'bike sim'!J11:J256,'bike sim'!K11:K256)</f>
        <v>11.66810860637403</v>
      </c>
    </row>
    <row r="2068" spans="17:21" x14ac:dyDescent="0.25">
      <c r="Q2068" s="18" t="s">
        <v>99</v>
      </c>
      <c r="R2068" s="11">
        <v>2063</v>
      </c>
      <c r="S2068" s="18">
        <f t="shared" si="104"/>
        <v>2.6134601343643621E-2</v>
      </c>
      <c r="T2068" s="18">
        <f t="shared" si="106"/>
        <v>38.263449549163184</v>
      </c>
      <c r="U2068" s="18">
        <f>LOOKUP('lap sim'!T2068,'bike sim'!J12:J257,'bike sim'!K12:K257)</f>
        <v>12.172092421854082</v>
      </c>
    </row>
    <row r="2069" spans="17:21" x14ac:dyDescent="0.25">
      <c r="Q2069" s="18" t="s">
        <v>99</v>
      </c>
      <c r="R2069" s="11">
        <v>2064</v>
      </c>
      <c r="S2069" s="18">
        <f t="shared" si="104"/>
        <v>2.635556755375125E-2</v>
      </c>
      <c r="T2069" s="18">
        <f t="shared" si="106"/>
        <v>37.942647145068506</v>
      </c>
      <c r="U2069" s="18">
        <f>LOOKUP('lap sim'!T2069,'bike sim'!J13:J258,'bike sim'!K13:K258)</f>
        <v>12.172092421854082</v>
      </c>
    </row>
    <row r="2070" spans="17:21" x14ac:dyDescent="0.25">
      <c r="Q2070" s="18" t="s">
        <v>99</v>
      </c>
      <c r="R2070" s="11">
        <v>2065</v>
      </c>
      <c r="S2070" s="18">
        <f t="shared" si="104"/>
        <v>2.6582532791834413E-2</v>
      </c>
      <c r="T2070" s="18">
        <f t="shared" si="106"/>
        <v>37.618687723661104</v>
      </c>
      <c r="U2070" s="18">
        <f>LOOKUP('lap sim'!T2070,'bike sim'!J14:J259,'bike sim'!K14:K259)</f>
        <v>12.186928309063013</v>
      </c>
    </row>
    <row r="2071" spans="17:21" x14ac:dyDescent="0.25">
      <c r="Q2071" s="18" t="s">
        <v>99</v>
      </c>
      <c r="R2071" s="11">
        <v>2066</v>
      </c>
      <c r="S2071" s="18">
        <f t="shared" si="104"/>
        <v>2.6827612447201998E-2</v>
      </c>
      <c r="T2071" s="18">
        <f t="shared" si="106"/>
        <v>37.275027808309332</v>
      </c>
      <c r="U2071" s="18">
        <f>LOOKUP('lap sim'!T2071,'bike sim'!J15:J260,'bike sim'!K15:K260)</f>
        <v>12.809932901338639</v>
      </c>
    </row>
    <row r="2072" spans="17:21" x14ac:dyDescent="0.25">
      <c r="Q2072" s="18" t="s">
        <v>99</v>
      </c>
      <c r="R2072" s="11">
        <v>2067</v>
      </c>
      <c r="S2072" s="18">
        <f t="shared" si="104"/>
        <v>2.7079620267992835E-2</v>
      </c>
      <c r="T2072" s="18">
        <f t="shared" si="106"/>
        <v>36.928139689682617</v>
      </c>
      <c r="U2072" s="18">
        <f>LOOKUP('lap sim'!T2072,'bike sim'!J16:J261,'bike sim'!K16:K261)</f>
        <v>12.809932901338639</v>
      </c>
    </row>
    <row r="2073" spans="17:21" x14ac:dyDescent="0.25">
      <c r="Q2073" s="18" t="s">
        <v>99</v>
      </c>
      <c r="R2073" s="11">
        <v>2068</v>
      </c>
      <c r="S2073" s="18">
        <f t="shared" si="104"/>
        <v>2.733888961134702E-2</v>
      </c>
      <c r="T2073" s="18">
        <f t="shared" si="106"/>
        <v>36.577930348164159</v>
      </c>
      <c r="U2073" s="18">
        <f>LOOKUP('lap sim'!T2073,'bike sim'!J17:J262,'bike sim'!K17:K262)</f>
        <v>12.809932901338639</v>
      </c>
    </row>
    <row r="2074" spans="17:21" x14ac:dyDescent="0.25">
      <c r="Q2074" s="18" t="s">
        <v>99</v>
      </c>
      <c r="R2074" s="11">
        <v>2069</v>
      </c>
      <c r="S2074" s="18">
        <f t="shared" si="104"/>
        <v>2.7619829147610908E-2</v>
      </c>
      <c r="T2074" s="18">
        <f t="shared" si="106"/>
        <v>36.205872044161403</v>
      </c>
      <c r="U2074" s="18">
        <f>LOOKUP('lap sim'!T2074,'bike sim'!J18:J263,'bike sim'!K18:K263)</f>
        <v>13.470695347691558</v>
      </c>
    </row>
    <row r="2075" spans="17:21" x14ac:dyDescent="0.25">
      <c r="Q2075" s="18" t="s">
        <v>99</v>
      </c>
      <c r="R2075" s="11">
        <v>2070</v>
      </c>
      <c r="S2075" s="18">
        <f t="shared" si="104"/>
        <v>2.7909643289548786E-2</v>
      </c>
      <c r="T2075" s="18">
        <f t="shared" si="106"/>
        <v>35.829909742145148</v>
      </c>
      <c r="U2075" s="18">
        <f>LOOKUP('lap sim'!T2075,'bike sim'!J19:J264,'bike sim'!K19:K264)</f>
        <v>13.470695347691558</v>
      </c>
    </row>
    <row r="2076" spans="17:21" x14ac:dyDescent="0.25">
      <c r="Q2076" s="18" t="s">
        <v>99</v>
      </c>
      <c r="R2076" s="11">
        <v>2071</v>
      </c>
      <c r="S2076" s="18">
        <f t="shared" si="104"/>
        <v>2.8208810397876719E-2</v>
      </c>
      <c r="T2076" s="18">
        <f t="shared" si="106"/>
        <v>35.449917451154555</v>
      </c>
      <c r="U2076" s="18">
        <f>LOOKUP('lap sim'!T2076,'bike sim'!J20:J265,'bike sim'!K20:K265)</f>
        <v>13.470695347691558</v>
      </c>
    </row>
    <row r="2077" spans="17:21" x14ac:dyDescent="0.25">
      <c r="Q2077" s="18" t="s">
        <v>99</v>
      </c>
      <c r="R2077" s="11">
        <v>2072</v>
      </c>
      <c r="S2077" s="18">
        <f t="shared" si="104"/>
        <v>2.8534327912324992E-2</v>
      </c>
      <c r="T2077" s="18">
        <f t="shared" ref="T2077:T2087" si="107">T2078+(U2078*S2078)</f>
        <v>35.045507399810333</v>
      </c>
      <c r="U2077" s="18">
        <f>LOOKUP('lap sim'!T2077,'bike sim'!J21:J266,'bike sim'!K21:K266)</f>
        <v>14.172755446941546</v>
      </c>
    </row>
    <row r="2078" spans="17:21" x14ac:dyDescent="0.25">
      <c r="Q2078" s="18" t="s">
        <v>99</v>
      </c>
      <c r="R2078" s="11">
        <v>2073</v>
      </c>
      <c r="S2078" s="18">
        <f t="shared" si="104"/>
        <v>2.8871427686459884E-2</v>
      </c>
      <c r="T2078" s="18">
        <f t="shared" si="107"/>
        <v>34.636319715806081</v>
      </c>
      <c r="U2078" s="18">
        <f>LOOKUP('lap sim'!T2078,'bike sim'!J22:J267,'bike sim'!K22:K267)</f>
        <v>14.172755446941546</v>
      </c>
    </row>
    <row r="2079" spans="17:21" x14ac:dyDescent="0.25">
      <c r="Q2079" s="18" t="s">
        <v>99</v>
      </c>
      <c r="R2079" s="11">
        <v>2074</v>
      </c>
      <c r="S2079" s="18">
        <f t="shared" si="104"/>
        <v>2.9239714816791065E-2</v>
      </c>
      <c r="T2079" s="18">
        <f t="shared" si="107"/>
        <v>34.200059961793627</v>
      </c>
      <c r="U2079" s="18">
        <f>LOOKUP('lap sim'!T2079,'bike sim'!J23:J268,'bike sim'!K23:K268)</f>
        <v>14.920109746143147</v>
      </c>
    </row>
    <row r="2080" spans="17:21" x14ac:dyDescent="0.25">
      <c r="Q2080" s="18" t="s">
        <v>99</v>
      </c>
      <c r="R2080" s="11">
        <v>2075</v>
      </c>
      <c r="S2080" s="18">
        <f t="shared" si="104"/>
        <v>2.9617268649426692E-2</v>
      </c>
      <c r="T2080" s="18">
        <f t="shared" si="107"/>
        <v>33.764085805372105</v>
      </c>
      <c r="U2080" s="18">
        <f>LOOKUP('lap sim'!T2080,'bike sim'!J24:J269,'bike sim'!K24:K269)</f>
        <v>14.720268826340972</v>
      </c>
    </row>
    <row r="2081" spans="17:21" x14ac:dyDescent="0.25">
      <c r="Q2081" s="18" t="s">
        <v>99</v>
      </c>
      <c r="R2081" s="11">
        <v>2076</v>
      </c>
      <c r="S2081" s="18">
        <f t="shared" si="104"/>
        <v>3.0034929718734411E-2</v>
      </c>
      <c r="T2081" s="18">
        <f t="shared" si="107"/>
        <v>33.294567670529489</v>
      </c>
      <c r="U2081" s="18">
        <f>LOOKUP('lap sim'!T2081,'bike sim'!J25:J270,'bike sim'!K25:K270)</f>
        <v>15.632403313058239</v>
      </c>
    </row>
    <row r="2082" spans="17:21" x14ac:dyDescent="0.25">
      <c r="Q2082" s="18" t="s">
        <v>99</v>
      </c>
      <c r="R2082" s="11">
        <v>2077</v>
      </c>
      <c r="S2082" s="18">
        <f t="shared" si="104"/>
        <v>3.0475532790419774E-2</v>
      </c>
      <c r="T2082" s="18">
        <f t="shared" si="107"/>
        <v>32.813208119346086</v>
      </c>
      <c r="U2082" s="18">
        <f>LOOKUP('lap sim'!T2082,'bike sim'!J26:J271,'bike sim'!K26:K271)</f>
        <v>15.794951133216092</v>
      </c>
    </row>
    <row r="2083" spans="17:21" x14ac:dyDescent="0.25">
      <c r="Q2083" s="18" t="s">
        <v>99</v>
      </c>
      <c r="R2083" s="11">
        <v>2078</v>
      </c>
      <c r="S2083" s="18">
        <f t="shared" si="104"/>
        <v>3.0936217740989275E-2</v>
      </c>
      <c r="T2083" s="18">
        <f t="shared" si="107"/>
        <v>32.324572071880631</v>
      </c>
      <c r="U2083" s="18">
        <f>LOOKUP('lap sim'!T2083,'bike sim'!J27:J272,'bike sim'!K27:K272)</f>
        <v>15.794951133216092</v>
      </c>
    </row>
    <row r="2084" spans="17:21" x14ac:dyDescent="0.25">
      <c r="Q2084" s="18" t="s">
        <v>99</v>
      </c>
      <c r="R2084" s="11">
        <v>2079</v>
      </c>
      <c r="S2084" s="18">
        <f t="shared" si="104"/>
        <v>3.1437181125764956E-2</v>
      </c>
      <c r="T2084" s="18">
        <f t="shared" si="107"/>
        <v>31.809467776372308</v>
      </c>
      <c r="U2084" s="18">
        <f>LOOKUP('lap sim'!T2084,'bike sim'!J28:J273,'bike sim'!K28:K273)</f>
        <v>16.385193489442855</v>
      </c>
    </row>
    <row r="2085" spans="17:21" x14ac:dyDescent="0.25">
      <c r="Q2085" s="18" t="s">
        <v>99</v>
      </c>
      <c r="R2085" s="11">
        <v>2080</v>
      </c>
      <c r="S2085" s="18">
        <f t="shared" si="104"/>
        <v>3.198402943503207E-2</v>
      </c>
      <c r="T2085" s="18">
        <f t="shared" si="107"/>
        <v>31.265604042519456</v>
      </c>
      <c r="U2085" s="18">
        <f>LOOKUP('lap sim'!T2085,'bike sim'!J29:J274,'bike sim'!K29:K274)</f>
        <v>17.004228155729464</v>
      </c>
    </row>
    <row r="2086" spans="17:21" x14ac:dyDescent="0.25">
      <c r="Q2086" s="18" t="s">
        <v>99</v>
      </c>
      <c r="R2086" s="11">
        <v>2081</v>
      </c>
      <c r="S2086" s="18">
        <f t="shared" si="104"/>
        <v>3.2560630873888045E-2</v>
      </c>
      <c r="T2086" s="18">
        <f t="shared" si="107"/>
        <v>30.711935646245376</v>
      </c>
      <c r="U2086" s="18">
        <f>LOOKUP('lap sim'!T2086,'bike sim'!J30:J275,'bike sim'!K30:K275)</f>
        <v>17.004228155729464</v>
      </c>
    </row>
    <row r="2087" spans="17:21" x14ac:dyDescent="0.25">
      <c r="Q2087" s="18" t="s">
        <v>99</v>
      </c>
      <c r="R2087" s="11">
        <v>2082</v>
      </c>
      <c r="S2087" s="18">
        <f t="shared" si="104"/>
        <v>3.319400530829255E-2</v>
      </c>
      <c r="T2087" s="18">
        <f t="shared" si="107"/>
        <v>30.125921554582003</v>
      </c>
      <c r="U2087" s="18">
        <f>LOOKUP('lap sim'!T2087,'bike sim'!J31:J276,'bike sim'!K31:K276)</f>
        <v>17.654214555330398</v>
      </c>
    </row>
    <row r="2088" spans="17:21" x14ac:dyDescent="0.25">
      <c r="Q2088" s="18" t="s">
        <v>99</v>
      </c>
      <c r="R2088" s="11">
        <v>2083</v>
      </c>
      <c r="S2088" s="18">
        <f t="shared" si="104"/>
        <v>3.3893246361558417E-2</v>
      </c>
      <c r="T2088" s="18">
        <f t="shared" ref="T2088:T2095" si="108">T2089+(U2089*S2089)</f>
        <v>29.504403010925383</v>
      </c>
      <c r="U2088" s="18">
        <f>LOOKUP('lap sim'!T2088,'bike sim'!J32:J277,'bike sim'!K32:K277)</f>
        <v>18.337533590808306</v>
      </c>
    </row>
    <row r="2089" spans="17:21" x14ac:dyDescent="0.25">
      <c r="Q2089" s="18" t="s">
        <v>99</v>
      </c>
      <c r="R2089" s="11">
        <v>2084</v>
      </c>
      <c r="S2089" s="18">
        <f t="shared" si="104"/>
        <v>3.4669602987547246E-2</v>
      </c>
      <c r="T2089" s="18">
        <f t="shared" si="108"/>
        <v>28.843710738746665</v>
      </c>
      <c r="U2089" s="18">
        <f>LOOKUP('lap sim'!T2089,'bike sim'!J33:J278,'bike sim'!K33:K278)</f>
        <v>19.056816786048213</v>
      </c>
    </row>
    <row r="2090" spans="17:21" x14ac:dyDescent="0.25">
      <c r="Q2090" s="18" t="s">
        <v>99</v>
      </c>
      <c r="R2090" s="11">
        <v>2085</v>
      </c>
      <c r="S2090" s="18">
        <f t="shared" si="104"/>
        <v>3.5537180835705999E-2</v>
      </c>
      <c r="T2090" s="18">
        <f t="shared" si="108"/>
        <v>28.139542205757909</v>
      </c>
      <c r="U2090" s="18">
        <f>LOOKUP('lap sim'!T2090,'bike sim'!J34:J279,'bike sim'!K34:K279)</f>
        <v>19.814980154003784</v>
      </c>
    </row>
    <row r="2091" spans="17:21" x14ac:dyDescent="0.25">
      <c r="Q2091" s="18" t="s">
        <v>99</v>
      </c>
      <c r="R2091" s="11">
        <v>2086</v>
      </c>
      <c r="S2091" s="18">
        <f t="shared" si="104"/>
        <v>3.6529762639660721E-2</v>
      </c>
      <c r="T2091" s="18">
        <f t="shared" si="108"/>
        <v>27.374938344501867</v>
      </c>
      <c r="U2091" s="18">
        <f>LOOKUP('lap sim'!T2091,'bike sim'!J35:J280,'bike sim'!K35:K280)</f>
        <v>20.930983559852184</v>
      </c>
    </row>
    <row r="2092" spans="17:21" x14ac:dyDescent="0.25">
      <c r="Q2092" s="18" t="s">
        <v>99</v>
      </c>
      <c r="R2092" s="11">
        <v>2087</v>
      </c>
      <c r="S2092" s="18">
        <f t="shared" si="104"/>
        <v>3.7670170765972594E-2</v>
      </c>
      <c r="T2092" s="18">
        <f t="shared" si="108"/>
        <v>26.546202994739236</v>
      </c>
      <c r="U2092" s="18">
        <f>LOOKUP('lap sim'!T2092,'bike sim'!J36:J281,'bike sim'!K36:K281)</f>
        <v>21.999776823715042</v>
      </c>
    </row>
    <row r="2093" spans="17:21" x14ac:dyDescent="0.25">
      <c r="Q2093" s="18" t="s">
        <v>99</v>
      </c>
      <c r="R2093" s="11">
        <v>2088</v>
      </c>
      <c r="S2093" s="18">
        <f t="shared" si="104"/>
        <v>3.8996192344576755E-2</v>
      </c>
      <c r="T2093" s="18">
        <f t="shared" si="108"/>
        <v>25.643529274956794</v>
      </c>
      <c r="U2093" s="18">
        <f>LOOKUP('lap sim'!T2093,'bike sim'!J37:J282,'bike sim'!K37:K282)</f>
        <v>23.147739958975151</v>
      </c>
    </row>
    <row r="2094" spans="17:21" x14ac:dyDescent="0.25">
      <c r="Q2094" s="18" t="s">
        <v>99</v>
      </c>
      <c r="R2094" s="11">
        <v>2089</v>
      </c>
      <c r="S2094" s="18">
        <f t="shared" si="104"/>
        <v>4.0560545761474109E-2</v>
      </c>
      <c r="T2094" s="18">
        <f t="shared" si="108"/>
        <v>24.654500604620477</v>
      </c>
      <c r="U2094" s="18">
        <f>LOOKUP('lap sim'!T2094,'bike sim'!J38:J283,'bike sim'!K38:K283)</f>
        <v>24.384007950793745</v>
      </c>
    </row>
    <row r="2095" spans="17:21" x14ac:dyDescent="0.25">
      <c r="Q2095" s="18" t="s">
        <v>99</v>
      </c>
      <c r="R2095" s="11">
        <v>2090</v>
      </c>
      <c r="S2095" s="18">
        <f t="shared" si="104"/>
        <v>4.2439429644403011E-2</v>
      </c>
      <c r="T2095" s="18">
        <f t="shared" si="108"/>
        <v>23.562993385606958</v>
      </c>
      <c r="U2095" s="18">
        <f>LOOKUP('lap sim'!T2095,'bike sim'!J39:J284,'bike sim'!K39:K284)</f>
        <v>25.71917738195781</v>
      </c>
    </row>
    <row r="2096" spans="17:21" x14ac:dyDescent="0.25">
      <c r="Q2096" s="18" t="s">
        <v>99</v>
      </c>
      <c r="R2096" s="11">
        <v>2091</v>
      </c>
      <c r="S2096" s="18">
        <f t="shared" si="104"/>
        <v>4.4804678107305325E-2</v>
      </c>
      <c r="T2096" s="18">
        <f>T2097+(U2097*S2097)</f>
        <v>22.31909796573121</v>
      </c>
      <c r="U2096" s="18">
        <f>LOOKUP('lap sim'!T2096,'bike sim'!J40:J285,'bike sim'!K40:K285)</f>
        <v>27.762623735331168</v>
      </c>
    </row>
    <row r="2097" spans="17:21" x14ac:dyDescent="0.25">
      <c r="Q2097" s="18" t="s">
        <v>99</v>
      </c>
      <c r="R2097" s="11">
        <v>2092</v>
      </c>
      <c r="S2097" s="18">
        <f t="shared" si="104"/>
        <v>4.7778493660064696E-2</v>
      </c>
      <c r="T2097" s="18">
        <f>T2098+(U2098*S2098)</f>
        <v>20.929918952966965</v>
      </c>
      <c r="U2097" s="18">
        <f>LOOKUP('lap sim'!T2097,'bike sim'!J41:J286,'bike sim'!K41:K286)</f>
        <v>29.075404148318281</v>
      </c>
    </row>
    <row r="2098" spans="17:21" x14ac:dyDescent="0.25">
      <c r="Q2098" s="18" t="s">
        <v>99</v>
      </c>
      <c r="R2098" s="11">
        <v>2093</v>
      </c>
      <c r="S2098" s="18">
        <f t="shared" si="104"/>
        <v>5.2150193997282594E-2</v>
      </c>
      <c r="T2098" s="18">
        <f t="shared" ref="T2098:T2129" si="109">$I$8</f>
        <v>19.175384084901147</v>
      </c>
      <c r="U2098" s="18">
        <f>LOOKUP('lap sim'!T2098,'bike sim'!J42:J287,'bike sim'!K42:K287)</f>
        <v>33.643879985513436</v>
      </c>
    </row>
    <row r="2099" spans="17:21" x14ac:dyDescent="0.25">
      <c r="Q2099" s="18" t="s">
        <v>103</v>
      </c>
      <c r="R2099" s="16">
        <v>2094</v>
      </c>
      <c r="S2099" s="18">
        <f t="shared" si="104"/>
        <v>5.2150193997282594E-2</v>
      </c>
      <c r="T2099" s="18">
        <f t="shared" si="109"/>
        <v>19.175384084901147</v>
      </c>
      <c r="U2099" s="18">
        <f>LOOKUP('lap sim'!T2099,'bike sim'!J43:J288,'bike sim'!K43:K288)</f>
        <v>33.643879985513436</v>
      </c>
    </row>
    <row r="2100" spans="17:21" x14ac:dyDescent="0.25">
      <c r="Q2100" s="18" t="s">
        <v>103</v>
      </c>
      <c r="R2100" s="16">
        <v>2095</v>
      </c>
      <c r="S2100" s="18">
        <f t="shared" si="104"/>
        <v>5.2150193997282594E-2</v>
      </c>
      <c r="T2100" s="18">
        <f t="shared" si="109"/>
        <v>19.175384084901147</v>
      </c>
      <c r="U2100" s="18">
        <f>LOOKUP('lap sim'!T2100,'bike sim'!J44:J289,'bike sim'!K44:K289)</f>
        <v>33.643879985513436</v>
      </c>
    </row>
    <row r="2101" spans="17:21" x14ac:dyDescent="0.25">
      <c r="Q2101" s="18" t="s">
        <v>103</v>
      </c>
      <c r="R2101" s="16">
        <v>2096</v>
      </c>
      <c r="S2101" s="18">
        <f t="shared" si="104"/>
        <v>5.2150193997282594E-2</v>
      </c>
      <c r="T2101" s="18">
        <f t="shared" si="109"/>
        <v>19.175384084901147</v>
      </c>
      <c r="U2101" s="18">
        <f>LOOKUP('lap sim'!T2101,'bike sim'!J45:J290,'bike sim'!K45:K290)</f>
        <v>33.643879985513436</v>
      </c>
    </row>
    <row r="2102" spans="17:21" x14ac:dyDescent="0.25">
      <c r="Q2102" s="18" t="s">
        <v>103</v>
      </c>
      <c r="R2102" s="16">
        <v>2097</v>
      </c>
      <c r="S2102" s="18">
        <f t="shared" si="104"/>
        <v>5.2150193997282594E-2</v>
      </c>
      <c r="T2102" s="18">
        <f t="shared" si="109"/>
        <v>19.175384084901147</v>
      </c>
      <c r="U2102" s="18">
        <f>LOOKUP('lap sim'!T2102,'bike sim'!J46:J291,'bike sim'!K46:K291)</f>
        <v>33.643879985513436</v>
      </c>
    </row>
    <row r="2103" spans="17:21" x14ac:dyDescent="0.25">
      <c r="Q2103" s="18" t="s">
        <v>103</v>
      </c>
      <c r="R2103" s="16">
        <v>2098</v>
      </c>
      <c r="S2103" s="18">
        <f t="shared" si="104"/>
        <v>5.2150193997282594E-2</v>
      </c>
      <c r="T2103" s="18">
        <f t="shared" si="109"/>
        <v>19.175384084901147</v>
      </c>
      <c r="U2103" s="18">
        <f>LOOKUP('lap sim'!T2103,'bike sim'!J47:J292,'bike sim'!K47:K292)</f>
        <v>33.643879985513436</v>
      </c>
    </row>
    <row r="2104" spans="17:21" x14ac:dyDescent="0.25">
      <c r="Q2104" s="18" t="s">
        <v>103</v>
      </c>
      <c r="R2104" s="16">
        <v>2099</v>
      </c>
      <c r="S2104" s="18">
        <f t="shared" si="104"/>
        <v>5.2150193997282594E-2</v>
      </c>
      <c r="T2104" s="18">
        <f t="shared" si="109"/>
        <v>19.175384084901147</v>
      </c>
      <c r="U2104" s="18">
        <f>LOOKUP('lap sim'!T2104,'bike sim'!J48:J293,'bike sim'!K48:K293)</f>
        <v>33.643879985513436</v>
      </c>
    </row>
    <row r="2105" spans="17:21" x14ac:dyDescent="0.25">
      <c r="Q2105" s="18" t="s">
        <v>103</v>
      </c>
      <c r="R2105" s="16">
        <v>2100</v>
      </c>
      <c r="S2105" s="18">
        <f t="shared" si="104"/>
        <v>5.2150193997282594E-2</v>
      </c>
      <c r="T2105" s="18">
        <f t="shared" si="109"/>
        <v>19.175384084901147</v>
      </c>
      <c r="U2105" s="18">
        <f>LOOKUP('lap sim'!T2105,'bike sim'!J49:J294,'bike sim'!K49:K294)</f>
        <v>33.643879985513436</v>
      </c>
    </row>
    <row r="2106" spans="17:21" x14ac:dyDescent="0.25">
      <c r="Q2106" s="18" t="s">
        <v>103</v>
      </c>
      <c r="R2106" s="16">
        <v>2101</v>
      </c>
      <c r="S2106" s="18">
        <f t="shared" ref="S2106:S2169" si="110">1/T2106</f>
        <v>5.2150193997282594E-2</v>
      </c>
      <c r="T2106" s="18">
        <f t="shared" si="109"/>
        <v>19.175384084901147</v>
      </c>
      <c r="U2106" s="18">
        <f>LOOKUP('lap sim'!T2106,'bike sim'!J50:J295,'bike sim'!K50:K295)</f>
        <v>33.643879985513436</v>
      </c>
    </row>
    <row r="2107" spans="17:21" x14ac:dyDescent="0.25">
      <c r="Q2107" s="18" t="s">
        <v>103</v>
      </c>
      <c r="R2107" s="16">
        <v>2102</v>
      </c>
      <c r="S2107" s="18">
        <f t="shared" si="110"/>
        <v>5.2150193997282594E-2</v>
      </c>
      <c r="T2107" s="18">
        <f t="shared" si="109"/>
        <v>19.175384084901147</v>
      </c>
      <c r="U2107" s="18">
        <f>LOOKUP('lap sim'!T2107,'bike sim'!J51:J296,'bike sim'!K51:K296)</f>
        <v>33.643879985513436</v>
      </c>
    </row>
    <row r="2108" spans="17:21" x14ac:dyDescent="0.25">
      <c r="Q2108" s="18" t="s">
        <v>103</v>
      </c>
      <c r="R2108" s="16">
        <v>2103</v>
      </c>
      <c r="S2108" s="18">
        <f t="shared" si="110"/>
        <v>5.2150193997282594E-2</v>
      </c>
      <c r="T2108" s="18">
        <f t="shared" si="109"/>
        <v>19.175384084901147</v>
      </c>
      <c r="U2108" s="18">
        <f>LOOKUP('lap sim'!T2108,'bike sim'!J52:J297,'bike sim'!K52:K297)</f>
        <v>33.643879985513436</v>
      </c>
    </row>
    <row r="2109" spans="17:21" x14ac:dyDescent="0.25">
      <c r="Q2109" s="18" t="s">
        <v>103</v>
      </c>
      <c r="R2109" s="16">
        <v>2104</v>
      </c>
      <c r="S2109" s="18">
        <f t="shared" si="110"/>
        <v>5.2150193997282594E-2</v>
      </c>
      <c r="T2109" s="18">
        <f t="shared" si="109"/>
        <v>19.175384084901147</v>
      </c>
      <c r="U2109" s="18">
        <f>LOOKUP('lap sim'!T2109,'bike sim'!J53:J298,'bike sim'!K53:K298)</f>
        <v>33.643879985513436</v>
      </c>
    </row>
    <row r="2110" spans="17:21" x14ac:dyDescent="0.25">
      <c r="Q2110" s="18" t="s">
        <v>103</v>
      </c>
      <c r="R2110" s="16">
        <v>2105</v>
      </c>
      <c r="S2110" s="18">
        <f t="shared" si="110"/>
        <v>5.2150193997282594E-2</v>
      </c>
      <c r="T2110" s="18">
        <f t="shared" si="109"/>
        <v>19.175384084901147</v>
      </c>
      <c r="U2110" s="18">
        <f>LOOKUP('lap sim'!T2110,'bike sim'!J54:J299,'bike sim'!K54:K299)</f>
        <v>33.643879985513436</v>
      </c>
    </row>
    <row r="2111" spans="17:21" x14ac:dyDescent="0.25">
      <c r="Q2111" s="18" t="s">
        <v>103</v>
      </c>
      <c r="R2111" s="16">
        <v>2106</v>
      </c>
      <c r="S2111" s="18">
        <f t="shared" si="110"/>
        <v>5.2150193997282594E-2</v>
      </c>
      <c r="T2111" s="18">
        <f t="shared" si="109"/>
        <v>19.175384084901147</v>
      </c>
      <c r="U2111" s="18">
        <f>LOOKUP('lap sim'!T2111,'bike sim'!J1:J246,'bike sim'!K1:K246)</f>
        <v>33.643879985513436</v>
      </c>
    </row>
    <row r="2112" spans="17:21" x14ac:dyDescent="0.25">
      <c r="Q2112" s="18" t="s">
        <v>103</v>
      </c>
      <c r="R2112" s="16">
        <v>2107</v>
      </c>
      <c r="S2112" s="18">
        <f t="shared" si="110"/>
        <v>5.2150193997282594E-2</v>
      </c>
      <c r="T2112" s="18">
        <f t="shared" si="109"/>
        <v>19.175384084901147</v>
      </c>
      <c r="U2112" s="18">
        <f>LOOKUP('lap sim'!T2112,'bike sim'!J2:J247,'bike sim'!K2:K247)</f>
        <v>33.643879985513436</v>
      </c>
    </row>
    <row r="2113" spans="17:21" x14ac:dyDescent="0.25">
      <c r="Q2113" s="18" t="s">
        <v>103</v>
      </c>
      <c r="R2113" s="16">
        <v>2108</v>
      </c>
      <c r="S2113" s="18">
        <f t="shared" si="110"/>
        <v>5.2150193997282594E-2</v>
      </c>
      <c r="T2113" s="18">
        <f t="shared" si="109"/>
        <v>19.175384084901147</v>
      </c>
      <c r="U2113" s="18">
        <f>LOOKUP('lap sim'!T2113,'bike sim'!J3:J248,'bike sim'!K3:K248)</f>
        <v>33.643879985513436</v>
      </c>
    </row>
    <row r="2114" spans="17:21" x14ac:dyDescent="0.25">
      <c r="Q2114" s="18" t="s">
        <v>103</v>
      </c>
      <c r="R2114" s="16">
        <v>2109</v>
      </c>
      <c r="S2114" s="18">
        <f t="shared" si="110"/>
        <v>5.2150193997282594E-2</v>
      </c>
      <c r="T2114" s="18">
        <f t="shared" si="109"/>
        <v>19.175384084901147</v>
      </c>
      <c r="U2114" s="18">
        <f>LOOKUP('lap sim'!T2114,'bike sim'!J4:J249,'bike sim'!K4:K249)</f>
        <v>33.643879985513436</v>
      </c>
    </row>
    <row r="2115" spans="17:21" x14ac:dyDescent="0.25">
      <c r="Q2115" s="18" t="s">
        <v>103</v>
      </c>
      <c r="R2115" s="16">
        <v>2110</v>
      </c>
      <c r="S2115" s="18">
        <f t="shared" si="110"/>
        <v>5.2150193997282594E-2</v>
      </c>
      <c r="T2115" s="18">
        <f t="shared" si="109"/>
        <v>19.175384084901147</v>
      </c>
      <c r="U2115" s="18">
        <f>LOOKUP('lap sim'!T2115,'bike sim'!J5:J250,'bike sim'!K5:K250)</f>
        <v>33.643879985513436</v>
      </c>
    </row>
    <row r="2116" spans="17:21" x14ac:dyDescent="0.25">
      <c r="Q2116" s="18" t="s">
        <v>103</v>
      </c>
      <c r="R2116" s="16">
        <v>2111</v>
      </c>
      <c r="S2116" s="18">
        <f t="shared" si="110"/>
        <v>5.2150193997282594E-2</v>
      </c>
      <c r="T2116" s="18">
        <f t="shared" si="109"/>
        <v>19.175384084901147</v>
      </c>
      <c r="U2116" s="18">
        <f>LOOKUP('lap sim'!T2116,'bike sim'!J6:J251,'bike sim'!K6:K251)</f>
        <v>33.643879985513436</v>
      </c>
    </row>
    <row r="2117" spans="17:21" x14ac:dyDescent="0.25">
      <c r="Q2117" s="18" t="s">
        <v>103</v>
      </c>
      <c r="R2117" s="16">
        <v>2112</v>
      </c>
      <c r="S2117" s="18">
        <f t="shared" si="110"/>
        <v>5.2150193997282594E-2</v>
      </c>
      <c r="T2117" s="18">
        <f t="shared" si="109"/>
        <v>19.175384084901147</v>
      </c>
      <c r="U2117" s="18">
        <f>LOOKUP('lap sim'!T2117,'bike sim'!J7:J252,'bike sim'!K7:K252)</f>
        <v>33.643879985513436</v>
      </c>
    </row>
    <row r="2118" spans="17:21" x14ac:dyDescent="0.25">
      <c r="Q2118" s="18" t="s">
        <v>103</v>
      </c>
      <c r="R2118" s="16">
        <v>2113</v>
      </c>
      <c r="S2118" s="18">
        <f t="shared" si="110"/>
        <v>5.2150193997282594E-2</v>
      </c>
      <c r="T2118" s="18">
        <f t="shared" si="109"/>
        <v>19.175384084901147</v>
      </c>
      <c r="U2118" s="18">
        <f>LOOKUP('lap sim'!T2118,'bike sim'!J8:J253,'bike sim'!K8:K253)</f>
        <v>33.643879985513436</v>
      </c>
    </row>
    <row r="2119" spans="17:21" x14ac:dyDescent="0.25">
      <c r="Q2119" s="18" t="s">
        <v>103</v>
      </c>
      <c r="R2119" s="16">
        <v>2114</v>
      </c>
      <c r="S2119" s="18">
        <f t="shared" si="110"/>
        <v>5.2150193997282594E-2</v>
      </c>
      <c r="T2119" s="18">
        <f t="shared" si="109"/>
        <v>19.175384084901147</v>
      </c>
      <c r="U2119" s="18">
        <f>LOOKUP('lap sim'!T2119,'bike sim'!J9:J254,'bike sim'!K9:K254)</f>
        <v>33.643879985513436</v>
      </c>
    </row>
    <row r="2120" spans="17:21" x14ac:dyDescent="0.25">
      <c r="Q2120" s="18" t="s">
        <v>103</v>
      </c>
      <c r="R2120" s="16">
        <v>2115</v>
      </c>
      <c r="S2120" s="18">
        <f t="shared" si="110"/>
        <v>5.2150193997282594E-2</v>
      </c>
      <c r="T2120" s="18">
        <f t="shared" si="109"/>
        <v>19.175384084901147</v>
      </c>
      <c r="U2120" s="18">
        <f>LOOKUP('lap sim'!T2120,'bike sim'!J10:J255,'bike sim'!K10:K255)</f>
        <v>33.643879985513436</v>
      </c>
    </row>
    <row r="2121" spans="17:21" x14ac:dyDescent="0.25">
      <c r="Q2121" s="18" t="s">
        <v>103</v>
      </c>
      <c r="R2121" s="16">
        <v>2116</v>
      </c>
      <c r="S2121" s="18">
        <f t="shared" si="110"/>
        <v>5.2150193997282594E-2</v>
      </c>
      <c r="T2121" s="18">
        <f t="shared" si="109"/>
        <v>19.175384084901147</v>
      </c>
      <c r="U2121" s="18">
        <f>LOOKUP('lap sim'!T2121,'bike sim'!J11:J256,'bike sim'!K11:K256)</f>
        <v>33.643879985513436</v>
      </c>
    </row>
    <row r="2122" spans="17:21" x14ac:dyDescent="0.25">
      <c r="Q2122" s="18" t="s">
        <v>103</v>
      </c>
      <c r="R2122" s="16">
        <v>2117</v>
      </c>
      <c r="S2122" s="18">
        <f t="shared" si="110"/>
        <v>5.2150193997282594E-2</v>
      </c>
      <c r="T2122" s="18">
        <f t="shared" si="109"/>
        <v>19.175384084901147</v>
      </c>
      <c r="U2122" s="18">
        <f>LOOKUP('lap sim'!T2122,'bike sim'!J12:J257,'bike sim'!K12:K257)</f>
        <v>33.643879985513436</v>
      </c>
    </row>
    <row r="2123" spans="17:21" x14ac:dyDescent="0.25">
      <c r="Q2123" s="18" t="s">
        <v>103</v>
      </c>
      <c r="R2123" s="16">
        <v>2118</v>
      </c>
      <c r="S2123" s="18">
        <f t="shared" si="110"/>
        <v>5.2150193997282594E-2</v>
      </c>
      <c r="T2123" s="18">
        <f t="shared" si="109"/>
        <v>19.175384084901147</v>
      </c>
      <c r="U2123" s="18">
        <f>LOOKUP('lap sim'!T2123,'bike sim'!J13:J258,'bike sim'!K13:K258)</f>
        <v>33.643879985513436</v>
      </c>
    </row>
    <row r="2124" spans="17:21" x14ac:dyDescent="0.25">
      <c r="Q2124" s="18" t="s">
        <v>103</v>
      </c>
      <c r="R2124" s="16">
        <v>2119</v>
      </c>
      <c r="S2124" s="18">
        <f t="shared" si="110"/>
        <v>5.2150193997282594E-2</v>
      </c>
      <c r="T2124" s="18">
        <f t="shared" si="109"/>
        <v>19.175384084901147</v>
      </c>
      <c r="U2124" s="18">
        <f>LOOKUP('lap sim'!T2124,'bike sim'!J14:J259,'bike sim'!K14:K259)</f>
        <v>33.643879985513436</v>
      </c>
    </row>
    <row r="2125" spans="17:21" x14ac:dyDescent="0.25">
      <c r="Q2125" s="18" t="s">
        <v>103</v>
      </c>
      <c r="R2125" s="16">
        <v>2120</v>
      </c>
      <c r="S2125" s="18">
        <f t="shared" si="110"/>
        <v>5.2150193997282594E-2</v>
      </c>
      <c r="T2125" s="18">
        <f t="shared" si="109"/>
        <v>19.175384084901147</v>
      </c>
      <c r="U2125" s="18">
        <f>LOOKUP('lap sim'!T2125,'bike sim'!J15:J260,'bike sim'!K15:K260)</f>
        <v>33.643879985513436</v>
      </c>
    </row>
    <row r="2126" spans="17:21" x14ac:dyDescent="0.25">
      <c r="Q2126" s="18" t="s">
        <v>103</v>
      </c>
      <c r="R2126" s="16">
        <v>2121</v>
      </c>
      <c r="S2126" s="18">
        <f t="shared" si="110"/>
        <v>5.2150193997282594E-2</v>
      </c>
      <c r="T2126" s="18">
        <f t="shared" si="109"/>
        <v>19.175384084901147</v>
      </c>
      <c r="U2126" s="18">
        <f>LOOKUP('lap sim'!T2126,'bike sim'!J16:J261,'bike sim'!K16:K261)</f>
        <v>33.643879985513436</v>
      </c>
    </row>
    <row r="2127" spans="17:21" x14ac:dyDescent="0.25">
      <c r="Q2127" s="18" t="s">
        <v>103</v>
      </c>
      <c r="R2127" s="16">
        <v>2122</v>
      </c>
      <c r="S2127" s="18">
        <f t="shared" si="110"/>
        <v>5.2150193997282594E-2</v>
      </c>
      <c r="T2127" s="18">
        <f t="shared" si="109"/>
        <v>19.175384084901147</v>
      </c>
      <c r="U2127" s="18">
        <f>LOOKUP('lap sim'!T2127,'bike sim'!J17:J262,'bike sim'!K17:K262)</f>
        <v>33.643879985513436</v>
      </c>
    </row>
    <row r="2128" spans="17:21" x14ac:dyDescent="0.25">
      <c r="Q2128" s="18" t="s">
        <v>103</v>
      </c>
      <c r="R2128" s="16">
        <v>2123</v>
      </c>
      <c r="S2128" s="18">
        <f t="shared" si="110"/>
        <v>5.2150193997282594E-2</v>
      </c>
      <c r="T2128" s="18">
        <f t="shared" si="109"/>
        <v>19.175384084901147</v>
      </c>
      <c r="U2128" s="18">
        <f>LOOKUP('lap sim'!T2128,'bike sim'!J18:J263,'bike sim'!K18:K263)</f>
        <v>33.643879985513436</v>
      </c>
    </row>
    <row r="2129" spans="17:21" x14ac:dyDescent="0.25">
      <c r="Q2129" s="18" t="s">
        <v>103</v>
      </c>
      <c r="R2129" s="16">
        <v>2124</v>
      </c>
      <c r="S2129" s="18">
        <f t="shared" si="110"/>
        <v>5.2150193997282594E-2</v>
      </c>
      <c r="T2129" s="18">
        <f t="shared" si="109"/>
        <v>19.175384084901147</v>
      </c>
      <c r="U2129" s="18">
        <f>LOOKUP('lap sim'!T2129,'bike sim'!J19:J264,'bike sim'!K19:K264)</f>
        <v>33.643879985513436</v>
      </c>
    </row>
    <row r="2130" spans="17:21" x14ac:dyDescent="0.25">
      <c r="Q2130" s="18" t="s">
        <v>103</v>
      </c>
      <c r="R2130" s="16">
        <v>2125</v>
      </c>
      <c r="S2130" s="18">
        <f t="shared" si="110"/>
        <v>5.2150193997282594E-2</v>
      </c>
      <c r="T2130" s="18">
        <f t="shared" ref="T2130:T2164" si="111">$I$8</f>
        <v>19.175384084901147</v>
      </c>
      <c r="U2130" s="18">
        <f>LOOKUP('lap sim'!T2130,'bike sim'!J20:J265,'bike sim'!K20:K265)</f>
        <v>33.643879985513436</v>
      </c>
    </row>
    <row r="2131" spans="17:21" x14ac:dyDescent="0.25">
      <c r="Q2131" s="18" t="s">
        <v>103</v>
      </c>
      <c r="R2131" s="16">
        <v>2126</v>
      </c>
      <c r="S2131" s="18">
        <f t="shared" si="110"/>
        <v>5.2150193997282594E-2</v>
      </c>
      <c r="T2131" s="18">
        <f t="shared" si="111"/>
        <v>19.175384084901147</v>
      </c>
      <c r="U2131" s="18">
        <f>LOOKUP('lap sim'!T2131,'bike sim'!J21:J266,'bike sim'!K21:K266)</f>
        <v>33.643879985513436</v>
      </c>
    </row>
    <row r="2132" spans="17:21" x14ac:dyDescent="0.25">
      <c r="Q2132" s="18" t="s">
        <v>103</v>
      </c>
      <c r="R2132" s="16">
        <v>2127</v>
      </c>
      <c r="S2132" s="18">
        <f t="shared" si="110"/>
        <v>5.2150193997282594E-2</v>
      </c>
      <c r="T2132" s="18">
        <f t="shared" si="111"/>
        <v>19.175384084901147</v>
      </c>
      <c r="U2132" s="18">
        <f>LOOKUP('lap sim'!T2132,'bike sim'!J22:J267,'bike sim'!K22:K267)</f>
        <v>33.643879985513436</v>
      </c>
    </row>
    <row r="2133" spans="17:21" x14ac:dyDescent="0.25">
      <c r="Q2133" s="18" t="s">
        <v>103</v>
      </c>
      <c r="R2133" s="16">
        <v>2128</v>
      </c>
      <c r="S2133" s="18">
        <f t="shared" si="110"/>
        <v>5.2150193997282594E-2</v>
      </c>
      <c r="T2133" s="18">
        <f t="shared" si="111"/>
        <v>19.175384084901147</v>
      </c>
      <c r="U2133" s="18">
        <f>LOOKUP('lap sim'!T2133,'bike sim'!J23:J268,'bike sim'!K23:K268)</f>
        <v>33.643879985513436</v>
      </c>
    </row>
    <row r="2134" spans="17:21" x14ac:dyDescent="0.25">
      <c r="Q2134" s="18" t="s">
        <v>103</v>
      </c>
      <c r="R2134" s="16">
        <v>2129</v>
      </c>
      <c r="S2134" s="18">
        <f t="shared" si="110"/>
        <v>5.2150193997282594E-2</v>
      </c>
      <c r="T2134" s="18">
        <f t="shared" si="111"/>
        <v>19.175384084901147</v>
      </c>
      <c r="U2134" s="18">
        <f>LOOKUP('lap sim'!T2134,'bike sim'!J24:J269,'bike sim'!K24:K269)</f>
        <v>33.643879985513436</v>
      </c>
    </row>
    <row r="2135" spans="17:21" x14ac:dyDescent="0.25">
      <c r="Q2135" s="18" t="s">
        <v>103</v>
      </c>
      <c r="R2135" s="16">
        <v>2130</v>
      </c>
      <c r="S2135" s="18">
        <f t="shared" si="110"/>
        <v>5.2150193997282594E-2</v>
      </c>
      <c r="T2135" s="18">
        <f t="shared" si="111"/>
        <v>19.175384084901147</v>
      </c>
      <c r="U2135" s="18">
        <f>LOOKUP('lap sim'!T2135,'bike sim'!J25:J270,'bike sim'!K25:K270)</f>
        <v>33.643879985513436</v>
      </c>
    </row>
    <row r="2136" spans="17:21" x14ac:dyDescent="0.25">
      <c r="Q2136" s="18" t="s">
        <v>103</v>
      </c>
      <c r="R2136" s="16">
        <v>2131</v>
      </c>
      <c r="S2136" s="18">
        <f t="shared" si="110"/>
        <v>5.2150193997282594E-2</v>
      </c>
      <c r="T2136" s="18">
        <f t="shared" si="111"/>
        <v>19.175384084901147</v>
      </c>
      <c r="U2136" s="18">
        <f>LOOKUP('lap sim'!T2136,'bike sim'!J26:J271,'bike sim'!K26:K271)</f>
        <v>33.643879985513436</v>
      </c>
    </row>
    <row r="2137" spans="17:21" x14ac:dyDescent="0.25">
      <c r="Q2137" s="18" t="s">
        <v>103</v>
      </c>
      <c r="R2137" s="16">
        <v>2132</v>
      </c>
      <c r="S2137" s="18">
        <f t="shared" si="110"/>
        <v>5.2150193997282594E-2</v>
      </c>
      <c r="T2137" s="18">
        <f t="shared" si="111"/>
        <v>19.175384084901147</v>
      </c>
      <c r="U2137" s="18">
        <f>LOOKUP('lap sim'!T2137,'bike sim'!J27:J272,'bike sim'!K27:K272)</f>
        <v>33.643879985513436</v>
      </c>
    </row>
    <row r="2138" spans="17:21" x14ac:dyDescent="0.25">
      <c r="Q2138" s="18" t="s">
        <v>103</v>
      </c>
      <c r="R2138" s="16">
        <v>2133</v>
      </c>
      <c r="S2138" s="18">
        <f t="shared" si="110"/>
        <v>5.2150193997282594E-2</v>
      </c>
      <c r="T2138" s="18">
        <f t="shared" si="111"/>
        <v>19.175384084901147</v>
      </c>
      <c r="U2138" s="18">
        <f>LOOKUP('lap sim'!T2138,'bike sim'!J28:J273,'bike sim'!K28:K273)</f>
        <v>33.643879985513436</v>
      </c>
    </row>
    <row r="2139" spans="17:21" x14ac:dyDescent="0.25">
      <c r="Q2139" s="18" t="s">
        <v>103</v>
      </c>
      <c r="R2139" s="16">
        <v>2134</v>
      </c>
      <c r="S2139" s="18">
        <f t="shared" si="110"/>
        <v>5.2150193997282594E-2</v>
      </c>
      <c r="T2139" s="18">
        <f t="shared" si="111"/>
        <v>19.175384084901147</v>
      </c>
      <c r="U2139" s="18">
        <f>LOOKUP('lap sim'!T2139,'bike sim'!J29:J274,'bike sim'!K29:K274)</f>
        <v>33.643879985513436</v>
      </c>
    </row>
    <row r="2140" spans="17:21" x14ac:dyDescent="0.25">
      <c r="Q2140" s="18" t="s">
        <v>103</v>
      </c>
      <c r="R2140" s="16">
        <v>2135</v>
      </c>
      <c r="S2140" s="18">
        <f t="shared" si="110"/>
        <v>5.2150193997282594E-2</v>
      </c>
      <c r="T2140" s="18">
        <f t="shared" si="111"/>
        <v>19.175384084901147</v>
      </c>
      <c r="U2140" s="18">
        <f>LOOKUP('lap sim'!T2140,'bike sim'!J30:J275,'bike sim'!K30:K275)</f>
        <v>33.643879985513436</v>
      </c>
    </row>
    <row r="2141" spans="17:21" x14ac:dyDescent="0.25">
      <c r="Q2141" s="18" t="s">
        <v>103</v>
      </c>
      <c r="R2141" s="16">
        <v>2136</v>
      </c>
      <c r="S2141" s="18">
        <f t="shared" si="110"/>
        <v>5.2150193997282594E-2</v>
      </c>
      <c r="T2141" s="18">
        <f t="shared" si="111"/>
        <v>19.175384084901147</v>
      </c>
      <c r="U2141" s="18">
        <f>LOOKUP('lap sim'!T2141,'bike sim'!J31:J276,'bike sim'!K31:K276)</f>
        <v>33.643879985513436</v>
      </c>
    </row>
    <row r="2142" spans="17:21" x14ac:dyDescent="0.25">
      <c r="Q2142" s="18" t="s">
        <v>103</v>
      </c>
      <c r="R2142" s="16">
        <v>2137</v>
      </c>
      <c r="S2142" s="18">
        <f t="shared" si="110"/>
        <v>5.2150193997282594E-2</v>
      </c>
      <c r="T2142" s="18">
        <f t="shared" si="111"/>
        <v>19.175384084901147</v>
      </c>
      <c r="U2142" s="18">
        <f>LOOKUP('lap sim'!T2142,'bike sim'!J32:J277,'bike sim'!K32:K277)</f>
        <v>33.643879985513436</v>
      </c>
    </row>
    <row r="2143" spans="17:21" x14ac:dyDescent="0.25">
      <c r="Q2143" s="18" t="s">
        <v>103</v>
      </c>
      <c r="R2143" s="16">
        <v>2138</v>
      </c>
      <c r="S2143" s="18">
        <f t="shared" si="110"/>
        <v>5.2150193997282594E-2</v>
      </c>
      <c r="T2143" s="18">
        <f t="shared" si="111"/>
        <v>19.175384084901147</v>
      </c>
      <c r="U2143" s="18">
        <f>LOOKUP('lap sim'!T2143,'bike sim'!J33:J278,'bike sim'!K33:K278)</f>
        <v>33.643879985513436</v>
      </c>
    </row>
    <row r="2144" spans="17:21" x14ac:dyDescent="0.25">
      <c r="Q2144" s="18" t="s">
        <v>103</v>
      </c>
      <c r="R2144" s="16">
        <v>2139</v>
      </c>
      <c r="S2144" s="18">
        <f t="shared" si="110"/>
        <v>5.2150193997282594E-2</v>
      </c>
      <c r="T2144" s="18">
        <f t="shared" si="111"/>
        <v>19.175384084901147</v>
      </c>
      <c r="U2144" s="18">
        <f>LOOKUP('lap sim'!T2144,'bike sim'!J34:J279,'bike sim'!K34:K279)</f>
        <v>33.643879985513436</v>
      </c>
    </row>
    <row r="2145" spans="17:21" x14ac:dyDescent="0.25">
      <c r="Q2145" s="18" t="s">
        <v>103</v>
      </c>
      <c r="R2145" s="16">
        <v>2140</v>
      </c>
      <c r="S2145" s="18">
        <f t="shared" si="110"/>
        <v>5.2150193997282594E-2</v>
      </c>
      <c r="T2145" s="18">
        <f t="shared" si="111"/>
        <v>19.175384084901147</v>
      </c>
      <c r="U2145" s="18">
        <f>LOOKUP('lap sim'!T2145,'bike sim'!J35:J280,'bike sim'!K35:K280)</f>
        <v>34.397778684524262</v>
      </c>
    </row>
    <row r="2146" spans="17:21" x14ac:dyDescent="0.25">
      <c r="Q2146" s="18" t="s">
        <v>103</v>
      </c>
      <c r="R2146" s="16">
        <v>2141</v>
      </c>
      <c r="S2146" s="18">
        <f t="shared" si="110"/>
        <v>5.2150193997282594E-2</v>
      </c>
      <c r="T2146" s="18">
        <f t="shared" si="111"/>
        <v>19.175384084901147</v>
      </c>
      <c r="U2146" s="18">
        <f>LOOKUP('lap sim'!T2146,'bike sim'!J36:J281,'bike sim'!K36:K281)</f>
        <v>33.643879985513436</v>
      </c>
    </row>
    <row r="2147" spans="17:21" x14ac:dyDescent="0.25">
      <c r="Q2147" s="18" t="s">
        <v>103</v>
      </c>
      <c r="R2147" s="16">
        <v>2142</v>
      </c>
      <c r="S2147" s="18">
        <f t="shared" si="110"/>
        <v>5.2150193997282594E-2</v>
      </c>
      <c r="T2147" s="18">
        <f t="shared" si="111"/>
        <v>19.175384084901147</v>
      </c>
      <c r="U2147" s="18">
        <f>LOOKUP('lap sim'!T2147,'bike sim'!J37:J282,'bike sim'!K37:K282)</f>
        <v>33.643879985513436</v>
      </c>
    </row>
    <row r="2148" spans="17:21" x14ac:dyDescent="0.25">
      <c r="Q2148" s="18" t="s">
        <v>103</v>
      </c>
      <c r="R2148" s="16">
        <v>2143</v>
      </c>
      <c r="S2148" s="18">
        <f t="shared" si="110"/>
        <v>5.2150193997282594E-2</v>
      </c>
      <c r="T2148" s="18">
        <f t="shared" si="111"/>
        <v>19.175384084901147</v>
      </c>
      <c r="U2148" s="18">
        <f>LOOKUP('lap sim'!T2148,'bike sim'!J38:J283,'bike sim'!K38:K283)</f>
        <v>33.643879985513436</v>
      </c>
    </row>
    <row r="2149" spans="17:21" x14ac:dyDescent="0.25">
      <c r="Q2149" s="18" t="s">
        <v>103</v>
      </c>
      <c r="R2149" s="16">
        <v>2144</v>
      </c>
      <c r="S2149" s="18">
        <f t="shared" si="110"/>
        <v>5.2150193997282594E-2</v>
      </c>
      <c r="T2149" s="18">
        <f t="shared" si="111"/>
        <v>19.175384084901147</v>
      </c>
      <c r="U2149" s="18">
        <f>LOOKUP('lap sim'!T2149,'bike sim'!J39:J284,'bike sim'!K39:K284)</f>
        <v>33.643879985513436</v>
      </c>
    </row>
    <row r="2150" spans="17:21" x14ac:dyDescent="0.25">
      <c r="Q2150" s="18" t="s">
        <v>103</v>
      </c>
      <c r="R2150" s="16">
        <v>2145</v>
      </c>
      <c r="S2150" s="18">
        <f t="shared" si="110"/>
        <v>5.2150193997282594E-2</v>
      </c>
      <c r="T2150" s="18">
        <f t="shared" si="111"/>
        <v>19.175384084901147</v>
      </c>
      <c r="U2150" s="18">
        <f>LOOKUP('lap sim'!T2150,'bike sim'!J40:J285,'bike sim'!K40:K285)</f>
        <v>33.643879985513436</v>
      </c>
    </row>
    <row r="2151" spans="17:21" x14ac:dyDescent="0.25">
      <c r="Q2151" s="18" t="s">
        <v>103</v>
      </c>
      <c r="R2151" s="16">
        <v>2146</v>
      </c>
      <c r="S2151" s="18">
        <f t="shared" si="110"/>
        <v>5.2150193997282594E-2</v>
      </c>
      <c r="T2151" s="18">
        <f t="shared" si="111"/>
        <v>19.175384084901147</v>
      </c>
      <c r="U2151" s="18">
        <f>LOOKUP('lap sim'!T2151,'bike sim'!J41:J286,'bike sim'!K41:K286)</f>
        <v>33.643879985513436</v>
      </c>
    </row>
    <row r="2152" spans="17:21" x14ac:dyDescent="0.25">
      <c r="Q2152" s="18" t="s">
        <v>103</v>
      </c>
      <c r="R2152" s="16">
        <v>2147</v>
      </c>
      <c r="S2152" s="18">
        <f t="shared" si="110"/>
        <v>5.2150193997282594E-2</v>
      </c>
      <c r="T2152" s="18">
        <f t="shared" si="111"/>
        <v>19.175384084901147</v>
      </c>
      <c r="U2152" s="18">
        <f>LOOKUP('lap sim'!T2152,'bike sim'!J42:J287,'bike sim'!K42:K287)</f>
        <v>33.643879985513436</v>
      </c>
    </row>
    <row r="2153" spans="17:21" x14ac:dyDescent="0.25">
      <c r="Q2153" s="18" t="s">
        <v>103</v>
      </c>
      <c r="R2153" s="16">
        <v>2148</v>
      </c>
      <c r="S2153" s="18">
        <f t="shared" si="110"/>
        <v>5.2150193997282594E-2</v>
      </c>
      <c r="T2153" s="18">
        <f t="shared" si="111"/>
        <v>19.175384084901147</v>
      </c>
      <c r="U2153" s="18">
        <f>LOOKUP('lap sim'!T2153,'bike sim'!J43:J288,'bike sim'!K43:K288)</f>
        <v>33.643879985513436</v>
      </c>
    </row>
    <row r="2154" spans="17:21" x14ac:dyDescent="0.25">
      <c r="Q2154" s="18" t="s">
        <v>103</v>
      </c>
      <c r="R2154" s="16">
        <v>2149</v>
      </c>
      <c r="S2154" s="18">
        <f t="shared" si="110"/>
        <v>5.2150193997282594E-2</v>
      </c>
      <c r="T2154" s="18">
        <f t="shared" si="111"/>
        <v>19.175384084901147</v>
      </c>
      <c r="U2154" s="18">
        <f>LOOKUP('lap sim'!T2154,'bike sim'!J44:J289,'bike sim'!K44:K289)</f>
        <v>33.643879985513436</v>
      </c>
    </row>
    <row r="2155" spans="17:21" x14ac:dyDescent="0.25">
      <c r="Q2155" s="18" t="s">
        <v>103</v>
      </c>
      <c r="R2155" s="16">
        <v>2150</v>
      </c>
      <c r="S2155" s="18">
        <f t="shared" si="110"/>
        <v>5.2150193997282594E-2</v>
      </c>
      <c r="T2155" s="18">
        <f t="shared" si="111"/>
        <v>19.175384084901147</v>
      </c>
      <c r="U2155" s="18">
        <f>LOOKUP('lap sim'!T2155,'bike sim'!J45:J290,'bike sim'!K45:K290)</f>
        <v>33.643879985513436</v>
      </c>
    </row>
    <row r="2156" spans="17:21" x14ac:dyDescent="0.25">
      <c r="Q2156" s="18" t="s">
        <v>103</v>
      </c>
      <c r="R2156" s="16">
        <v>2151</v>
      </c>
      <c r="S2156" s="18">
        <f t="shared" si="110"/>
        <v>5.2150193997282594E-2</v>
      </c>
      <c r="T2156" s="18">
        <f t="shared" si="111"/>
        <v>19.175384084901147</v>
      </c>
      <c r="U2156" s="18">
        <f>LOOKUP('lap sim'!T2156,'bike sim'!J46:J291,'bike sim'!K46:K291)</f>
        <v>33.643879985513436</v>
      </c>
    </row>
    <row r="2157" spans="17:21" x14ac:dyDescent="0.25">
      <c r="Q2157" s="18" t="s">
        <v>103</v>
      </c>
      <c r="R2157" s="16">
        <v>2152</v>
      </c>
      <c r="S2157" s="18">
        <f t="shared" si="110"/>
        <v>5.2150193997282594E-2</v>
      </c>
      <c r="T2157" s="18">
        <f t="shared" si="111"/>
        <v>19.175384084901147</v>
      </c>
      <c r="U2157" s="18">
        <f>LOOKUP('lap sim'!T2157,'bike sim'!J47:J292,'bike sim'!K47:K292)</f>
        <v>33.643879985513436</v>
      </c>
    </row>
    <row r="2158" spans="17:21" x14ac:dyDescent="0.25">
      <c r="Q2158" s="18" t="s">
        <v>103</v>
      </c>
      <c r="R2158" s="16">
        <v>2153</v>
      </c>
      <c r="S2158" s="18">
        <f t="shared" si="110"/>
        <v>5.2150193997282594E-2</v>
      </c>
      <c r="T2158" s="18">
        <f t="shared" si="111"/>
        <v>19.175384084901147</v>
      </c>
      <c r="U2158" s="18">
        <f>LOOKUP('lap sim'!T2158,'bike sim'!J48:J293,'bike sim'!K48:K293)</f>
        <v>33.643879985513436</v>
      </c>
    </row>
    <row r="2159" spans="17:21" x14ac:dyDescent="0.25">
      <c r="Q2159" s="18" t="s">
        <v>103</v>
      </c>
      <c r="R2159" s="16">
        <v>2154</v>
      </c>
      <c r="S2159" s="18">
        <f t="shared" si="110"/>
        <v>5.2150193997282594E-2</v>
      </c>
      <c r="T2159" s="18">
        <f t="shared" si="111"/>
        <v>19.175384084901147</v>
      </c>
      <c r="U2159" s="18">
        <f>LOOKUP('lap sim'!T2159,'bike sim'!J49:J294,'bike sim'!K49:K294)</f>
        <v>33.643879985513436</v>
      </c>
    </row>
    <row r="2160" spans="17:21" x14ac:dyDescent="0.25">
      <c r="Q2160" s="18" t="s">
        <v>103</v>
      </c>
      <c r="R2160" s="16">
        <v>2155</v>
      </c>
      <c r="S2160" s="18">
        <f t="shared" si="110"/>
        <v>5.2150193997282594E-2</v>
      </c>
      <c r="T2160" s="18">
        <f t="shared" si="111"/>
        <v>19.175384084901147</v>
      </c>
      <c r="U2160" s="18">
        <f>LOOKUP('lap sim'!T2160,'bike sim'!J50:J295,'bike sim'!K50:K295)</f>
        <v>33.643879985513436</v>
      </c>
    </row>
    <row r="2161" spans="17:21" x14ac:dyDescent="0.25">
      <c r="Q2161" s="18" t="s">
        <v>103</v>
      </c>
      <c r="R2161" s="16">
        <v>2156</v>
      </c>
      <c r="S2161" s="18">
        <f t="shared" si="110"/>
        <v>5.2150193997282594E-2</v>
      </c>
      <c r="T2161" s="18">
        <f t="shared" si="111"/>
        <v>19.175384084901147</v>
      </c>
      <c r="U2161" s="18">
        <f>LOOKUP('lap sim'!T2161,'bike sim'!J51:J296,'bike sim'!K51:K296)</f>
        <v>33.643879985513436</v>
      </c>
    </row>
    <row r="2162" spans="17:21" x14ac:dyDescent="0.25">
      <c r="Q2162" s="18" t="s">
        <v>103</v>
      </c>
      <c r="R2162" s="16">
        <v>2157</v>
      </c>
      <c r="S2162" s="18">
        <f t="shared" si="110"/>
        <v>5.2150193997282594E-2</v>
      </c>
      <c r="T2162" s="18">
        <f t="shared" si="111"/>
        <v>19.175384084901147</v>
      </c>
      <c r="U2162" s="18">
        <f>LOOKUP('lap sim'!T2162,'bike sim'!J52:J297,'bike sim'!K52:K297)</f>
        <v>33.643879985513436</v>
      </c>
    </row>
    <row r="2163" spans="17:21" x14ac:dyDescent="0.25">
      <c r="Q2163" s="18" t="s">
        <v>103</v>
      </c>
      <c r="R2163" s="16">
        <v>2158</v>
      </c>
      <c r="S2163" s="18">
        <f t="shared" si="110"/>
        <v>5.2150193997282594E-2</v>
      </c>
      <c r="T2163" s="18">
        <f t="shared" si="111"/>
        <v>19.175384084901147</v>
      </c>
      <c r="U2163" s="18">
        <f>LOOKUP('lap sim'!T2163,'bike sim'!J53:J298,'bike sim'!K53:K298)</f>
        <v>33.643879985513436</v>
      </c>
    </row>
    <row r="2164" spans="17:21" x14ac:dyDescent="0.25">
      <c r="Q2164" s="18" t="s">
        <v>103</v>
      </c>
      <c r="R2164" s="16">
        <v>2159</v>
      </c>
      <c r="S2164" s="18">
        <f t="shared" si="110"/>
        <v>5.2150193997282594E-2</v>
      </c>
      <c r="T2164" s="18">
        <f t="shared" si="111"/>
        <v>19.175384084901147</v>
      </c>
      <c r="U2164" s="18">
        <f>LOOKUP('lap sim'!T2164,'bike sim'!J54:J299,'bike sim'!K54:K299)</f>
        <v>33.643879985513436</v>
      </c>
    </row>
    <row r="2165" spans="17:21" x14ac:dyDescent="0.25">
      <c r="Q2165" s="18" t="s">
        <v>58</v>
      </c>
      <c r="R2165" s="10">
        <v>2160</v>
      </c>
      <c r="S2165" s="18">
        <f t="shared" si="110"/>
        <v>4.7778493660064696E-2</v>
      </c>
      <c r="T2165" s="18">
        <f>T2164+(U2164*S2164)</f>
        <v>20.929918952966965</v>
      </c>
      <c r="U2165" s="18">
        <f>LOOKUP('lap sim'!T2165,'bike sim'!J55:J300,'bike sim'!K55:K300)</f>
        <v>29.075404148318281</v>
      </c>
    </row>
    <row r="2166" spans="17:21" x14ac:dyDescent="0.25">
      <c r="Q2166" s="18" t="s">
        <v>58</v>
      </c>
      <c r="R2166" s="10">
        <v>2161</v>
      </c>
      <c r="S2166" s="18">
        <f t="shared" si="110"/>
        <v>4.4804678107305325E-2</v>
      </c>
      <c r="T2166" s="18">
        <f t="shared" ref="T2166:T2229" si="112">T2165+(U2165*S2165)</f>
        <v>22.31909796573121</v>
      </c>
      <c r="U2166" s="18">
        <f>LOOKUP('lap sim'!T2166,'bike sim'!J56:J301,'bike sim'!K56:K301)</f>
        <v>27.762623735331168</v>
      </c>
    </row>
    <row r="2167" spans="17:21" x14ac:dyDescent="0.25">
      <c r="Q2167" s="18" t="s">
        <v>58</v>
      </c>
      <c r="R2167" s="10">
        <v>2162</v>
      </c>
      <c r="S2167" s="18">
        <f t="shared" si="110"/>
        <v>4.2439429644403011E-2</v>
      </c>
      <c r="T2167" s="18">
        <f t="shared" si="112"/>
        <v>23.562993385606958</v>
      </c>
      <c r="U2167" s="18">
        <f>LOOKUP('lap sim'!T2167,'bike sim'!J57:J302,'bike sim'!K57:K302)</f>
        <v>25.391149440902836</v>
      </c>
    </row>
    <row r="2168" spans="17:21" x14ac:dyDescent="0.25">
      <c r="Q2168" s="18" t="s">
        <v>58</v>
      </c>
      <c r="R2168" s="10">
        <v>2163</v>
      </c>
      <c r="S2168" s="18">
        <f t="shared" si="110"/>
        <v>4.0583461468068766E-2</v>
      </c>
      <c r="T2168" s="18">
        <f t="shared" si="112"/>
        <v>24.640579285894677</v>
      </c>
      <c r="U2168" s="18">
        <f>LOOKUP('lap sim'!T2168,'bike sim'!J58:J303,'bike sim'!K58:K303)</f>
        <v>23.307126576102178</v>
      </c>
    </row>
    <row r="2169" spans="17:21" x14ac:dyDescent="0.25">
      <c r="Q2169" s="18" t="s">
        <v>58</v>
      </c>
      <c r="R2169" s="10">
        <v>2164</v>
      </c>
      <c r="S2169" s="18">
        <f t="shared" si="110"/>
        <v>3.9083166507887082E-2</v>
      </c>
      <c r="T2169" s="18">
        <f t="shared" si="112"/>
        <v>25.586463159227321</v>
      </c>
      <c r="U2169" s="18">
        <f>LOOKUP('lap sim'!T2169,'bike sim'!J59:J304,'bike sim'!K59:K304)</f>
        <v>22.357057328913648</v>
      </c>
    </row>
    <row r="2170" spans="17:21" x14ac:dyDescent="0.25">
      <c r="Q2170" s="18" t="s">
        <v>58</v>
      </c>
      <c r="R2170" s="10">
        <v>2165</v>
      </c>
      <c r="S2170" s="18">
        <f t="shared" ref="S2170:S2233" si="113">1/T2170</f>
        <v>3.7792541072107215E-2</v>
      </c>
      <c r="T2170" s="18">
        <f t="shared" si="112"/>
        <v>26.460247753439631</v>
      </c>
      <c r="U2170" s="18">
        <f>LOOKUP('lap sim'!T2170,'bike sim'!J60:J305,'bike sim'!K60:K305)</f>
        <v>21.461277752993027</v>
      </c>
    </row>
    <row r="2171" spans="17:21" x14ac:dyDescent="0.25">
      <c r="Q2171" s="18" t="s">
        <v>58</v>
      </c>
      <c r="R2171" s="10">
        <v>2166</v>
      </c>
      <c r="S2171" s="18">
        <f t="shared" si="113"/>
        <v>3.6668553420415743E-2</v>
      </c>
      <c r="T2171" s="18">
        <f t="shared" si="112"/>
        <v>27.27132397437952</v>
      </c>
      <c r="U2171" s="18">
        <f>LOOKUP('lap sim'!T2171,'bike sim'!J61:J306,'bike sim'!K61:K306)</f>
        <v>20.615263709068</v>
      </c>
    </row>
    <row r="2172" spans="17:21" x14ac:dyDescent="0.25">
      <c r="Q2172" s="18" t="s">
        <v>58</v>
      </c>
      <c r="R2172" s="10">
        <v>2167</v>
      </c>
      <c r="S2172" s="18">
        <f t="shared" si="113"/>
        <v>3.5679554378506499E-2</v>
      </c>
      <c r="T2172" s="18">
        <f t="shared" si="112"/>
        <v>28.027255872971438</v>
      </c>
      <c r="U2172" s="18">
        <f>LOOKUP('lap sim'!T2172,'bike sim'!J62:J307,'bike sim'!K62:K307)</f>
        <v>19.814980154003784</v>
      </c>
    </row>
    <row r="2173" spans="17:21" x14ac:dyDescent="0.25">
      <c r="Q2173" s="18" t="s">
        <v>58</v>
      </c>
      <c r="R2173" s="10">
        <v>2168</v>
      </c>
      <c r="S2173" s="18">
        <f t="shared" si="113"/>
        <v>3.4801679368471151E-2</v>
      </c>
      <c r="T2173" s="18">
        <f t="shared" si="112"/>
        <v>28.734245534885243</v>
      </c>
      <c r="U2173" s="18">
        <f>LOOKUP('lap sim'!T2173,'bike sim'!J63:J308,'bike sim'!K63:K308)</f>
        <v>19.056816786048213</v>
      </c>
    </row>
    <row r="2174" spans="17:21" x14ac:dyDescent="0.25">
      <c r="Q2174" s="18" t="s">
        <v>58</v>
      </c>
      <c r="R2174" s="10">
        <v>2169</v>
      </c>
      <c r="S2174" s="18">
        <f t="shared" si="113"/>
        <v>3.4016550346973699E-2</v>
      </c>
      <c r="T2174" s="18">
        <f t="shared" si="112"/>
        <v>29.397454762456992</v>
      </c>
      <c r="U2174" s="18">
        <f>LOOKUP('lap sim'!T2174,'bike sim'!J64:J309,'bike sim'!K64:K309)</f>
        <v>18.337533590808306</v>
      </c>
    </row>
    <row r="2175" spans="17:21" x14ac:dyDescent="0.25">
      <c r="Q2175" s="18" t="s">
        <v>58</v>
      </c>
      <c r="R2175" s="10">
        <v>2170</v>
      </c>
      <c r="S2175" s="18">
        <f t="shared" si="113"/>
        <v>3.3309756246964868E-2</v>
      </c>
      <c r="T2175" s="18">
        <f t="shared" si="112"/>
        <v>30.021234397088044</v>
      </c>
      <c r="U2175" s="18">
        <f>LOOKUP('lap sim'!T2175,'bike sim'!J65:J310,'bike sim'!K65:K310)</f>
        <v>17.654214555330398</v>
      </c>
    </row>
    <row r="2176" spans="17:21" x14ac:dyDescent="0.25">
      <c r="Q2176" s="18" t="s">
        <v>58</v>
      </c>
      <c r="R2176" s="10">
        <v>2171</v>
      </c>
      <c r="S2176" s="18">
        <f t="shared" si="113"/>
        <v>3.2669818061518995E-2</v>
      </c>
      <c r="T2176" s="18">
        <f t="shared" si="112"/>
        <v>30.609291980657719</v>
      </c>
      <c r="U2176" s="18">
        <f>LOOKUP('lap sim'!T2176,'bike sim'!J66:J311,'bike sim'!K66:K311)</f>
        <v>17.303563997650944</v>
      </c>
    </row>
    <row r="2177" spans="17:21" x14ac:dyDescent="0.25">
      <c r="Q2177" s="18" t="s">
        <v>58</v>
      </c>
      <c r="R2177" s="10">
        <v>2172</v>
      </c>
      <c r="S2177" s="18">
        <f t="shared" si="113"/>
        <v>3.2077400181685659E-2</v>
      </c>
      <c r="T2177" s="18">
        <f t="shared" si="112"/>
        <v>31.174596268276826</v>
      </c>
      <c r="U2177" s="18">
        <f>LOOKUP('lap sim'!T2177,'bike sim'!J67:J312,'bike sim'!K67:K312)</f>
        <v>16.530070120416863</v>
      </c>
    </row>
    <row r="2178" spans="17:21" x14ac:dyDescent="0.25">
      <c r="Q2178" s="18" t="s">
        <v>58</v>
      </c>
      <c r="R2178" s="10">
        <v>2173</v>
      </c>
      <c r="S2178" s="18">
        <f t="shared" si="113"/>
        <v>3.1540927659421784E-2</v>
      </c>
      <c r="T2178" s="18">
        <f t="shared" si="112"/>
        <v>31.704837942560761</v>
      </c>
      <c r="U2178" s="18">
        <f>LOOKUP('lap sim'!T2178,'bike sim'!J68:J313,'bike sim'!K68:K313)</f>
        <v>16.530070120416863</v>
      </c>
    </row>
    <row r="2179" spans="17:21" x14ac:dyDescent="0.25">
      <c r="Q2179" s="18" t="s">
        <v>58</v>
      </c>
      <c r="R2179" s="10">
        <v>2174</v>
      </c>
      <c r="S2179" s="18">
        <f t="shared" si="113"/>
        <v>3.1030640823317759E-2</v>
      </c>
      <c r="T2179" s="18">
        <f t="shared" si="112"/>
        <v>32.226211688433999</v>
      </c>
      <c r="U2179" s="18">
        <f>LOOKUP('lap sim'!T2179,'bike sim'!J69:J314,'bike sim'!K69:K314)</f>
        <v>15.800775893310437</v>
      </c>
    </row>
    <row r="2180" spans="17:21" x14ac:dyDescent="0.25">
      <c r="Q2180" s="18" t="s">
        <v>58</v>
      </c>
      <c r="R2180" s="10">
        <v>2175</v>
      </c>
      <c r="S2180" s="18">
        <f t="shared" si="113"/>
        <v>3.0565598155457722E-2</v>
      </c>
      <c r="T2180" s="18">
        <f t="shared" si="112"/>
        <v>32.716519889909051</v>
      </c>
      <c r="U2180" s="18">
        <f>LOOKUP('lap sim'!T2180,'bike sim'!J70:J315,'bike sim'!K70:K315)</f>
        <v>15.800775893310437</v>
      </c>
    </row>
    <row r="2181" spans="17:21" x14ac:dyDescent="0.25">
      <c r="Q2181" s="18" t="s">
        <v>58</v>
      </c>
      <c r="R2181" s="10">
        <v>2176</v>
      </c>
      <c r="S2181" s="18">
        <f t="shared" si="113"/>
        <v>3.0120953650506713E-2</v>
      </c>
      <c r="T2181" s="18">
        <f t="shared" si="112"/>
        <v>33.199480056408419</v>
      </c>
      <c r="U2181" s="18">
        <f>LOOKUP('lap sim'!T2181,'bike sim'!J71:J316,'bike sim'!K71:K316)</f>
        <v>15.111998012154368</v>
      </c>
    </row>
    <row r="2182" spans="17:21" x14ac:dyDescent="0.25">
      <c r="Q2182" s="18" t="s">
        <v>58</v>
      </c>
      <c r="R2182" s="10">
        <v>2177</v>
      </c>
      <c r="S2182" s="18">
        <f t="shared" si="113"/>
        <v>2.9713560226281754E-2</v>
      </c>
      <c r="T2182" s="18">
        <f t="shared" si="112"/>
        <v>33.654667848099074</v>
      </c>
      <c r="U2182" s="18">
        <f>LOOKUP('lap sim'!T2182,'bike sim'!J72:J317,'bike sim'!K72:K317)</f>
        <v>15.111998012154368</v>
      </c>
    </row>
    <row r="2183" spans="17:21" x14ac:dyDescent="0.25">
      <c r="Q2183" s="18" t="s">
        <v>58</v>
      </c>
      <c r="R2183" s="10">
        <v>2178</v>
      </c>
      <c r="S2183" s="18">
        <f t="shared" si="113"/>
        <v>2.9322332358732051E-2</v>
      </c>
      <c r="T2183" s="18">
        <f t="shared" si="112"/>
        <v>34.103699111172673</v>
      </c>
      <c r="U2183" s="18">
        <f>LOOKUP('lap sim'!T2183,'bike sim'!J73:J318,'bike sim'!K73:K318)</f>
        <v>14.46045136781755</v>
      </c>
    </row>
    <row r="2184" spans="17:21" x14ac:dyDescent="0.25">
      <c r="Q2184" s="18" t="s">
        <v>58</v>
      </c>
      <c r="R2184" s="10">
        <v>2179</v>
      </c>
      <c r="S2184" s="18">
        <f t="shared" si="113"/>
        <v>2.8962242362110781E-2</v>
      </c>
      <c r="T2184" s="18">
        <f t="shared" si="112"/>
        <v>34.527713272237101</v>
      </c>
      <c r="U2184" s="18">
        <f>LOOKUP('lap sim'!T2184,'bike sim'!J74:J319,'bike sim'!K74:K319)</f>
        <v>14.46045136781755</v>
      </c>
    </row>
    <row r="2185" spans="17:21" x14ac:dyDescent="0.25">
      <c r="Q2185" s="18" t="s">
        <v>58</v>
      </c>
      <c r="R2185" s="10">
        <v>2180</v>
      </c>
      <c r="S2185" s="18">
        <f t="shared" si="113"/>
        <v>2.8615152221997106E-2</v>
      </c>
      <c r="T2185" s="18">
        <f t="shared" si="112"/>
        <v>34.94652036941735</v>
      </c>
      <c r="U2185" s="18">
        <f>LOOKUP('lap sim'!T2185,'bike sim'!J75:J320,'bike sim'!K75:K320)</f>
        <v>13.843196652130036</v>
      </c>
    </row>
    <row r="2186" spans="17:21" x14ac:dyDescent="0.25">
      <c r="Q2186" s="18" t="s">
        <v>58</v>
      </c>
      <c r="R2186" s="10">
        <v>2181</v>
      </c>
      <c r="S2186" s="18">
        <f t="shared" si="113"/>
        <v>2.8294429702994825E-2</v>
      </c>
      <c r="T2186" s="18">
        <f t="shared" si="112"/>
        <v>35.342645548857092</v>
      </c>
      <c r="U2186" s="18">
        <f>LOOKUP('lap sim'!T2186,'bike sim'!J76:J321,'bike sim'!K76:K321)</f>
        <v>14.172755446941546</v>
      </c>
    </row>
    <row r="2187" spans="17:21" x14ac:dyDescent="0.25">
      <c r="Q2187" s="18" t="s">
        <v>58</v>
      </c>
      <c r="R2187" s="10">
        <v>2182</v>
      </c>
      <c r="S2187" s="18">
        <f t="shared" si="113"/>
        <v>2.7976992944063129E-2</v>
      </c>
      <c r="T2187" s="18">
        <f t="shared" si="112"/>
        <v>35.743655581548317</v>
      </c>
      <c r="U2187" s="18">
        <f>LOOKUP('lap sim'!T2187,'bike sim'!J77:J322,'bike sim'!K77:K322)</f>
        <v>13.470695347691558</v>
      </c>
    </row>
    <row r="2188" spans="17:21" x14ac:dyDescent="0.25">
      <c r="Q2188" s="18" t="s">
        <v>58</v>
      </c>
      <c r="R2188" s="10">
        <v>2183</v>
      </c>
      <c r="S2188" s="18">
        <f t="shared" si="113"/>
        <v>2.7685090302376002E-2</v>
      </c>
      <c r="T2188" s="18">
        <f t="shared" si="112"/>
        <v>36.120525130242306</v>
      </c>
      <c r="U2188" s="18">
        <f>LOOKUP('lap sim'!T2188,'bike sim'!J78:J323,'bike sim'!K78:K323)</f>
        <v>13.470695347691558</v>
      </c>
    </row>
    <row r="2189" spans="17:21" x14ac:dyDescent="0.25">
      <c r="Q2189" s="18" t="s">
        <v>58</v>
      </c>
      <c r="R2189" s="10">
        <v>2184</v>
      </c>
      <c r="S2189" s="18">
        <f t="shared" si="113"/>
        <v>2.7402168229493547E-2</v>
      </c>
      <c r="T2189" s="18">
        <f t="shared" si="112"/>
        <v>36.493462547378947</v>
      </c>
      <c r="U2189" s="18">
        <f>LOOKUP('lap sim'!T2189,'bike sim'!J79:J324,'bike sim'!K79:K324)</f>
        <v>12.809932901338639</v>
      </c>
    </row>
    <row r="2190" spans="17:21" x14ac:dyDescent="0.25">
      <c r="Q2190" s="18" t="s">
        <v>58</v>
      </c>
      <c r="R2190" s="10">
        <v>2185</v>
      </c>
      <c r="S2190" s="18">
        <f t="shared" si="113"/>
        <v>2.7141105874971764E-2</v>
      </c>
      <c r="T2190" s="18">
        <f t="shared" si="112"/>
        <v>36.84448248374995</v>
      </c>
      <c r="U2190" s="18">
        <f>LOOKUP('lap sim'!T2190,'bike sim'!J80:J325,'bike sim'!K80:K325)</f>
        <v>12.809932901338639</v>
      </c>
    </row>
    <row r="2191" spans="17:21" x14ac:dyDescent="0.25">
      <c r="Q2191" s="18" t="s">
        <v>58</v>
      </c>
      <c r="R2191" s="10">
        <v>2186</v>
      </c>
      <c r="S2191" s="18">
        <f t="shared" si="113"/>
        <v>2.6887388299600943E-2</v>
      </c>
      <c r="T2191" s="18">
        <f t="shared" si="112"/>
        <v>37.192158228876465</v>
      </c>
      <c r="U2191" s="18">
        <f>LOOKUP('lap sim'!T2191,'bike sim'!J81:J326,'bike sim'!K81:K326)</f>
        <v>12.809932901338639</v>
      </c>
    </row>
    <row r="2192" spans="17:21" x14ac:dyDescent="0.25">
      <c r="Q2192" s="18" t="s">
        <v>58</v>
      </c>
      <c r="R2192" s="10">
        <v>2187</v>
      </c>
      <c r="S2192" s="18">
        <f t="shared" si="113"/>
        <v>2.6640676825918683E-2</v>
      </c>
      <c r="T2192" s="18">
        <f t="shared" si="112"/>
        <v>37.536583868886588</v>
      </c>
      <c r="U2192" s="18">
        <f>LOOKUP('lap sim'!T2192,'bike sim'!J82:J327,'bike sim'!K82:K327)</f>
        <v>12.809932901338639</v>
      </c>
    </row>
    <row r="2193" spans="17:21" x14ac:dyDescent="0.25">
      <c r="Q2193" s="18" t="s">
        <v>58</v>
      </c>
      <c r="R2193" s="10">
        <v>2188</v>
      </c>
      <c r="S2193" s="18">
        <f t="shared" si="113"/>
        <v>2.6400654271603902E-2</v>
      </c>
      <c r="T2193" s="18">
        <f t="shared" si="112"/>
        <v>37.877849151472851</v>
      </c>
      <c r="U2193" s="18">
        <f>LOOKUP('lap sim'!T2193,'bike sim'!J83:J328,'bike sim'!K83:K328)</f>
        <v>12.186928309063013</v>
      </c>
    </row>
    <row r="2194" spans="17:21" x14ac:dyDescent="0.25">
      <c r="Q2194" s="18" t="s">
        <v>58</v>
      </c>
      <c r="R2194" s="10">
        <v>2189</v>
      </c>
      <c r="S2194" s="18">
        <f t="shared" si="113"/>
        <v>2.6178290049590061E-2</v>
      </c>
      <c r="T2194" s="18">
        <f t="shared" si="112"/>
        <v>38.199592032393248</v>
      </c>
      <c r="U2194" s="18">
        <f>LOOKUP('lap sim'!T2194,'bike sim'!J84:J329,'bike sim'!K84:K329)</f>
        <v>12.186928309063013</v>
      </c>
    </row>
    <row r="2195" spans="17:21" x14ac:dyDescent="0.25">
      <c r="Q2195" s="18" t="s">
        <v>58</v>
      </c>
      <c r="R2195" s="10">
        <v>2190</v>
      </c>
      <c r="S2195" s="18">
        <f t="shared" si="113"/>
        <v>2.5961466708912265E-2</v>
      </c>
      <c r="T2195" s="18">
        <f t="shared" si="112"/>
        <v>38.518624976481462</v>
      </c>
      <c r="U2195" s="18">
        <f>LOOKUP('lap sim'!T2195,'bike sim'!J85:J330,'bike sim'!K85:K330)</f>
        <v>12.186928309063013</v>
      </c>
    </row>
    <row r="2196" spans="17:21" x14ac:dyDescent="0.25">
      <c r="Q2196" s="18" t="s">
        <v>58</v>
      </c>
      <c r="R2196" s="10">
        <v>2191</v>
      </c>
      <c r="S2196" s="18">
        <f t="shared" si="113"/>
        <v>2.5749957528430161E-2</v>
      </c>
      <c r="T2196" s="18">
        <f t="shared" si="112"/>
        <v>38.835015510061105</v>
      </c>
      <c r="U2196" s="18">
        <f>LOOKUP('lap sim'!T2196,'bike sim'!J86:J331,'bike sim'!K86:K331)</f>
        <v>11.660204741870139</v>
      </c>
    </row>
    <row r="2197" spans="17:21" x14ac:dyDescent="0.25">
      <c r="Q2197" s="18" t="s">
        <v>58</v>
      </c>
      <c r="R2197" s="10">
        <v>2192</v>
      </c>
      <c r="S2197" s="18">
        <f t="shared" si="113"/>
        <v>2.5552401208170407E-2</v>
      </c>
      <c r="T2197" s="18">
        <f t="shared" si="112"/>
        <v>39.135265286937063</v>
      </c>
      <c r="U2197" s="18">
        <f>LOOKUP('lap sim'!T2197,'bike sim'!J87:J332,'bike sim'!K87:K332)</f>
        <v>11.660204741870139</v>
      </c>
    </row>
    <row r="2198" spans="17:21" x14ac:dyDescent="0.25">
      <c r="Q2198" s="18" t="s">
        <v>58</v>
      </c>
      <c r="R2198" s="10">
        <v>2193</v>
      </c>
      <c r="S2198" s="18">
        <f t="shared" si="113"/>
        <v>2.5359334468034418E-2</v>
      </c>
      <c r="T2198" s="18">
        <f t="shared" si="112"/>
        <v>39.433211516670738</v>
      </c>
      <c r="U2198" s="18">
        <f>LOOKUP('lap sim'!T2198,'bike sim'!J88:J333,'bike sim'!K88:K333)</f>
        <v>11.660204741870139</v>
      </c>
    </row>
    <row r="2199" spans="17:21" x14ac:dyDescent="0.25">
      <c r="Q2199" s="18" t="s">
        <v>58</v>
      </c>
      <c r="R2199" s="10">
        <v>2194</v>
      </c>
      <c r="S2199" s="18">
        <f t="shared" si="113"/>
        <v>2.5170589549816959E-2</v>
      </c>
      <c r="T2199" s="18">
        <f t="shared" si="112"/>
        <v>39.728906548685586</v>
      </c>
      <c r="U2199" s="18">
        <f>LOOKUP('lap sim'!T2199,'bike sim'!J89:J334,'bike sim'!K89:K334)</f>
        <v>11.660204741870139</v>
      </c>
    </row>
    <row r="2200" spans="17:21" x14ac:dyDescent="0.25">
      <c r="Q2200" s="18" t="s">
        <v>58</v>
      </c>
      <c r="R2200" s="10">
        <v>2195</v>
      </c>
      <c r="S2200" s="18">
        <f t="shared" si="113"/>
        <v>2.4986007350961261E-2</v>
      </c>
      <c r="T2200" s="18">
        <f t="shared" si="112"/>
        <v>40.022400776310029</v>
      </c>
      <c r="U2200" s="18">
        <f>LOOKUP('lap sim'!T2200,'bike sim'!J90:J335,'bike sim'!K90:K335)</f>
        <v>11.014722474052071</v>
      </c>
    </row>
    <row r="2201" spans="17:21" x14ac:dyDescent="0.25">
      <c r="Q2201" s="18" t="s">
        <v>58</v>
      </c>
      <c r="R2201" s="10">
        <v>2196</v>
      </c>
      <c r="S2201" s="18">
        <f t="shared" si="113"/>
        <v>2.4815364559952872E-2</v>
      </c>
      <c r="T2201" s="18">
        <f t="shared" si="112"/>
        <v>40.297614713015491</v>
      </c>
      <c r="U2201" s="18">
        <f>LOOKUP('lap sim'!T2201,'bike sim'!J91:J336,'bike sim'!K91:K336)</f>
        <v>11.014722474052071</v>
      </c>
    </row>
    <row r="2202" spans="17:21" x14ac:dyDescent="0.25">
      <c r="Q2202" s="18" t="s">
        <v>58</v>
      </c>
      <c r="R2202" s="10">
        <v>2197</v>
      </c>
      <c r="S2202" s="18">
        <f t="shared" si="113"/>
        <v>2.4648178635286153E-2</v>
      </c>
      <c r="T2202" s="18">
        <f t="shared" si="112"/>
        <v>40.5709490667358</v>
      </c>
      <c r="U2202" s="18">
        <f>LOOKUP('lap sim'!T2202,'bike sim'!J92:J337,'bike sim'!K92:K337)</f>
        <v>11.014722474052071</v>
      </c>
    </row>
    <row r="2203" spans="17:21" x14ac:dyDescent="0.25">
      <c r="Q2203" s="18" t="s">
        <v>58</v>
      </c>
      <c r="R2203" s="10">
        <v>2198</v>
      </c>
      <c r="S2203" s="18">
        <f t="shared" si="113"/>
        <v>2.4484334264543731E-2</v>
      </c>
      <c r="T2203" s="18">
        <f t="shared" si="112"/>
        <v>40.842441913894334</v>
      </c>
      <c r="U2203" s="18">
        <f>LOOKUP('lap sim'!T2203,'bike sim'!J93:J338,'bike sim'!K93:K338)</f>
        <v>11.014722474052071</v>
      </c>
    </row>
    <row r="2204" spans="17:21" x14ac:dyDescent="0.25">
      <c r="Q2204" s="18" t="s">
        <v>58</v>
      </c>
      <c r="R2204" s="10">
        <v>2199</v>
      </c>
      <c r="S2204" s="18">
        <f t="shared" si="113"/>
        <v>2.4323721454509877E-2</v>
      </c>
      <c r="T2204" s="18">
        <f t="shared" si="112"/>
        <v>41.11213006078021</v>
      </c>
      <c r="U2204" s="18">
        <f>LOOKUP('lap sim'!T2204,'bike sim'!J94:J339,'bike sim'!K94:K339)</f>
        <v>10.40836034367752</v>
      </c>
    </row>
    <row r="2205" spans="17:21" x14ac:dyDescent="0.25">
      <c r="Q2205" s="18" t="s">
        <v>58</v>
      </c>
      <c r="R2205" s="10">
        <v>2200</v>
      </c>
      <c r="S2205" s="18">
        <f t="shared" si="113"/>
        <v>2.4174851799295415E-2</v>
      </c>
      <c r="T2205" s="18">
        <f t="shared" si="112"/>
        <v>41.365300118577991</v>
      </c>
      <c r="U2205" s="18">
        <f>LOOKUP('lap sim'!T2205,'bike sim'!J95:J340,'bike sim'!K95:K340)</f>
        <v>10.290552844061898</v>
      </c>
    </row>
    <row r="2206" spans="17:21" x14ac:dyDescent="0.25">
      <c r="Q2206" s="18" t="s">
        <v>58</v>
      </c>
      <c r="R2206" s="10">
        <v>2201</v>
      </c>
      <c r="S2206" s="18">
        <f t="shared" si="113"/>
        <v>2.4030332407127205E-2</v>
      </c>
      <c r="T2206" s="18">
        <f t="shared" si="112"/>
        <v>41.614072708516005</v>
      </c>
      <c r="U2206" s="18">
        <f>LOOKUP('lap sim'!T2206,'bike sim'!J96:J341,'bike sim'!K96:K341)</f>
        <v>10.131166226934869</v>
      </c>
    </row>
    <row r="2207" spans="17:21" x14ac:dyDescent="0.25">
      <c r="Q2207" s="18" t="s">
        <v>58</v>
      </c>
      <c r="R2207" s="10">
        <v>2202</v>
      </c>
      <c r="S2207" s="18">
        <f t="shared" si="113"/>
        <v>2.3890565156766099E-2</v>
      </c>
      <c r="T2207" s="18">
        <f t="shared" si="112"/>
        <v>41.857528000621109</v>
      </c>
      <c r="U2207" s="18">
        <f>LOOKUP('lap sim'!T2207,'bike sim'!J97:J342,'bike sim'!K97:K342)</f>
        <v>10.131166226934869</v>
      </c>
    </row>
    <row r="2208" spans="17:21" x14ac:dyDescent="0.25">
      <c r="Q2208" s="18" t="s">
        <v>58</v>
      </c>
      <c r="R2208" s="10">
        <v>2203</v>
      </c>
      <c r="S2208" s="18">
        <f t="shared" si="113"/>
        <v>2.3753213261586106E-2</v>
      </c>
      <c r="T2208" s="18">
        <f t="shared" si="112"/>
        <v>42.099567287479722</v>
      </c>
      <c r="U2208" s="18">
        <f>LOOKUP('lap sim'!T2208,'bike sim'!J98:J343,'bike sim'!K98:K343)</f>
        <v>10.131166226934869</v>
      </c>
    </row>
    <row r="2209" spans="17:21" x14ac:dyDescent="0.25">
      <c r="Q2209" s="18" t="s">
        <v>58</v>
      </c>
      <c r="R2209" s="10">
        <v>2204</v>
      </c>
      <c r="S2209" s="18">
        <f t="shared" si="113"/>
        <v>2.3618207868526499E-2</v>
      </c>
      <c r="T2209" s="18">
        <f t="shared" si="112"/>
        <v>42.340215039456687</v>
      </c>
      <c r="U2209" s="18">
        <f>LOOKUP('lap sim'!T2209,'bike sim'!J99:J344,'bike sim'!K99:K344)</f>
        <v>10.131166226934869</v>
      </c>
    </row>
    <row r="2210" spans="17:21" x14ac:dyDescent="0.25">
      <c r="Q2210" s="18" t="s">
        <v>58</v>
      </c>
      <c r="R2210" s="10">
        <v>2205</v>
      </c>
      <c r="S2210" s="18">
        <f t="shared" si="113"/>
        <v>2.3485482843574892E-2</v>
      </c>
      <c r="T2210" s="18">
        <f t="shared" si="112"/>
        <v>42.57949502935503</v>
      </c>
      <c r="U2210" s="18">
        <f>LOOKUP('lap sim'!T2210,'bike sim'!J100:J345,'bike sim'!K100:K345)</f>
        <v>10.131166226934869</v>
      </c>
    </row>
    <row r="2211" spans="17:21" x14ac:dyDescent="0.25">
      <c r="Q2211" s="18" t="s">
        <v>58</v>
      </c>
      <c r="R2211" s="10">
        <v>2206</v>
      </c>
      <c r="S2211" s="18">
        <f t="shared" si="113"/>
        <v>2.3354974635167749E-2</v>
      </c>
      <c r="T2211" s="18">
        <f t="shared" si="112"/>
        <v>42.817430359963112</v>
      </c>
      <c r="U2211" s="18">
        <f>LOOKUP('lap sim'!T2211,'bike sim'!J101:J346,'bike sim'!K101:K346)</f>
        <v>10.131166226934869</v>
      </c>
    </row>
    <row r="2212" spans="17:21" x14ac:dyDescent="0.25">
      <c r="Q2212" s="18" t="s">
        <v>58</v>
      </c>
      <c r="R2212" s="10">
        <v>2207</v>
      </c>
      <c r="S2212" s="18">
        <f t="shared" si="113"/>
        <v>2.3226622145889886E-2</v>
      </c>
      <c r="T2212" s="18">
        <f t="shared" si="112"/>
        <v>43.054043490217843</v>
      </c>
      <c r="U2212" s="18">
        <f>LOOKUP('lap sim'!T2212,'bike sim'!J102:J347,'bike sim'!K102:K347)</f>
        <v>9.5141857735399409</v>
      </c>
    </row>
    <row r="2213" spans="17:21" x14ac:dyDescent="0.25">
      <c r="Q2213" s="18" t="s">
        <v>58</v>
      </c>
      <c r="R2213" s="10">
        <v>2208</v>
      </c>
      <c r="S2213" s="18">
        <f t="shared" si="113"/>
        <v>2.3108016216636024E-2</v>
      </c>
      <c r="T2213" s="18">
        <f t="shared" si="112"/>
        <v>43.275025888205654</v>
      </c>
      <c r="U2213" s="18">
        <f>LOOKUP('lap sim'!T2213,'bike sim'!J103:J348,'bike sim'!K103:K348)</f>
        <v>9.5141857735399409</v>
      </c>
    </row>
    <row r="2214" spans="17:21" x14ac:dyDescent="0.25">
      <c r="Q2214" s="18" t="s">
        <v>58</v>
      </c>
      <c r="R2214" s="10">
        <v>2209</v>
      </c>
      <c r="S2214" s="18">
        <f t="shared" si="113"/>
        <v>2.2991211919877425E-2</v>
      </c>
      <c r="T2214" s="18">
        <f t="shared" si="112"/>
        <v>43.494879847348706</v>
      </c>
      <c r="U2214" s="18">
        <f>LOOKUP('lap sim'!T2214,'bike sim'!J104:J349,'bike sim'!K104:K349)</f>
        <v>9.5141857735399409</v>
      </c>
    </row>
    <row r="2215" spans="17:21" x14ac:dyDescent="0.25">
      <c r="Q2215" s="18" t="s">
        <v>58</v>
      </c>
      <c r="R2215" s="10">
        <v>2210</v>
      </c>
      <c r="S2215" s="18">
        <f t="shared" si="113"/>
        <v>2.2876164056197228E-2</v>
      </c>
      <c r="T2215" s="18">
        <f t="shared" si="112"/>
        <v>43.713622508713243</v>
      </c>
      <c r="U2215" s="18">
        <f>LOOKUP('lap sim'!T2215,'bike sim'!J105:J350,'bike sim'!K105:K350)</f>
        <v>9.5141857735399409</v>
      </c>
    </row>
    <row r="2216" spans="17:21" x14ac:dyDescent="0.25">
      <c r="Q2216" s="18" t="s">
        <v>58</v>
      </c>
      <c r="R2216" s="10">
        <v>2211</v>
      </c>
      <c r="S2216" s="18">
        <f t="shared" si="113"/>
        <v>2.2762828999065166E-2</v>
      </c>
      <c r="T2216" s="18">
        <f t="shared" si="112"/>
        <v>43.931270583329884</v>
      </c>
      <c r="U2216" s="18">
        <f>LOOKUP('lap sim'!T2216,'bike sim'!J106:J351,'bike sim'!K106:K351)</f>
        <v>9.4209022567136511</v>
      </c>
    </row>
    <row r="2217" spans="17:21" x14ac:dyDescent="0.25">
      <c r="Q2217" s="18" t="s">
        <v>58</v>
      </c>
      <c r="R2217" s="10">
        <v>2212</v>
      </c>
      <c r="S2217" s="18">
        <f t="shared" si="113"/>
        <v>2.2652254139855426E-2</v>
      </c>
      <c r="T2217" s="18">
        <f t="shared" si="112"/>
        <v>44.145716970416366</v>
      </c>
      <c r="U2217" s="18">
        <f>LOOKUP('lap sim'!T2217,'bike sim'!J107:J352,'bike sim'!K107:K352)</f>
        <v>9.4209022567136511</v>
      </c>
    </row>
    <row r="2218" spans="17:21" x14ac:dyDescent="0.25">
      <c r="Q2218" s="18" t="s">
        <v>58</v>
      </c>
      <c r="R2218" s="10">
        <v>2213</v>
      </c>
      <c r="S2218" s="18">
        <f t="shared" si="113"/>
        <v>2.2543277751480746E-2</v>
      </c>
      <c r="T2218" s="18">
        <f t="shared" si="112"/>
        <v>44.359121642562179</v>
      </c>
      <c r="U2218" s="18">
        <f>LOOKUP('lap sim'!T2218,'bike sim'!J108:J353,'bike sim'!K108:K353)</f>
        <v>9.0871005816428685</v>
      </c>
    </row>
    <row r="2219" spans="17:21" x14ac:dyDescent="0.25">
      <c r="Q2219" s="18" t="s">
        <v>58</v>
      </c>
      <c r="R2219" s="10">
        <v>2214</v>
      </c>
      <c r="S2219" s="18">
        <f t="shared" si="113"/>
        <v>2.2439650127585378E-2</v>
      </c>
      <c r="T2219" s="18">
        <f t="shared" si="112"/>
        <v>44.563974674929796</v>
      </c>
      <c r="U2219" s="18">
        <f>LOOKUP('lap sim'!T2219,'bike sim'!J109:J354,'bike sim'!K109:K354)</f>
        <v>9.0871005816428685</v>
      </c>
    </row>
    <row r="2220" spans="17:21" x14ac:dyDescent="0.25">
      <c r="Q2220" s="18" t="s">
        <v>58</v>
      </c>
      <c r="R2220" s="10">
        <v>2215</v>
      </c>
      <c r="S2220" s="18">
        <f t="shared" si="113"/>
        <v>2.2337440710748498E-2</v>
      </c>
      <c r="T2220" s="18">
        <f t="shared" si="112"/>
        <v>44.767886032656037</v>
      </c>
      <c r="U2220" s="18">
        <f>LOOKUP('lap sim'!T2220,'bike sim'!J110:J355,'bike sim'!K110:K355)</f>
        <v>9.0871005816428685</v>
      </c>
    </row>
    <row r="2221" spans="17:21" x14ac:dyDescent="0.25">
      <c r="Q2221" s="18" t="s">
        <v>58</v>
      </c>
      <c r="R2221" s="10">
        <v>2216</v>
      </c>
      <c r="S2221" s="18">
        <f t="shared" si="113"/>
        <v>2.2236617416154934E-2</v>
      </c>
      <c r="T2221" s="18">
        <f t="shared" si="112"/>
        <v>44.970868603131095</v>
      </c>
      <c r="U2221" s="18">
        <f>LOOKUP('lap sim'!T2221,'bike sim'!J111:J356,'bike sim'!K111:K356)</f>
        <v>9.0871005816428685</v>
      </c>
    </row>
    <row r="2222" spans="17:21" x14ac:dyDescent="0.25">
      <c r="Q2222" s="18" t="s">
        <v>58</v>
      </c>
      <c r="R2222" s="10">
        <v>2217</v>
      </c>
      <c r="S2222" s="18">
        <f t="shared" si="113"/>
        <v>2.2137149166737216E-2</v>
      </c>
      <c r="T2222" s="18">
        <f t="shared" si="112"/>
        <v>45.172934982187208</v>
      </c>
      <c r="U2222" s="18">
        <f>LOOKUP('lap sim'!T2222,'bike sim'!J112:J357,'bike sim'!K112:K357)</f>
        <v>8.6565689528345136</v>
      </c>
    </row>
    <row r="2223" spans="17:21" x14ac:dyDescent="0.25">
      <c r="Q2223" s="18" t="s">
        <v>58</v>
      </c>
      <c r="R2223" s="10">
        <v>2218</v>
      </c>
      <c r="S2223" s="18">
        <f t="shared" si="113"/>
        <v>2.2043636076659295E-2</v>
      </c>
      <c r="T2223" s="18">
        <f t="shared" si="112"/>
        <v>45.364566740368254</v>
      </c>
      <c r="U2223" s="18">
        <f>LOOKUP('lap sim'!T2223,'bike sim'!J113:J358,'bike sim'!K113:K358)</f>
        <v>8.6565689528345136</v>
      </c>
    </row>
    <row r="2224" spans="17:21" x14ac:dyDescent="0.25">
      <c r="Q2224" s="18" t="s">
        <v>58</v>
      </c>
      <c r="R2224" s="10">
        <v>2219</v>
      </c>
      <c r="S2224" s="18">
        <f t="shared" si="113"/>
        <v>2.1951299770198253E-2</v>
      </c>
      <c r="T2224" s="18">
        <f t="shared" si="112"/>
        <v>45.555388996037046</v>
      </c>
      <c r="U2224" s="18">
        <f>LOOKUP('lap sim'!T2224,'bike sim'!J114:J359,'bike sim'!K114:K359)</f>
        <v>8.6565689528345136</v>
      </c>
    </row>
    <row r="2225" spans="17:21" x14ac:dyDescent="0.25">
      <c r="Q2225" s="18" t="s">
        <v>58</v>
      </c>
      <c r="R2225" s="10">
        <v>2220</v>
      </c>
      <c r="S2225" s="18">
        <f t="shared" si="113"/>
        <v>2.1860115750991931E-2</v>
      </c>
      <c r="T2225" s="18">
        <f t="shared" si="112"/>
        <v>45.745411936102109</v>
      </c>
      <c r="U2225" s="18">
        <f>LOOKUP('lap sim'!T2225,'bike sim'!J115:J360,'bike sim'!K115:K360)</f>
        <v>8.6565689528345136</v>
      </c>
    </row>
    <row r="2226" spans="17:21" x14ac:dyDescent="0.25">
      <c r="Q2226" s="18" t="s">
        <v>58</v>
      </c>
      <c r="R2226" s="10">
        <v>2221</v>
      </c>
      <c r="S2226" s="18">
        <f t="shared" si="113"/>
        <v>2.1770060231094165E-2</v>
      </c>
      <c r="T2226" s="18">
        <f t="shared" si="112"/>
        <v>45.934645535417516</v>
      </c>
      <c r="U2226" s="18">
        <f>LOOKUP('lap sim'!T2226,'bike sim'!J116:J361,'bike sim'!K116:K361)</f>
        <v>8.6565689528345136</v>
      </c>
    </row>
    <row r="2227" spans="17:21" x14ac:dyDescent="0.25">
      <c r="Q2227" s="18" t="s">
        <v>58</v>
      </c>
      <c r="R2227" s="10">
        <v>2222</v>
      </c>
      <c r="S2227" s="18">
        <f t="shared" si="113"/>
        <v>2.1681110104838586E-2</v>
      </c>
      <c r="T2227" s="18">
        <f t="shared" si="112"/>
        <v>46.123099562915343</v>
      </c>
      <c r="U2227" s="18">
        <f>LOOKUP('lap sim'!T2227,'bike sim'!J117:J362,'bike sim'!K117:K362)</f>
        <v>8.3106751358953073</v>
      </c>
    </row>
    <row r="2228" spans="17:21" x14ac:dyDescent="0.25">
      <c r="Q2228" s="18" t="s">
        <v>58</v>
      </c>
      <c r="R2228" s="10">
        <v>2223</v>
      </c>
      <c r="S2228" s="18">
        <f t="shared" si="113"/>
        <v>2.1596740203743629E-2</v>
      </c>
      <c r="T2228" s="18">
        <f t="shared" si="112"/>
        <v>46.303284225582232</v>
      </c>
      <c r="U2228" s="18">
        <f>LOOKUP('lap sim'!T2228,'bike sim'!J118:J363,'bike sim'!K118:K363)</f>
        <v>8.3106751358953073</v>
      </c>
    </row>
    <row r="2229" spans="17:21" x14ac:dyDescent="0.25">
      <c r="Q2229" s="18" t="s">
        <v>58</v>
      </c>
      <c r="R2229" s="10">
        <v>2224</v>
      </c>
      <c r="S2229" s="18">
        <f t="shared" si="113"/>
        <v>2.1513348905544093E-2</v>
      </c>
      <c r="T2229" s="18">
        <f t="shared" si="112"/>
        <v>46.482767717409871</v>
      </c>
      <c r="U2229" s="18">
        <f>LOOKUP('lap sim'!T2229,'bike sim'!J119:J364,'bike sim'!K119:K364)</f>
        <v>8.3106751358953073</v>
      </c>
    </row>
    <row r="2230" spans="17:21" x14ac:dyDescent="0.25">
      <c r="Q2230" s="18" t="s">
        <v>58</v>
      </c>
      <c r="R2230" s="10">
        <v>2225</v>
      </c>
      <c r="S2230" s="18">
        <f t="shared" si="113"/>
        <v>2.1430917423073965E-2</v>
      </c>
      <c r="T2230" s="18">
        <f t="shared" ref="T2230:T2282" si="114">T2229+(U2229*S2229)</f>
        <v>46.66155817124902</v>
      </c>
      <c r="U2230" s="18">
        <f>LOOKUP('lap sim'!T2230,'bike sim'!J120:J365,'bike sim'!K120:K365)</f>
        <v>8.3106751358953073</v>
      </c>
    </row>
    <row r="2231" spans="17:21" x14ac:dyDescent="0.25">
      <c r="Q2231" s="18" t="s">
        <v>58</v>
      </c>
      <c r="R2231" s="10">
        <v>2226</v>
      </c>
      <c r="S2231" s="18">
        <f t="shared" si="113"/>
        <v>2.1349427470535878E-2</v>
      </c>
      <c r="T2231" s="18">
        <f t="shared" si="114"/>
        <v>46.839663563816387</v>
      </c>
      <c r="U2231" s="18">
        <f>LOOKUP('lap sim'!T2231,'bike sim'!J121:J366,'bike sim'!K121:K366)</f>
        <v>8.3106751358953073</v>
      </c>
    </row>
    <row r="2232" spans="17:21" x14ac:dyDescent="0.25">
      <c r="Q2232" s="18" t="s">
        <v>58</v>
      </c>
      <c r="R2232" s="10">
        <v>2227</v>
      </c>
      <c r="S2232" s="18">
        <f t="shared" si="113"/>
        <v>2.1268861246421401E-2</v>
      </c>
      <c r="T2232" s="18">
        <f t="shared" si="114"/>
        <v>47.017091719861369</v>
      </c>
      <c r="U2232" s="18">
        <f>LOOKUP('lap sim'!T2232,'bike sim'!J122:J367,'bike sim'!K122:K367)</f>
        <v>8.3106751358953073</v>
      </c>
    </row>
    <row r="2233" spans="17:21" x14ac:dyDescent="0.25">
      <c r="Q2233" s="18" t="s">
        <v>58</v>
      </c>
      <c r="R2233" s="10">
        <v>2228</v>
      </c>
      <c r="S2233" s="18">
        <f t="shared" si="113"/>
        <v>2.1189201417137385E-2</v>
      </c>
      <c r="T2233" s="18">
        <f t="shared" si="114"/>
        <v>47.193850316190812</v>
      </c>
      <c r="U2233" s="18">
        <f>LOOKUP('lap sim'!T2233,'bike sim'!J123:J368,'bike sim'!K123:K368)</f>
        <v>8.3106751358953073</v>
      </c>
    </row>
    <row r="2234" spans="17:21" x14ac:dyDescent="0.25">
      <c r="Q2234" s="18" t="s">
        <v>58</v>
      </c>
      <c r="R2234" s="10">
        <v>2229</v>
      </c>
      <c r="S2234" s="18">
        <f t="shared" ref="S2234:S2297" si="115">1/T2234</f>
        <v>2.1110431101304089E-2</v>
      </c>
      <c r="T2234" s="18">
        <f t="shared" si="114"/>
        <v>47.369946885557695</v>
      </c>
      <c r="U2234" s="18">
        <f>LOOKUP('lap sim'!T2234,'bike sim'!J124:J369,'bike sim'!K124:K369)</f>
        <v>7.8552566368373231</v>
      </c>
    </row>
    <row r="2235" spans="17:21" x14ac:dyDescent="0.25">
      <c r="Q2235" s="18" t="s">
        <v>58</v>
      </c>
      <c r="R2235" s="10">
        <v>2230</v>
      </c>
      <c r="S2235" s="18">
        <f t="shared" si="115"/>
        <v>2.1036787671570592E-2</v>
      </c>
      <c r="T2235" s="18">
        <f t="shared" si="114"/>
        <v>47.535774739572709</v>
      </c>
      <c r="U2235" s="18">
        <f>LOOKUP('lap sim'!T2235,'bike sim'!J125:J370,'bike sim'!K125:K370)</f>
        <v>7.8552566368373231</v>
      </c>
    </row>
    <row r="2236" spans="17:21" x14ac:dyDescent="0.25">
      <c r="Q2236" s="18" t="s">
        <v>58</v>
      </c>
      <c r="R2236" s="10">
        <v>2231</v>
      </c>
      <c r="S2236" s="18">
        <f t="shared" si="115"/>
        <v>2.0963910497755991E-2</v>
      </c>
      <c r="T2236" s="18">
        <f t="shared" si="114"/>
        <v>47.701024105547553</v>
      </c>
      <c r="U2236" s="18">
        <f>LOOKUP('lap sim'!T2236,'bike sim'!J126:J371,'bike sim'!K126:K371)</f>
        <v>7.8552566368373231</v>
      </c>
    </row>
    <row r="2237" spans="17:21" x14ac:dyDescent="0.25">
      <c r="Q2237" s="18" t="s">
        <v>58</v>
      </c>
      <c r="R2237" s="10">
        <v>2232</v>
      </c>
      <c r="S2237" s="18">
        <f t="shared" si="115"/>
        <v>2.0891786374240755E-2</v>
      </c>
      <c r="T2237" s="18">
        <f t="shared" si="114"/>
        <v>47.865701002619112</v>
      </c>
      <c r="U2237" s="18">
        <f>LOOKUP('lap sim'!T2237,'bike sim'!J127:J372,'bike sim'!K127:K372)</f>
        <v>7.881002220435712</v>
      </c>
    </row>
    <row r="2238" spans="17:21" x14ac:dyDescent="0.25">
      <c r="Q2238" s="18" t="s">
        <v>58</v>
      </c>
      <c r="R2238" s="10">
        <v>2233</v>
      </c>
      <c r="S2238" s="18">
        <f t="shared" si="115"/>
        <v>2.0820169253261279E-2</v>
      </c>
      <c r="T2238" s="18">
        <f t="shared" si="114"/>
        <v>48.030349217423371</v>
      </c>
      <c r="U2238" s="18">
        <f>LOOKUP('lap sim'!T2238,'bike sim'!J128:J373,'bike sim'!K128:K373)</f>
        <v>7.881002220435712</v>
      </c>
    </row>
    <row r="2239" spans="17:21" x14ac:dyDescent="0.25">
      <c r="Q2239" s="18" t="s">
        <v>58</v>
      </c>
      <c r="R2239" s="10">
        <v>2234</v>
      </c>
      <c r="S2239" s="18">
        <f t="shared" si="115"/>
        <v>2.0749284458561747E-2</v>
      </c>
      <c r="T2239" s="18">
        <f t="shared" si="114"/>
        <v>48.194433017538174</v>
      </c>
      <c r="U2239" s="18">
        <f>LOOKUP('lap sim'!T2239,'bike sim'!J129:J374,'bike sim'!K129:K374)</f>
        <v>7.881002220435712</v>
      </c>
    </row>
    <row r="2240" spans="17:21" x14ac:dyDescent="0.25">
      <c r="Q2240" s="18" t="s">
        <v>58</v>
      </c>
      <c r="R2240" s="10">
        <v>2235</v>
      </c>
      <c r="S2240" s="18">
        <f t="shared" si="115"/>
        <v>2.0679119585507954E-2</v>
      </c>
      <c r="T2240" s="18">
        <f t="shared" si="114"/>
        <v>48.357958174428553</v>
      </c>
      <c r="U2240" s="18">
        <f>LOOKUP('lap sim'!T2240,'bike sim'!J130:J375,'bike sim'!K130:K375)</f>
        <v>7.881002220435712</v>
      </c>
    </row>
    <row r="2241" spans="17:21" x14ac:dyDescent="0.25">
      <c r="Q2241" s="18" t="s">
        <v>58</v>
      </c>
      <c r="R2241" s="10">
        <v>2236</v>
      </c>
      <c r="S2241" s="18">
        <f t="shared" si="115"/>
        <v>2.0609662521791174E-2</v>
      </c>
      <c r="T2241" s="18">
        <f t="shared" si="114"/>
        <v>48.520930361798598</v>
      </c>
      <c r="U2241" s="18">
        <f>LOOKUP('lap sim'!T2241,'bike sim'!J131:J376,'bike sim'!K131:K376)</f>
        <v>7.881002220435712</v>
      </c>
    </row>
    <row r="2242" spans="17:21" x14ac:dyDescent="0.25">
      <c r="Q2242" s="18" t="s">
        <v>58</v>
      </c>
      <c r="R2242" s="10">
        <v>2237</v>
      </c>
      <c r="S2242" s="18">
        <f t="shared" si="115"/>
        <v>2.0540901438627E-2</v>
      </c>
      <c r="T2242" s="18">
        <f t="shared" si="114"/>
        <v>48.683355157895264</v>
      </c>
      <c r="U2242" s="18">
        <f>LOOKUP('lap sim'!T2242,'bike sim'!J132:J377,'bike sim'!K132:K377)</f>
        <v>7.3988242190430329</v>
      </c>
    </row>
    <row r="2243" spans="17:21" x14ac:dyDescent="0.25">
      <c r="Q2243" s="18" t="s">
        <v>58</v>
      </c>
      <c r="R2243" s="10">
        <v>2238</v>
      </c>
      <c r="S2243" s="18">
        <f t="shared" si="115"/>
        <v>2.0476976908057699E-2</v>
      </c>
      <c r="T2243" s="18">
        <f t="shared" si="114"/>
        <v>48.835333676940351</v>
      </c>
      <c r="U2243" s="18">
        <f>LOOKUP('lap sim'!T2243,'bike sim'!J133:J378,'bike sim'!K133:K378)</f>
        <v>7.3988242190430329</v>
      </c>
    </row>
    <row r="2244" spans="17:21" x14ac:dyDescent="0.25">
      <c r="Q2244" s="18" t="s">
        <v>58</v>
      </c>
      <c r="R2244" s="10">
        <v>2239</v>
      </c>
      <c r="S2244" s="18">
        <f t="shared" si="115"/>
        <v>2.0413646108347772E-2</v>
      </c>
      <c r="T2244" s="18">
        <f t="shared" si="114"/>
        <v>48.986839229620472</v>
      </c>
      <c r="U2244" s="18">
        <f>LOOKUP('lap sim'!T2244,'bike sim'!J134:J379,'bike sim'!K134:K379)</f>
        <v>7.3988242190430329</v>
      </c>
    </row>
    <row r="2245" spans="17:21" x14ac:dyDescent="0.25">
      <c r="Q2245" s="18" t="s">
        <v>58</v>
      </c>
      <c r="R2245" s="10">
        <v>2240</v>
      </c>
      <c r="S2245" s="18">
        <f t="shared" si="115"/>
        <v>2.0350899899495008E-2</v>
      </c>
      <c r="T2245" s="18">
        <f t="shared" si="114"/>
        <v>49.137876208845888</v>
      </c>
      <c r="U2245" s="18">
        <f>LOOKUP('lap sim'!T2245,'bike sim'!J135:J380,'bike sim'!K135:K380)</f>
        <v>7.3988242190430329</v>
      </c>
    </row>
    <row r="2246" spans="17:21" x14ac:dyDescent="0.25">
      <c r="Q2246" s="18" t="s">
        <v>58</v>
      </c>
      <c r="R2246" s="10">
        <v>2241</v>
      </c>
      <c r="S2246" s="18">
        <f t="shared" si="115"/>
        <v>2.0288729337360978E-2</v>
      </c>
      <c r="T2246" s="18">
        <f t="shared" si="114"/>
        <v>49.288448939901592</v>
      </c>
      <c r="U2246" s="18">
        <f>LOOKUP('lap sim'!T2246,'bike sim'!J136:J381,'bike sim'!K136:K381)</f>
        <v>7.3988242190430329</v>
      </c>
    </row>
    <row r="2247" spans="17:21" x14ac:dyDescent="0.25">
      <c r="Q2247" s="18" t="s">
        <v>58</v>
      </c>
      <c r="R2247" s="10">
        <v>2242</v>
      </c>
      <c r="S2247" s="18">
        <f t="shared" si="115"/>
        <v>2.0227125668305646E-2</v>
      </c>
      <c r="T2247" s="18">
        <f t="shared" si="114"/>
        <v>49.438561681896466</v>
      </c>
      <c r="U2247" s="18">
        <f>LOOKUP('lap sim'!T2247,'bike sim'!J137:J382,'bike sim'!K137:K382)</f>
        <v>7.1886440645898144</v>
      </c>
    </row>
    <row r="2248" spans="17:21" x14ac:dyDescent="0.25">
      <c r="Q2248" s="18" t="s">
        <v>58</v>
      </c>
      <c r="R2248" s="10">
        <v>2243</v>
      </c>
      <c r="S2248" s="18">
        <f t="shared" si="115"/>
        <v>2.0167809368218315E-2</v>
      </c>
      <c r="T2248" s="18">
        <f t="shared" si="114"/>
        <v>49.583967288775646</v>
      </c>
      <c r="U2248" s="18">
        <f>LOOKUP('lap sim'!T2248,'bike sim'!J138:J383,'bike sim'!K138:K383)</f>
        <v>7.1886440645898144</v>
      </c>
    </row>
    <row r="2249" spans="17:21" x14ac:dyDescent="0.25">
      <c r="Q2249" s="18" t="s">
        <v>58</v>
      </c>
      <c r="R2249" s="10">
        <v>2244</v>
      </c>
      <c r="S2249" s="18">
        <f t="shared" si="115"/>
        <v>2.0109012366935203E-2</v>
      </c>
      <c r="T2249" s="18">
        <f t="shared" si="114"/>
        <v>49.728946491886269</v>
      </c>
      <c r="U2249" s="18">
        <f>LOOKUP('lap sim'!T2249,'bike sim'!J139:J384,'bike sim'!K139:K384)</f>
        <v>7.1886440645898144</v>
      </c>
    </row>
    <row r="2250" spans="17:21" x14ac:dyDescent="0.25">
      <c r="Q2250" s="18" t="s">
        <v>58</v>
      </c>
      <c r="R2250" s="10">
        <v>2245</v>
      </c>
      <c r="S2250" s="18">
        <f t="shared" si="115"/>
        <v>2.0050727126849625E-2</v>
      </c>
      <c r="T2250" s="18">
        <f t="shared" si="114"/>
        <v>49.873503024282599</v>
      </c>
      <c r="U2250" s="18">
        <f>LOOKUP('lap sim'!T2250,'bike sim'!J140:J385,'bike sim'!K140:K385)</f>
        <v>7.1886440645898144</v>
      </c>
    </row>
    <row r="2251" spans="17:21" x14ac:dyDescent="0.25">
      <c r="Q2251" s="18" t="s">
        <v>58</v>
      </c>
      <c r="R2251" s="10">
        <v>2246</v>
      </c>
      <c r="S2251" s="18">
        <f t="shared" si="115"/>
        <v>1.999294626270471E-2</v>
      </c>
      <c r="T2251" s="18">
        <f t="shared" si="114"/>
        <v>50.017640564833734</v>
      </c>
      <c r="U2251" s="18">
        <f>LOOKUP('lap sim'!T2251,'bike sim'!J141:J386,'bike sim'!K141:K386)</f>
        <v>7.1886440645898144</v>
      </c>
    </row>
    <row r="2252" spans="17:21" x14ac:dyDescent="0.25">
      <c r="Q2252" s="18" t="s">
        <v>58</v>
      </c>
      <c r="R2252" s="10">
        <v>2247</v>
      </c>
      <c r="S2252" s="18">
        <f t="shared" si="115"/>
        <v>1.9935662537655777E-2</v>
      </c>
      <c r="T2252" s="18">
        <f t="shared" si="114"/>
        <v>50.16136273931879</v>
      </c>
      <c r="U2252" s="18">
        <f>LOOKUP('lap sim'!T2252,'bike sim'!J142:J387,'bike sim'!K142:K387)</f>
        <v>7.1886440645898144</v>
      </c>
    </row>
    <row r="2253" spans="17:21" x14ac:dyDescent="0.25">
      <c r="Q2253" s="18" t="s">
        <v>58</v>
      </c>
      <c r="R2253" s="10">
        <v>2248</v>
      </c>
      <c r="S2253" s="18">
        <f t="shared" si="115"/>
        <v>1.9878868859456479E-2</v>
      </c>
      <c r="T2253" s="18">
        <f t="shared" si="114"/>
        <v>50.304673121493778</v>
      </c>
      <c r="U2253" s="18">
        <f>LOOKUP('lap sim'!T2253,'bike sim'!J143:J388,'bike sim'!K143:K388)</f>
        <v>7.1886440645898144</v>
      </c>
    </row>
    <row r="2254" spans="17:21" x14ac:dyDescent="0.25">
      <c r="Q2254" s="18" t="s">
        <v>58</v>
      </c>
      <c r="R2254" s="10">
        <v>2249</v>
      </c>
      <c r="S2254" s="18">
        <f t="shared" si="115"/>
        <v>1.9822558276764012E-2</v>
      </c>
      <c r="T2254" s="18">
        <f t="shared" si="114"/>
        <v>50.447575234131072</v>
      </c>
      <c r="U2254" s="18">
        <f>LOOKUP('lap sim'!T2254,'bike sim'!J144:J389,'bike sim'!K144:K389)</f>
        <v>7.1886440645898144</v>
      </c>
    </row>
    <row r="2255" spans="17:21" x14ac:dyDescent="0.25">
      <c r="Q2255" s="18" t="s">
        <v>58</v>
      </c>
      <c r="R2255" s="10">
        <v>2250</v>
      </c>
      <c r="S2255" s="18">
        <f t="shared" si="115"/>
        <v>1.9766723975559137E-2</v>
      </c>
      <c r="T2255" s="18">
        <f t="shared" si="114"/>
        <v>50.590072550032318</v>
      </c>
      <c r="U2255" s="18">
        <f>LOOKUP('lap sim'!T2255,'bike sim'!J145:J390,'bike sim'!K145:K390)</f>
        <v>7.1886440645898144</v>
      </c>
    </row>
    <row r="2256" spans="17:21" x14ac:dyDescent="0.25">
      <c r="Q2256" s="18" t="s">
        <v>58</v>
      </c>
      <c r="R2256" s="10">
        <v>2251</v>
      </c>
      <c r="S2256" s="18">
        <f t="shared" si="115"/>
        <v>1.9711359275676771E-2</v>
      </c>
      <c r="T2256" s="18">
        <f t="shared" si="114"/>
        <v>50.732168493015607</v>
      </c>
      <c r="U2256" s="18">
        <f>LOOKUP('lap sim'!T2256,'bike sim'!J146:J391,'bike sim'!K146:K391)</f>
        <v>6.7126478324457644</v>
      </c>
    </row>
    <row r="2257" spans="17:21" x14ac:dyDescent="0.25">
      <c r="Q2257" s="18" t="s">
        <v>58</v>
      </c>
      <c r="R2257" s="10">
        <v>2252</v>
      </c>
      <c r="S2257" s="18">
        <f t="shared" si="115"/>
        <v>1.9660083484685544E-2</v>
      </c>
      <c r="T2257" s="18">
        <f t="shared" si="114"/>
        <v>50.864483906132037</v>
      </c>
      <c r="U2257" s="18">
        <f>LOOKUP('lap sim'!T2257,'bike sim'!J147:J392,'bike sim'!K147:K392)</f>
        <v>6.7126478324457644</v>
      </c>
    </row>
    <row r="2258" spans="17:21" x14ac:dyDescent="0.25">
      <c r="Q2258" s="18" t="s">
        <v>58</v>
      </c>
      <c r="R2258" s="10">
        <v>2253</v>
      </c>
      <c r="S2258" s="18">
        <f t="shared" si="115"/>
        <v>1.9609206122065008E-2</v>
      </c>
      <c r="T2258" s="18">
        <f t="shared" si="114"/>
        <v>50.996455122921212</v>
      </c>
      <c r="U2258" s="18">
        <f>LOOKUP('lap sim'!T2258,'bike sim'!J148:J393,'bike sim'!K148:K393)</f>
        <v>6.7126478324457644</v>
      </c>
    </row>
    <row r="2259" spans="17:21" x14ac:dyDescent="0.25">
      <c r="Q2259" s="18" t="s">
        <v>58</v>
      </c>
      <c r="R2259" s="10">
        <v>2254</v>
      </c>
      <c r="S2259" s="18">
        <f t="shared" si="115"/>
        <v>1.9558722051917072E-2</v>
      </c>
      <c r="T2259" s="18">
        <f t="shared" si="114"/>
        <v>51.128084817892471</v>
      </c>
      <c r="U2259" s="18">
        <f>LOOKUP('lap sim'!T2259,'bike sim'!J149:J394,'bike sim'!K149:K394)</f>
        <v>6.7126478324457644</v>
      </c>
    </row>
    <row r="2260" spans="17:21" x14ac:dyDescent="0.25">
      <c r="Q2260" s="18" t="s">
        <v>58</v>
      </c>
      <c r="R2260" s="10">
        <v>2255</v>
      </c>
      <c r="S2260" s="18">
        <f t="shared" si="115"/>
        <v>1.9508626230587134E-2</v>
      </c>
      <c r="T2260" s="18">
        <f t="shared" si="114"/>
        <v>51.259375631079685</v>
      </c>
      <c r="U2260" s="18">
        <f>LOOKUP('lap sim'!T2260,'bike sim'!J150:J395,'bike sim'!K150:K395)</f>
        <v>6.7126478324457644</v>
      </c>
    </row>
    <row r="2261" spans="17:21" x14ac:dyDescent="0.25">
      <c r="Q2261" s="18" t="s">
        <v>58</v>
      </c>
      <c r="R2261" s="10">
        <v>2256</v>
      </c>
      <c r="S2261" s="18">
        <f t="shared" si="115"/>
        <v>1.9458913704544244E-2</v>
      </c>
      <c r="T2261" s="18">
        <f t="shared" si="114"/>
        <v>51.390330168660434</v>
      </c>
      <c r="U2261" s="18">
        <f>LOOKUP('lap sim'!T2261,'bike sim'!J151:J396,'bike sim'!K151:K396)</f>
        <v>6.7126478324457644</v>
      </c>
    </row>
    <row r="2262" spans="17:21" x14ac:dyDescent="0.25">
      <c r="Q2262" s="18" t="s">
        <v>58</v>
      </c>
      <c r="R2262" s="10">
        <v>2257</v>
      </c>
      <c r="S2262" s="18">
        <f t="shared" si="115"/>
        <v>1.9409579608320557E-2</v>
      </c>
      <c r="T2262" s="18">
        <f t="shared" si="114"/>
        <v>51.520951003560995</v>
      </c>
      <c r="U2262" s="18">
        <f>LOOKUP('lap sim'!T2262,'bike sim'!J152:J397,'bike sim'!K152:K397)</f>
        <v>6.622294358899862</v>
      </c>
    </row>
    <row r="2263" spans="17:21" x14ac:dyDescent="0.25">
      <c r="Q2263" s="18" t="s">
        <v>58</v>
      </c>
      <c r="R2263" s="10">
        <v>2258</v>
      </c>
      <c r="S2263" s="18">
        <f t="shared" si="115"/>
        <v>1.9361276539065223E-2</v>
      </c>
      <c r="T2263" s="18">
        <f t="shared" si="114"/>
        <v>51.649486953109793</v>
      </c>
      <c r="U2263" s="18">
        <f>LOOKUP('lap sim'!T2263,'bike sim'!J153:J398,'bike sim'!K153:K398)</f>
        <v>6.622294358899862</v>
      </c>
    </row>
    <row r="2264" spans="17:21" x14ac:dyDescent="0.25">
      <c r="Q2264" s="18" t="s">
        <v>58</v>
      </c>
      <c r="R2264" s="10">
        <v>2259</v>
      </c>
      <c r="S2264" s="18">
        <f t="shared" si="115"/>
        <v>1.931333260394363E-2</v>
      </c>
      <c r="T2264" s="18">
        <f t="shared" si="114"/>
        <v>51.777703025515542</v>
      </c>
      <c r="U2264" s="18">
        <f>LOOKUP('lap sim'!T2264,'bike sim'!J154:J399,'bike sim'!K154:K399)</f>
        <v>6.622294358899862</v>
      </c>
    </row>
    <row r="2265" spans="17:21" x14ac:dyDescent="0.25">
      <c r="Q2265" s="18" t="s">
        <v>58</v>
      </c>
      <c r="R2265" s="10">
        <v>2260</v>
      </c>
      <c r="S2265" s="18">
        <f t="shared" si="115"/>
        <v>1.9265743372443897E-2</v>
      </c>
      <c r="T2265" s="18">
        <f t="shared" si="114"/>
        <v>51.905601599070195</v>
      </c>
      <c r="U2265" s="18">
        <f>LOOKUP('lap sim'!T2265,'bike sim'!J155:J400,'bike sim'!K155:K400)</f>
        <v>6.622294358899862</v>
      </c>
    </row>
    <row r="2266" spans="17:21" x14ac:dyDescent="0.25">
      <c r="Q2266" s="18" t="s">
        <v>58</v>
      </c>
      <c r="R2266" s="10">
        <v>2261</v>
      </c>
      <c r="S2266" s="18">
        <f t="shared" si="115"/>
        <v>1.9218504490225788E-2</v>
      </c>
      <c r="T2266" s="18">
        <f t="shared" si="114"/>
        <v>52.03318502272554</v>
      </c>
      <c r="U2266" s="18">
        <f>LOOKUP('lap sim'!T2266,'bike sim'!J156:J401,'bike sim'!K156:K401)</f>
        <v>6.622294358899862</v>
      </c>
    </row>
    <row r="2267" spans="17:21" x14ac:dyDescent="0.25">
      <c r="Q2267" s="18" t="s">
        <v>58</v>
      </c>
      <c r="R2267" s="10">
        <v>2262</v>
      </c>
      <c r="S2267" s="18">
        <f t="shared" si="115"/>
        <v>1.917161167744471E-2</v>
      </c>
      <c r="T2267" s="18">
        <f t="shared" si="114"/>
        <v>52.160455616597652</v>
      </c>
      <c r="U2267" s="18">
        <f>LOOKUP('lap sim'!T2267,'bike sim'!J157:J402,'bike sim'!K157:K402)</f>
        <v>6.622294358899862</v>
      </c>
    </row>
    <row r="2268" spans="17:21" x14ac:dyDescent="0.25">
      <c r="Q2268" s="18" t="s">
        <v>58</v>
      </c>
      <c r="R2268" s="10">
        <v>2263</v>
      </c>
      <c r="S2268" s="18">
        <f t="shared" si="115"/>
        <v>1.912506072712062E-2</v>
      </c>
      <c r="T2268" s="18">
        <f t="shared" si="114"/>
        <v>52.287415672460213</v>
      </c>
      <c r="U2268" s="18">
        <f>LOOKUP('lap sim'!T2268,'bike sim'!J158:J403,'bike sim'!K158:K403)</f>
        <v>6.5126592435105453</v>
      </c>
    </row>
    <row r="2269" spans="17:21" x14ac:dyDescent="0.25">
      <c r="Q2269" s="18" t="s">
        <v>58</v>
      </c>
      <c r="R2269" s="10">
        <v>2264</v>
      </c>
      <c r="S2269" s="18">
        <f t="shared" si="115"/>
        <v>1.9079610766441778E-2</v>
      </c>
      <c r="T2269" s="18">
        <f t="shared" si="114"/>
        <v>52.411970675987398</v>
      </c>
      <c r="U2269" s="18">
        <f>LOOKUP('lap sim'!T2269,'bike sim'!J159:J404,'bike sim'!K159:K404)</f>
        <v>6.5126592435105453</v>
      </c>
    </row>
    <row r="2270" spans="17:21" x14ac:dyDescent="0.25">
      <c r="Q2270" s="18" t="s">
        <v>58</v>
      </c>
      <c r="R2270" s="10">
        <v>2265</v>
      </c>
      <c r="S2270" s="18">
        <f t="shared" si="115"/>
        <v>1.9034483557390819E-2</v>
      </c>
      <c r="T2270" s="18">
        <f t="shared" si="114"/>
        <v>52.536229679408045</v>
      </c>
      <c r="U2270" s="18">
        <f>LOOKUP('lap sim'!T2270,'bike sim'!J160:J405,'bike sim'!K160:K405)</f>
        <v>6.5126592435105453</v>
      </c>
    </row>
    <row r="2271" spans="17:21" x14ac:dyDescent="0.25">
      <c r="Q2271" s="18" t="s">
        <v>58</v>
      </c>
      <c r="R2271" s="10">
        <v>2266</v>
      </c>
      <c r="S2271" s="18">
        <f t="shared" si="115"/>
        <v>1.8989675296276435E-2</v>
      </c>
      <c r="T2271" s="18">
        <f t="shared" si="114"/>
        <v>52.660194784693537</v>
      </c>
      <c r="U2271" s="18">
        <f>LOOKUP('lap sim'!T2271,'bike sim'!J161:J406,'bike sim'!K161:K406)</f>
        <v>6.5126592435105453</v>
      </c>
    </row>
    <row r="2272" spans="17:21" x14ac:dyDescent="0.25">
      <c r="Q2272" s="18" t="s">
        <v>58</v>
      </c>
      <c r="R2272" s="10">
        <v>2267</v>
      </c>
      <c r="S2272" s="18">
        <f t="shared" si="115"/>
        <v>1.8945182241891897E-2</v>
      </c>
      <c r="T2272" s="18">
        <f t="shared" si="114"/>
        <v>52.783868069043095</v>
      </c>
      <c r="U2272" s="18">
        <f>LOOKUP('lap sim'!T2272,'bike sim'!J162:J407,'bike sim'!K162:K407)</f>
        <v>6.104556952146897</v>
      </c>
    </row>
    <row r="2273" spans="17:21" x14ac:dyDescent="0.25">
      <c r="Q2273" s="18" t="s">
        <v>58</v>
      </c>
      <c r="R2273" s="10">
        <v>2268</v>
      </c>
      <c r="S2273" s="18">
        <f t="shared" si="115"/>
        <v>1.8903763205301464E-2</v>
      </c>
      <c r="T2273" s="18">
        <f t="shared" si="114"/>
        <v>52.899520013007525</v>
      </c>
      <c r="U2273" s="18">
        <f>LOOKUP('lap sim'!T2273,'bike sim'!J163:J408,'bike sim'!K163:K408)</f>
        <v>6.104556952146897</v>
      </c>
    </row>
    <row r="2274" spans="17:21" x14ac:dyDescent="0.25">
      <c r="Q2274" s="18" t="s">
        <v>58</v>
      </c>
      <c r="R2274" s="10">
        <v>2269</v>
      </c>
      <c r="S2274" s="18">
        <f t="shared" si="115"/>
        <v>1.8862614840275845E-2</v>
      </c>
      <c r="T2274" s="18">
        <f t="shared" si="114"/>
        <v>53.014919112104188</v>
      </c>
      <c r="U2274" s="18">
        <f>LOOKUP('lap sim'!T2274,'bike sim'!J164:J409,'bike sim'!K164:K409)</f>
        <v>6.104556952146897</v>
      </c>
    </row>
    <row r="2275" spans="17:21" x14ac:dyDescent="0.25">
      <c r="Q2275" s="18" t="s">
        <v>58</v>
      </c>
      <c r="R2275" s="10">
        <v>2270</v>
      </c>
      <c r="S2275" s="18">
        <f t="shared" si="115"/>
        <v>1.8821734210286781E-2</v>
      </c>
      <c r="T2275" s="18">
        <f t="shared" si="114"/>
        <v>53.130067018663063</v>
      </c>
      <c r="U2275" s="18">
        <f>LOOKUP('lap sim'!T2275,'bike sim'!J165:J410,'bike sim'!K165:K410)</f>
        <v>6.104556952146897</v>
      </c>
    </row>
    <row r="2276" spans="17:21" x14ac:dyDescent="0.25">
      <c r="Q2276" s="18" t="s">
        <v>58</v>
      </c>
      <c r="R2276" s="10">
        <v>2271</v>
      </c>
      <c r="S2276" s="18">
        <f t="shared" si="115"/>
        <v>1.8781118423228903E-2</v>
      </c>
      <c r="T2276" s="18">
        <f t="shared" si="114"/>
        <v>53.244965367087929</v>
      </c>
      <c r="U2276" s="18">
        <f>LOOKUP('lap sim'!T2276,'bike sim'!J166:J411,'bike sim'!K166:K411)</f>
        <v>6.104556952146897</v>
      </c>
    </row>
    <row r="2277" spans="17:21" x14ac:dyDescent="0.25">
      <c r="Q2277" s="18" t="s">
        <v>58</v>
      </c>
      <c r="R2277" s="10">
        <v>2272</v>
      </c>
      <c r="S2277" s="18">
        <f t="shared" si="115"/>
        <v>1.8740764630559233E-2</v>
      </c>
      <c r="T2277" s="18">
        <f t="shared" si="114"/>
        <v>53.359615774127548</v>
      </c>
      <c r="U2277" s="18">
        <f>LOOKUP('lap sim'!T2277,'bike sim'!J167:J412,'bike sim'!K167:K412)</f>
        <v>6.104556952146897</v>
      </c>
    </row>
    <row r="2278" spans="17:21" x14ac:dyDescent="0.25">
      <c r="Q2278" s="18" t="s">
        <v>58</v>
      </c>
      <c r="R2278" s="10">
        <v>2273</v>
      </c>
      <c r="S2278" s="18">
        <f t="shared" si="115"/>
        <v>1.8700670026456964E-2</v>
      </c>
      <c r="T2278" s="18">
        <f t="shared" si="114"/>
        <v>53.474019839141576</v>
      </c>
      <c r="U2278" s="18">
        <f>LOOKUP('lap sim'!T2278,'bike sim'!J168:J413,'bike sim'!K168:K413)</f>
        <v>6.2638513849956556</v>
      </c>
    </row>
    <row r="2279" spans="17:21" x14ac:dyDescent="0.25">
      <c r="Q2279" s="18" t="s">
        <v>58</v>
      </c>
      <c r="R2279" s="10">
        <v>2274</v>
      </c>
      <c r="S2279" s="18">
        <f t="shared" si="115"/>
        <v>1.8659794567914199E-2</v>
      </c>
      <c r="T2279" s="18">
        <f t="shared" si="114"/>
        <v>53.591158056987148</v>
      </c>
      <c r="U2279" s="18">
        <f>LOOKUP('lap sim'!T2279,'bike sim'!J169:J414,'bike sim'!K169:K414)</f>
        <v>6.2638513849956556</v>
      </c>
    </row>
    <row r="2280" spans="17:21" x14ac:dyDescent="0.25">
      <c r="Q2280" s="18" t="s">
        <v>58</v>
      </c>
      <c r="R2280" s="10">
        <v>2275</v>
      </c>
      <c r="S2280" s="18">
        <f t="shared" si="115"/>
        <v>1.8619186170014752E-2</v>
      </c>
      <c r="T2280" s="18">
        <f t="shared" si="114"/>
        <v>53.708040237035114</v>
      </c>
      <c r="U2280" s="18">
        <f>LOOKUP('lap sim'!T2280,'bike sim'!J170:J415,'bike sim'!K170:K415)</f>
        <v>5.8399880735149985</v>
      </c>
    </row>
    <row r="2281" spans="17:21" x14ac:dyDescent="0.25">
      <c r="Q2281" s="18" t="s">
        <v>58</v>
      </c>
      <c r="R2281" s="10">
        <v>2276</v>
      </c>
      <c r="S2281" s="18">
        <f t="shared" si="115"/>
        <v>1.8581566440250986E-2</v>
      </c>
      <c r="T2281" s="18">
        <f t="shared" si="114"/>
        <v>53.816776062206557</v>
      </c>
      <c r="U2281" s="18">
        <f>LOOKUP('lap sim'!T2281,'bike sim'!J171:J416,'bike sim'!K171:K416)</f>
        <v>5.8399880735149985</v>
      </c>
    </row>
    <row r="2282" spans="17:21" x14ac:dyDescent="0.25">
      <c r="Q2282" s="18" t="s">
        <v>58</v>
      </c>
      <c r="R2282" s="10">
        <v>2277</v>
      </c>
      <c r="S2282" s="18">
        <f t="shared" si="115"/>
        <v>1.8544173975033437E-2</v>
      </c>
      <c r="T2282" s="18">
        <f t="shared" si="114"/>
        <v>53.92529218860485</v>
      </c>
      <c r="U2282" s="18">
        <f>LOOKUP('lap sim'!T2282,'bike sim'!J172:J417,'bike sim'!K172:K417)</f>
        <v>5.8399880735149985</v>
      </c>
    </row>
    <row r="2283" spans="17:21" x14ac:dyDescent="0.25">
      <c r="Q2283" s="18" t="s">
        <v>58</v>
      </c>
      <c r="R2283" s="11">
        <v>2278</v>
      </c>
      <c r="S2283" s="18">
        <f t="shared" ca="1" si="115"/>
        <v>1.8759572448827828E-2</v>
      </c>
      <c r="T2283" s="18">
        <f t="shared" ref="T2283:T2289" ca="1" si="116">T2284+(U2284*S2284)</f>
        <v>53.306118928231967</v>
      </c>
      <c r="U2283" s="18">
        <f ca="1">LOOKUP('lap sim'!T2283,'bike sim'!J173:J418,'bike sim'!K173:K418)</f>
        <v>6.2638513849956556</v>
      </c>
    </row>
    <row r="2284" spans="17:21" x14ac:dyDescent="0.25">
      <c r="Q2284" s="18" t="s">
        <v>58</v>
      </c>
      <c r="R2284" s="11">
        <v>2279</v>
      </c>
      <c r="S2284" s="18">
        <f t="shared" ca="1" si="115"/>
        <v>1.8801109084738934E-2</v>
      </c>
      <c r="T2284" s="18">
        <f t="shared" ca="1" si="116"/>
        <v>53.188351575052074</v>
      </c>
      <c r="U2284" s="18">
        <f ca="1">LOOKUP('lap sim'!T2284,'bike sim'!J174:J419,'bike sim'!K174:K419)</f>
        <v>6.2638513849956556</v>
      </c>
    </row>
    <row r="2285" spans="17:21" x14ac:dyDescent="0.25">
      <c r="Q2285" s="18" t="s">
        <v>58</v>
      </c>
      <c r="R2285" s="11">
        <v>2280</v>
      </c>
      <c r="S2285" s="18">
        <f t="shared" ca="1" si="115"/>
        <v>1.8842923060584982E-2</v>
      </c>
      <c r="T2285" s="18">
        <f t="shared" ca="1" si="116"/>
        <v>53.070322305341662</v>
      </c>
      <c r="U2285" s="18">
        <f ca="1">LOOKUP('lap sim'!T2285,'bike sim'!J175:J420,'bike sim'!K175:K420)</f>
        <v>6.2638513849956556</v>
      </c>
    </row>
    <row r="2286" spans="17:21" x14ac:dyDescent="0.25">
      <c r="Q2286" s="18" t="s">
        <v>58</v>
      </c>
      <c r="R2286" s="11">
        <v>2281</v>
      </c>
      <c r="S2286" s="18">
        <f t="shared" ca="1" si="115"/>
        <v>1.8885017477894787E-2</v>
      </c>
      <c r="T2286" s="18">
        <f t="shared" ca="1" si="116"/>
        <v>52.952029362457083</v>
      </c>
      <c r="U2286" s="18">
        <f ca="1">LOOKUP('lap sim'!T2286,'bike sim'!J176:J421,'bike sim'!K176:K421)</f>
        <v>6.2638513849956556</v>
      </c>
    </row>
    <row r="2287" spans="17:21" x14ac:dyDescent="0.25">
      <c r="Q2287" s="18" t="s">
        <v>58</v>
      </c>
      <c r="R2287" s="11">
        <v>2282</v>
      </c>
      <c r="S2287" s="18">
        <f t="shared" ca="1" si="115"/>
        <v>1.8927304403569562E-2</v>
      </c>
      <c r="T2287" s="18">
        <f t="shared" ca="1" si="116"/>
        <v>52.83372521928726</v>
      </c>
      <c r="U2287" s="18">
        <f ca="1">LOOKUP('lap sim'!T2287,'bike sim'!J177:J422,'bike sim'!K177:K422)</f>
        <v>6.2504485925377704</v>
      </c>
    </row>
    <row r="2288" spans="17:21" x14ac:dyDescent="0.25">
      <c r="Q2288" s="18" t="s">
        <v>58</v>
      </c>
      <c r="R2288" s="11">
        <v>2283</v>
      </c>
      <c r="S2288" s="18">
        <f t="shared" ca="1" si="115"/>
        <v>1.8969876886415882E-2</v>
      </c>
      <c r="T2288" s="18">
        <f t="shared" ca="1" si="116"/>
        <v>52.715154979001944</v>
      </c>
      <c r="U2288" s="18">
        <f ca="1">LOOKUP('lap sim'!T2288,'bike sim'!J178:J423,'bike sim'!K178:K423)</f>
        <v>6.2504485925377704</v>
      </c>
    </row>
    <row r="2289" spans="17:21" x14ac:dyDescent="0.25">
      <c r="Q2289" s="18" t="s">
        <v>58</v>
      </c>
      <c r="R2289" s="11">
        <v>2284</v>
      </c>
      <c r="S2289" s="18">
        <f t="shared" ca="1" si="115"/>
        <v>1.9012738156315857E-2</v>
      </c>
      <c r="T2289" s="18">
        <f t="shared" ca="1" si="116"/>
        <v>52.596316836552511</v>
      </c>
      <c r="U2289" s="18">
        <f ca="1">LOOKUP('lap sim'!T2289,'bike sim'!J179:J424,'bike sim'!K179:K424)</f>
        <v>6.2504485925377704</v>
      </c>
    </row>
    <row r="2290" spans="17:21" x14ac:dyDescent="0.25">
      <c r="Q2290" s="18" t="s">
        <v>58</v>
      </c>
      <c r="R2290" s="11">
        <v>2285</v>
      </c>
      <c r="S2290" s="18">
        <f t="shared" ca="1" si="115"/>
        <v>1.9055891494546565E-2</v>
      </c>
      <c r="T2290" s="18">
        <f t="shared" ref="T2290:T2296" ca="1" si="117">T2291+(U2291*S2291)</f>
        <v>52.477208966380871</v>
      </c>
      <c r="U2290" s="18">
        <f ca="1">LOOKUP('lap sim'!T2290,'bike sim'!J180:J425,'bike sim'!K180:K425)</f>
        <v>6.2504485925377704</v>
      </c>
    </row>
    <row r="2291" spans="17:21" x14ac:dyDescent="0.25">
      <c r="Q2291" s="18" t="s">
        <v>58</v>
      </c>
      <c r="R2291" s="11">
        <v>2286</v>
      </c>
      <c r="S2291" s="18">
        <f t="shared" ca="1" si="115"/>
        <v>1.9099340234836594E-2</v>
      </c>
      <c r="T2291" s="18">
        <f t="shared" ca="1" si="117"/>
        <v>52.357829522091635</v>
      </c>
      <c r="U2291" s="18">
        <f ca="1">LOOKUP('lap sim'!T2291,'bike sim'!J181:J426,'bike sim'!K181:K426)</f>
        <v>6.2504485925377704</v>
      </c>
    </row>
    <row r="2292" spans="17:21" x14ac:dyDescent="0.25">
      <c r="Q2292" s="18" t="s">
        <v>58</v>
      </c>
      <c r="R2292" s="11">
        <v>2287</v>
      </c>
      <c r="S2292" s="18">
        <f t="shared" ca="1" si="115"/>
        <v>1.9143087764449254E-2</v>
      </c>
      <c r="T2292" s="18">
        <f t="shared" ca="1" si="117"/>
        <v>52.238176636117508</v>
      </c>
      <c r="U2292" s="18">
        <f ca="1">LOOKUP('lap sim'!T2292,'bike sim'!J182:J427,'bike sim'!K182:K427)</f>
        <v>6.2504485925377704</v>
      </c>
    </row>
    <row r="2293" spans="17:21" x14ac:dyDescent="0.25">
      <c r="Q2293" s="18" t="s">
        <v>58</v>
      </c>
      <c r="R2293" s="11">
        <v>2288</v>
      </c>
      <c r="S2293" s="18">
        <f t="shared" ca="1" si="115"/>
        <v>1.918977090354506E-2</v>
      </c>
      <c r="T2293" s="18">
        <f t="shared" ca="1" si="117"/>
        <v>52.111096324514378</v>
      </c>
      <c r="U2293" s="18">
        <f ca="1">LOOKUP('lap sim'!T2293,'bike sim'!J183:J428,'bike sim'!K183:K428)</f>
        <v>6.622294358899862</v>
      </c>
    </row>
    <row r="2294" spans="17:21" x14ac:dyDescent="0.25">
      <c r="Q2294" s="18" t="s">
        <v>58</v>
      </c>
      <c r="R2294" s="11">
        <v>2289</v>
      </c>
      <c r="S2294" s="18">
        <f t="shared" ca="1" si="115"/>
        <v>1.9236797529362078E-2</v>
      </c>
      <c r="T2294" s="18">
        <f t="shared" ca="1" si="117"/>
        <v>51.983704588752381</v>
      </c>
      <c r="U2294" s="18">
        <f ca="1">LOOKUP('lap sim'!T2294,'bike sim'!J184:J429,'bike sim'!K184:K429)</f>
        <v>6.622294358899862</v>
      </c>
    </row>
    <row r="2295" spans="17:21" x14ac:dyDescent="0.25">
      <c r="Q2295" s="18" t="s">
        <v>58</v>
      </c>
      <c r="R2295" s="11">
        <v>2290</v>
      </c>
      <c r="S2295" s="18">
        <f t="shared" ca="1" si="115"/>
        <v>1.9284171876969673E-2</v>
      </c>
      <c r="T2295" s="18">
        <f t="shared" ca="1" si="117"/>
        <v>51.855999126115471</v>
      </c>
      <c r="U2295" s="18">
        <f ca="1">LOOKUP('lap sim'!T2295,'bike sim'!J185:J430,'bike sim'!K185:K430)</f>
        <v>6.622294358899862</v>
      </c>
    </row>
    <row r="2296" spans="17:21" x14ac:dyDescent="0.25">
      <c r="Q2296" s="18" t="s">
        <v>58</v>
      </c>
      <c r="R2296" s="11">
        <v>2291</v>
      </c>
      <c r="S2296" s="18">
        <f t="shared" ca="1" si="115"/>
        <v>1.9331898254929595E-2</v>
      </c>
      <c r="T2296" s="18">
        <f t="shared" ca="1" si="117"/>
        <v>51.727977605355022</v>
      </c>
      <c r="U2296" s="18">
        <f ca="1">LOOKUP('lap sim'!T2296,'bike sim'!J186:J431,'bike sim'!K186:K431)</f>
        <v>6.622294358899862</v>
      </c>
    </row>
    <row r="2297" spans="17:21" x14ac:dyDescent="0.25">
      <c r="Q2297" s="18" t="s">
        <v>58</v>
      </c>
      <c r="R2297" s="11">
        <v>2292</v>
      </c>
      <c r="S2297" s="18">
        <f t="shared" ca="1" si="115"/>
        <v>1.9379981046944317E-2</v>
      </c>
      <c r="T2297" s="18">
        <f t="shared" ref="T2297:T2315" ca="1" si="118">T2298+(U2298*S2298)</f>
        <v>51.599637666192258</v>
      </c>
      <c r="U2297" s="18">
        <f ca="1">LOOKUP('lap sim'!T2297,'bike sim'!J187:J432,'bike sim'!K187:K432)</f>
        <v>6.622294358899862</v>
      </c>
    </row>
    <row r="2298" spans="17:21" x14ac:dyDescent="0.25">
      <c r="Q2298" s="18" t="s">
        <v>58</v>
      </c>
      <c r="R2298" s="11">
        <v>2293</v>
      </c>
      <c r="S2298" s="18">
        <f t="shared" ref="S2298:S2361" ca="1" si="119">1/T2298</f>
        <v>1.9428424713550812E-2</v>
      </c>
      <c r="T2298" s="18">
        <f t="shared" ca="1" si="118"/>
        <v>51.470976918809399</v>
      </c>
      <c r="U2298" s="18">
        <f ca="1">LOOKUP('lap sim'!T2298,'bike sim'!J188:J433,'bike sim'!K188:K433)</f>
        <v>6.622294358899862</v>
      </c>
    </row>
    <row r="2299" spans="17:21" x14ac:dyDescent="0.25">
      <c r="Q2299" s="18" t="s">
        <v>58</v>
      </c>
      <c r="R2299" s="11">
        <v>2294</v>
      </c>
      <c r="S2299" s="18">
        <f t="shared" ca="1" si="119"/>
        <v>1.9476421734682926E-2</v>
      </c>
      <c r="T2299" s="18">
        <f t="shared" ca="1" si="118"/>
        <v>51.344133620768503</v>
      </c>
      <c r="U2299" s="18">
        <f ca="1">LOOKUP('lap sim'!T2299,'bike sim'!J189:J434,'bike sim'!K189:K434)</f>
        <v>6.5126592435105453</v>
      </c>
    </row>
    <row r="2300" spans="17:21" x14ac:dyDescent="0.25">
      <c r="Q2300" s="18" t="s">
        <v>58</v>
      </c>
      <c r="R2300" s="11">
        <v>2295</v>
      </c>
      <c r="S2300" s="18">
        <f t="shared" ca="1" si="119"/>
        <v>1.9527991914734415E-2</v>
      </c>
      <c r="T2300" s="18">
        <f t="shared" ca="1" si="118"/>
        <v>51.208542300013555</v>
      </c>
      <c r="U2300" s="18">
        <f ca="1">LOOKUP('lap sim'!T2300,'bike sim'!J190:J435,'bike sim'!K190:K435)</f>
        <v>6.9434338843943895</v>
      </c>
    </row>
    <row r="2301" spans="17:21" x14ac:dyDescent="0.25">
      <c r="Q2301" s="18" t="s">
        <v>58</v>
      </c>
      <c r="R2301" s="11">
        <v>2296</v>
      </c>
      <c r="S2301" s="18">
        <f t="shared" ca="1" si="119"/>
        <v>1.9579974290646385E-2</v>
      </c>
      <c r="T2301" s="18">
        <f t="shared" ca="1" si="118"/>
        <v>51.07259004306831</v>
      </c>
      <c r="U2301" s="18">
        <f ca="1">LOOKUP('lap sim'!T2301,'bike sim'!J191:J436,'bike sim'!K191:K436)</f>
        <v>6.9434338843943895</v>
      </c>
    </row>
    <row r="2302" spans="17:21" x14ac:dyDescent="0.25">
      <c r="Q2302" s="18" t="s">
        <v>58</v>
      </c>
      <c r="R2302" s="11">
        <v>2297</v>
      </c>
      <c r="S2302" s="18">
        <f t="shared" ca="1" si="119"/>
        <v>1.963237438590271E-2</v>
      </c>
      <c r="T2302" s="18">
        <f t="shared" ca="1" si="118"/>
        <v>50.936273949526118</v>
      </c>
      <c r="U2302" s="18">
        <f ca="1">LOOKUP('lap sim'!T2302,'bike sim'!J192:J437,'bike sim'!K192:K437)</f>
        <v>6.9434338843943895</v>
      </c>
    </row>
    <row r="2303" spans="17:21" x14ac:dyDescent="0.25">
      <c r="Q2303" s="18" t="s">
        <v>58</v>
      </c>
      <c r="R2303" s="11">
        <v>2298</v>
      </c>
      <c r="S2303" s="18">
        <f t="shared" ca="1" si="119"/>
        <v>1.9685197828208097E-2</v>
      </c>
      <c r="T2303" s="18">
        <f t="shared" ca="1" si="118"/>
        <v>50.799591079904729</v>
      </c>
      <c r="U2303" s="18">
        <f ca="1">LOOKUP('lap sim'!T2303,'bike sim'!J193:J438,'bike sim'!K193:K438)</f>
        <v>6.9434338843943895</v>
      </c>
    </row>
    <row r="2304" spans="17:21" x14ac:dyDescent="0.25">
      <c r="Q2304" s="18" t="s">
        <v>58</v>
      </c>
      <c r="R2304" s="11">
        <v>2299</v>
      </c>
      <c r="S2304" s="18">
        <f t="shared" ca="1" si="119"/>
        <v>1.9738450352030926E-2</v>
      </c>
      <c r="T2304" s="18">
        <f t="shared" ca="1" si="118"/>
        <v>50.662538454905004</v>
      </c>
      <c r="U2304" s="18">
        <f ca="1">LOOKUP('lap sim'!T2304,'bike sim'!J194:J439,'bike sim'!K194:K439)</f>
        <v>6.9434338843943895</v>
      </c>
    </row>
    <row r="2305" spans="17:21" x14ac:dyDescent="0.25">
      <c r="Q2305" s="18" t="s">
        <v>58</v>
      </c>
      <c r="R2305" s="11">
        <v>2300</v>
      </c>
      <c r="S2305" s="18">
        <f t="shared" ca="1" si="119"/>
        <v>1.9792137801222378E-2</v>
      </c>
      <c r="T2305" s="18">
        <f t="shared" ca="1" si="118"/>
        <v>50.525113054651392</v>
      </c>
      <c r="U2305" s="18">
        <f ca="1">LOOKUP('lap sim'!T2305,'bike sim'!J195:J440,'bike sim'!K195:K440)</f>
        <v>6.9434338843943895</v>
      </c>
    </row>
    <row r="2306" spans="17:21" x14ac:dyDescent="0.25">
      <c r="Q2306" s="18" t="s">
        <v>58</v>
      </c>
      <c r="R2306" s="11">
        <v>2301</v>
      </c>
      <c r="S2306" s="18">
        <f t="shared" ca="1" si="119"/>
        <v>1.9846266131714519E-2</v>
      </c>
      <c r="T2306" s="18">
        <f t="shared" ca="1" si="118"/>
        <v>50.387311817913734</v>
      </c>
      <c r="U2306" s="18">
        <f ca="1">LOOKUP('lap sim'!T2306,'bike sim'!J196:J441,'bike sim'!K196:K441)</f>
        <v>6.9434338843943895</v>
      </c>
    </row>
    <row r="2307" spans="17:21" x14ac:dyDescent="0.25">
      <c r="Q2307" s="18" t="s">
        <v>58</v>
      </c>
      <c r="R2307" s="11">
        <v>2302</v>
      </c>
      <c r="S2307" s="18">
        <f t="shared" ca="1" si="119"/>
        <v>1.9900841414300218E-2</v>
      </c>
      <c r="T2307" s="18">
        <f t="shared" ca="1" si="118"/>
        <v>50.249131641309724</v>
      </c>
      <c r="U2307" s="18">
        <f ca="1">LOOKUP('lap sim'!T2307,'bike sim'!J197:J442,'bike sim'!K197:K442)</f>
        <v>6.9434338843943895</v>
      </c>
    </row>
    <row r="2308" spans="17:21" x14ac:dyDescent="0.25">
      <c r="Q2308" s="18" t="s">
        <v>58</v>
      </c>
      <c r="R2308" s="11">
        <v>2303</v>
      </c>
      <c r="S2308" s="18">
        <f t="shared" ca="1" si="119"/>
        <v>1.9955869837497819E-2</v>
      </c>
      <c r="T2308" s="18">
        <f t="shared" ca="1" si="118"/>
        <v>50.110569378487476</v>
      </c>
      <c r="U2308" s="18">
        <f ca="1">LOOKUP('lap sim'!T2308,'bike sim'!J198:J443,'bike sim'!K198:K443)</f>
        <v>6.9434338843943895</v>
      </c>
    </row>
    <row r="2309" spans="17:21" x14ac:dyDescent="0.25">
      <c r="Q2309" s="18" t="s">
        <v>58</v>
      </c>
      <c r="R2309" s="11">
        <v>2304</v>
      </c>
      <c r="S2309" s="18">
        <f t="shared" ca="1" si="119"/>
        <v>2.0013328603624713E-2</v>
      </c>
      <c r="T2309" s="18">
        <f t="shared" ca="1" si="118"/>
        <v>49.966700682608341</v>
      </c>
      <c r="U2309" s="18">
        <f ca="1">LOOKUP('lap sim'!T2309,'bike sim'!J199:J444,'bike sim'!K199:K444)</f>
        <v>7.1886440645898144</v>
      </c>
    </row>
    <row r="2310" spans="17:21" x14ac:dyDescent="0.25">
      <c r="Q2310" s="18" t="s">
        <v>58</v>
      </c>
      <c r="R2310" s="11">
        <v>2305</v>
      </c>
      <c r="S2310" s="18">
        <f t="shared" ca="1" si="119"/>
        <v>2.0071287052103374E-2</v>
      </c>
      <c r="T2310" s="18">
        <f t="shared" ca="1" si="118"/>
        <v>49.82241534407256</v>
      </c>
      <c r="U2310" s="18">
        <f ca="1">LOOKUP('lap sim'!T2310,'bike sim'!J200:J445,'bike sim'!K200:K445)</f>
        <v>7.1886440645898144</v>
      </c>
    </row>
    <row r="2311" spans="17:21" x14ac:dyDescent="0.25">
      <c r="Q2311" s="18" t="s">
        <v>58</v>
      </c>
      <c r="R2311" s="11">
        <v>2306</v>
      </c>
      <c r="S2311" s="18">
        <f t="shared" ca="1" si="119"/>
        <v>2.0129752471835918E-2</v>
      </c>
      <c r="T2311" s="18">
        <f t="shared" ca="1" si="118"/>
        <v>49.677709718444234</v>
      </c>
      <c r="U2311" s="18">
        <f ca="1">LOOKUP('lap sim'!T2311,'bike sim'!J201:J446,'bike sim'!K201:K446)</f>
        <v>7.1886440645898144</v>
      </c>
    </row>
    <row r="2312" spans="17:21" x14ac:dyDescent="0.25">
      <c r="Q2312" s="18" t="s">
        <v>58</v>
      </c>
      <c r="R2312" s="11">
        <v>2307</v>
      </c>
      <c r="S2312" s="18">
        <f t="shared" ca="1" si="119"/>
        <v>2.0188732301515185E-2</v>
      </c>
      <c r="T2312" s="18">
        <f t="shared" ca="1" si="118"/>
        <v>49.532580107813352</v>
      </c>
      <c r="U2312" s="18">
        <f ca="1">LOOKUP('lap sim'!T2312,'bike sim'!J202:J447,'bike sim'!K202:K447)</f>
        <v>7.1886440645898144</v>
      </c>
    </row>
    <row r="2313" spans="17:21" x14ac:dyDescent="0.25">
      <c r="Q2313" s="18" t="s">
        <v>58</v>
      </c>
      <c r="R2313" s="11">
        <v>2308</v>
      </c>
      <c r="S2313" s="18">
        <f t="shared" ca="1" si="119"/>
        <v>2.0248234133607233E-2</v>
      </c>
      <c r="T2313" s="18">
        <f t="shared" ca="1" si="118"/>
        <v>49.387022759690375</v>
      </c>
      <c r="U2313" s="18">
        <f ca="1">LOOKUP('lap sim'!T2313,'bike sim'!J203:J448,'bike sim'!K203:K448)</f>
        <v>7.1886440645898144</v>
      </c>
    </row>
    <row r="2314" spans="17:21" x14ac:dyDescent="0.25">
      <c r="Q2314" s="18" t="s">
        <v>58</v>
      </c>
      <c r="R2314" s="11">
        <v>2309</v>
      </c>
      <c r="S2314" s="18">
        <f t="shared" ca="1" si="119"/>
        <v>2.0308265718464051E-2</v>
      </c>
      <c r="T2314" s="18">
        <f t="shared" ca="1" si="118"/>
        <v>49.241033865871223</v>
      </c>
      <c r="U2314" s="18">
        <f ca="1">LOOKUP('lap sim'!T2314,'bike sim'!J204:J449,'bike sim'!K204:K449)</f>
        <v>7.1886440645898144</v>
      </c>
    </row>
    <row r="2315" spans="17:21" x14ac:dyDescent="0.25">
      <c r="Q2315" s="18" t="s">
        <v>58</v>
      </c>
      <c r="R2315" s="11">
        <v>2310</v>
      </c>
      <c r="S2315" s="18">
        <f t="shared" ca="1" si="119"/>
        <v>2.0373123527371612E-2</v>
      </c>
      <c r="T2315" s="18">
        <f t="shared" ca="1" si="118"/>
        <v>49.084275106685745</v>
      </c>
      <c r="U2315" s="18">
        <f ca="1">LOOKUP('lap sim'!T2315,'bike sim'!J205:J450,'bike sim'!K205:K450)</f>
        <v>7.6943900612428706</v>
      </c>
    </row>
    <row r="2316" spans="17:21" x14ac:dyDescent="0.25">
      <c r="Q2316" s="18" t="s">
        <v>58</v>
      </c>
      <c r="R2316" s="11">
        <v>2311</v>
      </c>
      <c r="S2316" s="18">
        <f t="shared" ca="1" si="119"/>
        <v>2.0438607409874628E-2</v>
      </c>
      <c r="T2316" s="18">
        <f ca="1">T2317+(U2317*S2317)</f>
        <v>48.927012488965559</v>
      </c>
      <c r="U2316" s="18">
        <f ca="1">LOOKUP('lap sim'!T2316,'bike sim'!J206:J451,'bike sim'!K206:K451)</f>
        <v>7.6943900612428706</v>
      </c>
    </row>
    <row r="2317" spans="17:21" x14ac:dyDescent="0.25">
      <c r="Q2317" s="18" t="s">
        <v>58</v>
      </c>
      <c r="R2317" s="11">
        <v>2312</v>
      </c>
      <c r="S2317" s="18">
        <f t="shared" ca="1" si="119"/>
        <v>2.0504727510373175E-2</v>
      </c>
      <c r="T2317" s="18">
        <f ca="1">T2318+(U2318*S2318)</f>
        <v>48.769241117401251</v>
      </c>
      <c r="U2317" s="18">
        <f ca="1">LOOKUP('lap sim'!T2317,'bike sim'!J207:J452,'bike sim'!K207:K452)</f>
        <v>7.6943900612428706</v>
      </c>
    </row>
    <row r="2318" spans="17:21" x14ac:dyDescent="0.25">
      <c r="Q2318" s="18" t="s">
        <v>58</v>
      </c>
      <c r="R2318" s="11">
        <v>2313</v>
      </c>
      <c r="S2318" s="18">
        <f t="shared" ca="1" si="119"/>
        <v>2.0571494204999076E-2</v>
      </c>
      <c r="T2318" s="18">
        <f ca="1">T2319+(U2319*S2319)</f>
        <v>48.610956016845392</v>
      </c>
      <c r="U2318" s="18">
        <f ca="1">LOOKUP('lap sim'!T2318,'bike sim'!J208:J453,'bike sim'!K208:K453)</f>
        <v>7.6943900612428706</v>
      </c>
    </row>
    <row r="2319" spans="17:21" x14ac:dyDescent="0.25">
      <c r="Q2319" s="18" t="s">
        <v>58</v>
      </c>
      <c r="R2319" s="11">
        <v>2314</v>
      </c>
      <c r="S2319" s="18">
        <f t="shared" ca="1" si="119"/>
        <v>2.0638918108469163E-2</v>
      </c>
      <c r="T2319" s="18">
        <f ca="1">T2320+(U2320*S2320)</f>
        <v>48.452152130476783</v>
      </c>
      <c r="U2319" s="18">
        <f ca="1">LOOKUP('lap sim'!T2319,'bike sim'!J209:J454,'bike sim'!K209:K454)</f>
        <v>7.6943900612428706</v>
      </c>
    </row>
    <row r="2320" spans="17:21" x14ac:dyDescent="0.25">
      <c r="Q2320" s="18" t="s">
        <v>58</v>
      </c>
      <c r="R2320" s="11">
        <v>2315</v>
      </c>
      <c r="S2320" s="18">
        <f t="shared" ca="1" si="119"/>
        <v>2.0707010081187915E-2</v>
      </c>
      <c r="T2320" s="18">
        <f t="shared" ref="T2320:T2327" ca="1" si="120">T2321+(U2321*S2321)</f>
        <v>48.292824317910032</v>
      </c>
      <c r="U2320" s="18">
        <f ca="1">LOOKUP('lap sim'!T2320,'bike sim'!J210:J455,'bike sim'!K210:K455)</f>
        <v>7.6943900612428706</v>
      </c>
    </row>
    <row r="2321" spans="17:21" x14ac:dyDescent="0.25">
      <c r="Q2321" s="18" t="s">
        <v>58</v>
      </c>
      <c r="R2321" s="11">
        <v>2316</v>
      </c>
      <c r="S2321" s="18">
        <f t="shared" ca="1" si="119"/>
        <v>2.0775781236610374E-2</v>
      </c>
      <c r="T2321" s="18">
        <f t="shared" ca="1" si="120"/>
        <v>48.132967353248503</v>
      </c>
      <c r="U2321" s="18">
        <f ca="1">LOOKUP('lap sim'!T2321,'bike sim'!J211:J456,'bike sim'!K211:K456)</f>
        <v>7.6943900612428706</v>
      </c>
    </row>
    <row r="2322" spans="17:21" x14ac:dyDescent="0.25">
      <c r="Q2322" s="18" t="s">
        <v>58</v>
      </c>
      <c r="R2322" s="11">
        <v>2317</v>
      </c>
      <c r="S2322" s="18">
        <f t="shared" ca="1" si="119"/>
        <v>2.0846939184066195E-2</v>
      </c>
      <c r="T2322" s="18">
        <f t="shared" ca="1" si="120"/>
        <v>47.968672579249592</v>
      </c>
      <c r="U2322" s="18">
        <f ca="1">LOOKUP('lap sim'!T2322,'bike sim'!J212:J457,'bike sim'!K212:K457)</f>
        <v>7.881002220435712</v>
      </c>
    </row>
    <row r="2323" spans="17:21" x14ac:dyDescent="0.25">
      <c r="Q2323" s="18" t="s">
        <v>58</v>
      </c>
      <c r="R2323" s="11">
        <v>2318</v>
      </c>
      <c r="S2323" s="18">
        <f t="shared" ca="1" si="119"/>
        <v>2.0918834186759896E-2</v>
      </c>
      <c r="T2323" s="18">
        <f t="shared" ca="1" si="120"/>
        <v>47.803811200574813</v>
      </c>
      <c r="U2323" s="18">
        <f ca="1">LOOKUP('lap sim'!T2323,'bike sim'!J213:J458,'bike sim'!K213:K458)</f>
        <v>7.881002220435712</v>
      </c>
    </row>
    <row r="2324" spans="17:21" x14ac:dyDescent="0.25">
      <c r="Q2324" s="18" t="s">
        <v>58</v>
      </c>
      <c r="R2324" s="11">
        <v>2319</v>
      </c>
      <c r="S2324" s="18">
        <f t="shared" ca="1" si="119"/>
        <v>2.0991479066264352E-2</v>
      </c>
      <c r="T2324" s="18">
        <f t="shared" ca="1" si="120"/>
        <v>47.638377307443356</v>
      </c>
      <c r="U2324" s="18">
        <f ca="1">LOOKUP('lap sim'!T2324,'bike sim'!J214:J459,'bike sim'!K214:K459)</f>
        <v>7.881002220435712</v>
      </c>
    </row>
    <row r="2325" spans="17:21" x14ac:dyDescent="0.25">
      <c r="Q2325" s="18" t="s">
        <v>58</v>
      </c>
      <c r="R2325" s="11">
        <v>2320</v>
      </c>
      <c r="S2325" s="18">
        <f t="shared" ca="1" si="119"/>
        <v>2.1064886958756954E-2</v>
      </c>
      <c r="T2325" s="18">
        <f t="shared" ca="1" si="120"/>
        <v>47.472364886548164</v>
      </c>
      <c r="U2325" s="18">
        <f ca="1">LOOKUP('lap sim'!T2325,'bike sim'!J215:J460,'bike sim'!K215:K460)</f>
        <v>7.881002220435712</v>
      </c>
    </row>
    <row r="2326" spans="17:21" x14ac:dyDescent="0.25">
      <c r="Q2326" s="18" t="s">
        <v>58</v>
      </c>
      <c r="R2326" s="11">
        <v>2321</v>
      </c>
      <c r="S2326" s="18">
        <f t="shared" ca="1" si="119"/>
        <v>2.113907132501874E-2</v>
      </c>
      <c r="T2326" s="18">
        <f t="shared" ca="1" si="120"/>
        <v>47.305767818497742</v>
      </c>
      <c r="U2326" s="18">
        <f ca="1">LOOKUP('lap sim'!T2326,'bike sim'!J216:J461,'bike sim'!K216:K461)</f>
        <v>7.881002220435712</v>
      </c>
    </row>
    <row r="2327" spans="17:21" x14ac:dyDescent="0.25">
      <c r="Q2327" s="18" t="s">
        <v>58</v>
      </c>
      <c r="R2327" s="11">
        <v>2322</v>
      </c>
      <c r="S2327" s="18">
        <f t="shared" ca="1" si="119"/>
        <v>2.1214045960824889E-2</v>
      </c>
      <c r="T2327" s="18">
        <f t="shared" ca="1" si="120"/>
        <v>47.138579875176056</v>
      </c>
      <c r="U2327" s="18">
        <f ca="1">LOOKUP('lap sim'!T2327,'bike sim'!J217:J462,'bike sim'!K217:K462)</f>
        <v>7.881002220435712</v>
      </c>
    </row>
    <row r="2328" spans="17:21" x14ac:dyDescent="0.25">
      <c r="Q2328" s="18" t="s">
        <v>58</v>
      </c>
      <c r="R2328" s="11">
        <v>2323</v>
      </c>
      <c r="S2328" s="18">
        <f t="shared" ca="1" si="119"/>
        <v>2.1294779901999291E-2</v>
      </c>
      <c r="T2328" s="18">
        <f t="shared" ref="T2328:T2333" ca="1" si="121">T2329+(U2329*S2329)</f>
        <v>46.95986549765248</v>
      </c>
      <c r="U2328" s="18">
        <f ca="1">LOOKUP('lap sim'!T2328,'bike sim'!J218:J463,'bike sim'!K218:K463)</f>
        <v>8.3924031310036984</v>
      </c>
    </row>
    <row r="2329" spans="17:21" x14ac:dyDescent="0.25">
      <c r="Q2329" s="18" t="s">
        <v>58</v>
      </c>
      <c r="R2329" s="11">
        <v>2324</v>
      </c>
      <c r="S2329" s="18">
        <f t="shared" ca="1" si="119"/>
        <v>2.1376443857140884E-2</v>
      </c>
      <c r="T2329" s="18">
        <f t="shared" ca="1" si="121"/>
        <v>46.780465763296085</v>
      </c>
      <c r="U2329" s="18">
        <f ca="1">LOOKUP('lap sim'!T2329,'bike sim'!J219:J464,'bike sim'!K219:K464)</f>
        <v>8.3924031310036984</v>
      </c>
    </row>
    <row r="2330" spans="17:21" x14ac:dyDescent="0.25">
      <c r="Q2330" s="18" t="s">
        <v>58</v>
      </c>
      <c r="R2330" s="11">
        <v>2325</v>
      </c>
      <c r="S2330" s="18">
        <f t="shared" ca="1" si="119"/>
        <v>2.145905583408023E-2</v>
      </c>
      <c r="T2330" s="18">
        <f t="shared" ca="1" si="121"/>
        <v>46.600372715925765</v>
      </c>
      <c r="U2330" s="18">
        <f ca="1">LOOKUP('lap sim'!T2330,'bike sim'!J220:J465,'bike sim'!K220:K465)</f>
        <v>8.3924031310036984</v>
      </c>
    </row>
    <row r="2331" spans="17:21" x14ac:dyDescent="0.25">
      <c r="Q2331" s="18" t="s">
        <v>58</v>
      </c>
      <c r="R2331" s="11">
        <v>2326</v>
      </c>
      <c r="S2331" s="18">
        <f t="shared" ca="1" si="119"/>
        <v>2.1542634332898002E-2</v>
      </c>
      <c r="T2331" s="18">
        <f t="shared" ca="1" si="121"/>
        <v>46.419578244100286</v>
      </c>
      <c r="U2331" s="18">
        <f ca="1">LOOKUP('lap sim'!T2331,'bike sim'!J221:J466,'bike sim'!K221:K466)</f>
        <v>8.3924031310036984</v>
      </c>
    </row>
    <row r="2332" spans="17:21" x14ac:dyDescent="0.25">
      <c r="Q2332" s="18" t="s">
        <v>58</v>
      </c>
      <c r="R2332" s="11">
        <v>2327</v>
      </c>
      <c r="S2332" s="18">
        <f t="shared" ca="1" si="119"/>
        <v>2.1627198363369349E-2</v>
      </c>
      <c r="T2332" s="18">
        <f t="shared" ca="1" si="121"/>
        <v>46.238074076840704</v>
      </c>
      <c r="U2332" s="18">
        <f ca="1">LOOKUP('lap sim'!T2332,'bike sim'!J222:J467,'bike sim'!K222:K467)</f>
        <v>8.3924031310036984</v>
      </c>
    </row>
    <row r="2333" spans="17:21" x14ac:dyDescent="0.25">
      <c r="Q2333" s="18" t="s">
        <v>58</v>
      </c>
      <c r="R2333" s="11">
        <v>2328</v>
      </c>
      <c r="S2333" s="18">
        <f t="shared" ca="1" si="119"/>
        <v>2.1712767463170114E-2</v>
      </c>
      <c r="T2333" s="18">
        <f t="shared" ca="1" si="121"/>
        <v>46.05585177920004</v>
      </c>
      <c r="U2333" s="18">
        <f ca="1">LOOKUP('lap sim'!T2333,'bike sim'!J223:J468,'bike sim'!K223:K468)</f>
        <v>8.3924031310036984</v>
      </c>
    </row>
    <row r="2334" spans="17:21" x14ac:dyDescent="0.25">
      <c r="Q2334" s="18" t="s">
        <v>58</v>
      </c>
      <c r="R2334" s="11">
        <v>2329</v>
      </c>
      <c r="S2334" s="18">
        <f t="shared" ca="1" si="119"/>
        <v>2.1799361716884569E-2</v>
      </c>
      <c r="T2334" s="18">
        <f t="shared" ref="T2334:T2343" ca="1" si="122">T2335+(U2335*S2335)</f>
        <v>45.872902747673379</v>
      </c>
      <c r="U2334" s="18">
        <f ca="1">LOOKUP('lap sim'!T2334,'bike sim'!J224:J469,'bike sim'!K224:K469)</f>
        <v>8.3924031310036984</v>
      </c>
    </row>
    <row r="2335" spans="17:21" x14ac:dyDescent="0.25">
      <c r="Q2335" s="18" t="s">
        <v>58</v>
      </c>
      <c r="R2335" s="11">
        <v>2330</v>
      </c>
      <c r="S2335" s="18">
        <f t="shared" ca="1" si="119"/>
        <v>2.1892724809754547E-2</v>
      </c>
      <c r="T2335" s="18">
        <f t="shared" ca="1" si="122"/>
        <v>45.677274468568612</v>
      </c>
      <c r="U2335" s="18">
        <f ca="1">LOOKUP('lap sim'!T2335,'bike sim'!J225:J470,'bike sim'!K225:K470)</f>
        <v>8.9357665984821892</v>
      </c>
    </row>
    <row r="2336" spans="17:21" x14ac:dyDescent="0.25">
      <c r="Q2336" s="18" t="s">
        <v>58</v>
      </c>
      <c r="R2336" s="11">
        <v>2331</v>
      </c>
      <c r="S2336" s="18">
        <f t="shared" ca="1" si="119"/>
        <v>2.1987299607939003E-2</v>
      </c>
      <c r="T2336" s="18">
        <f t="shared" ca="1" si="122"/>
        <v>45.480801091141167</v>
      </c>
      <c r="U2336" s="18">
        <f ca="1">LOOKUP('lap sim'!T2336,'bike sim'!J226:J471,'bike sim'!K226:K471)</f>
        <v>8.9357665984821892</v>
      </c>
    </row>
    <row r="2337" spans="17:21" x14ac:dyDescent="0.25">
      <c r="Q2337" s="18" t="s">
        <v>58</v>
      </c>
      <c r="R2337" s="11">
        <v>2332</v>
      </c>
      <c r="S2337" s="18">
        <f t="shared" ca="1" si="119"/>
        <v>2.2083112573748141E-2</v>
      </c>
      <c r="T2337" s="18">
        <f t="shared" ca="1" si="122"/>
        <v>45.283471551414145</v>
      </c>
      <c r="U2337" s="18">
        <f ca="1">LOOKUP('lap sim'!T2337,'bike sim'!J227:J472,'bike sim'!K227:K472)</f>
        <v>8.9357665984821892</v>
      </c>
    </row>
    <row r="2338" spans="17:21" x14ac:dyDescent="0.25">
      <c r="Q2338" s="18" t="s">
        <v>58</v>
      </c>
      <c r="R2338" s="11">
        <v>2333</v>
      </c>
      <c r="S2338" s="18">
        <f t="shared" ca="1" si="119"/>
        <v>2.2180190986220153E-2</v>
      </c>
      <c r="T2338" s="18">
        <f t="shared" ca="1" si="122"/>
        <v>45.085274541651522</v>
      </c>
      <c r="U2338" s="18">
        <f ca="1">LOOKUP('lap sim'!T2338,'bike sim'!J228:J473,'bike sim'!K228:K473)</f>
        <v>8.9357665984821892</v>
      </c>
    </row>
    <row r="2339" spans="17:21" x14ac:dyDescent="0.25">
      <c r="Q2339" s="18" t="s">
        <v>58</v>
      </c>
      <c r="R2339" s="11">
        <v>2334</v>
      </c>
      <c r="S2339" s="18">
        <f t="shared" ca="1" si="119"/>
        <v>2.2278562973835681E-2</v>
      </c>
      <c r="T2339" s="18">
        <f t="shared" ca="1" si="122"/>
        <v>44.886198502767741</v>
      </c>
      <c r="U2339" s="18">
        <f ca="1">LOOKUP('lap sim'!T2339,'bike sim'!J229:J474,'bike sim'!K229:K474)</f>
        <v>8.9357665984821892</v>
      </c>
    </row>
    <row r="2340" spans="17:21" x14ac:dyDescent="0.25">
      <c r="Q2340" s="18" t="s">
        <v>58</v>
      </c>
      <c r="R2340" s="11">
        <v>2335</v>
      </c>
      <c r="S2340" s="18">
        <f t="shared" ca="1" si="119"/>
        <v>2.2376808550055308E-2</v>
      </c>
      <c r="T2340" s="18">
        <f t="shared" ca="1" si="122"/>
        <v>44.68912525050532</v>
      </c>
      <c r="U2340" s="18">
        <f ca="1">LOOKUP('lap sim'!T2340,'bike sim'!J230:J475,'bike sim'!K230:K475)</f>
        <v>8.807031253879595</v>
      </c>
    </row>
    <row r="2341" spans="17:21" x14ac:dyDescent="0.25">
      <c r="Q2341" s="18" t="s">
        <v>58</v>
      </c>
      <c r="R2341" s="11">
        <v>2336</v>
      </c>
      <c r="S2341" s="18">
        <f t="shared" ca="1" si="119"/>
        <v>2.2483373304090677E-2</v>
      </c>
      <c r="T2341" s="18">
        <f t="shared" ca="1" si="122"/>
        <v>44.477311588206277</v>
      </c>
      <c r="U2341" s="18">
        <f ca="1">LOOKUP('lap sim'!T2341,'bike sim'!J231:J476,'bike sim'!K231:K476)</f>
        <v>9.4209022567136511</v>
      </c>
    </row>
    <row r="2342" spans="17:21" x14ac:dyDescent="0.25">
      <c r="Q2342" s="18" t="s">
        <v>58</v>
      </c>
      <c r="R2342" s="11">
        <v>2337</v>
      </c>
      <c r="S2342" s="18">
        <f t="shared" ca="1" si="119"/>
        <v>2.2591477673063937E-2</v>
      </c>
      <c r="T2342" s="18">
        <f t="shared" ca="1" si="122"/>
        <v>44.264479485213613</v>
      </c>
      <c r="U2342" s="18">
        <f ca="1">LOOKUP('lap sim'!T2342,'bike sim'!J232:J477,'bike sim'!K232:K477)</f>
        <v>9.4209022567136511</v>
      </c>
    </row>
    <row r="2343" spans="17:21" x14ac:dyDescent="0.25">
      <c r="Q2343" s="18" t="s">
        <v>58</v>
      </c>
      <c r="R2343" s="11">
        <v>2338</v>
      </c>
      <c r="S2343" s="18">
        <f t="shared" ca="1" si="119"/>
        <v>2.270115912786377E-2</v>
      </c>
      <c r="T2343" s="18">
        <f t="shared" ca="1" si="122"/>
        <v>44.050614083955907</v>
      </c>
      <c r="U2343" s="18">
        <f ca="1">LOOKUP('lap sim'!T2343,'bike sim'!J233:J478,'bike sim'!K233:K478)</f>
        <v>9.4209022567136511</v>
      </c>
    </row>
    <row r="2344" spans="17:21" x14ac:dyDescent="0.25">
      <c r="Q2344" s="18" t="s">
        <v>58</v>
      </c>
      <c r="R2344" s="11">
        <v>2339</v>
      </c>
      <c r="S2344" s="18">
        <f t="shared" ca="1" si="119"/>
        <v>2.2812456429606307E-2</v>
      </c>
      <c r="T2344" s="18">
        <f ca="1">T2345+(U2345*S2345)</f>
        <v>43.835700161697048</v>
      </c>
      <c r="U2344" s="18">
        <f ca="1">LOOKUP('lap sim'!T2344,'bike sim'!J234:J479,'bike sim'!K234:K479)</f>
        <v>9.4209022567136511</v>
      </c>
    </row>
    <row r="2345" spans="17:21" x14ac:dyDescent="0.25">
      <c r="Q2345" s="18" t="s">
        <v>58</v>
      </c>
      <c r="R2345" s="11">
        <v>2340</v>
      </c>
      <c r="S2345" s="18">
        <f t="shared" ca="1" si="119"/>
        <v>2.2925409687354958E-2</v>
      </c>
      <c r="T2345" s="18">
        <f ca="1">T2346+(U2346*S2346)</f>
        <v>43.619722117837362</v>
      </c>
      <c r="U2345" s="18">
        <f ca="1">LOOKUP('lap sim'!T2345,'bike sim'!J235:J480,'bike sim'!K235:K480)</f>
        <v>9.4209022567136511</v>
      </c>
    </row>
    <row r="2346" spans="17:21" x14ac:dyDescent="0.25">
      <c r="Q2346" s="18" t="s">
        <v>58</v>
      </c>
      <c r="R2346" s="11">
        <v>2341</v>
      </c>
      <c r="S2346" s="18">
        <f t="shared" ca="1" si="119"/>
        <v>2.3040060419029482E-2</v>
      </c>
      <c r="T2346" s="18">
        <f ca="1">T2347+(U2347*S2347)</f>
        <v>43.402663960640908</v>
      </c>
      <c r="U2346" s="18">
        <f ca="1">LOOKUP('lap sim'!T2346,'bike sim'!J236:J481,'bike sim'!K236:K481)</f>
        <v>9.4209022567136511</v>
      </c>
    </row>
    <row r="2347" spans="17:21" x14ac:dyDescent="0.25">
      <c r="Q2347" s="18" t="s">
        <v>58</v>
      </c>
      <c r="R2347" s="11">
        <v>2342</v>
      </c>
      <c r="S2347" s="18">
        <f t="shared" ca="1" si="119"/>
        <v>2.3164665804771969E-2</v>
      </c>
      <c r="T2347" s="18">
        <f ca="1">T2348+(U2348*S2348)</f>
        <v>43.169196069040545</v>
      </c>
      <c r="U2347" s="18">
        <f ca="1">LOOKUP('lap sim'!T2347,'bike sim'!J237:J482,'bike sim'!K237:K482)</f>
        <v>10.07862118832157</v>
      </c>
    </row>
    <row r="2348" spans="17:21" x14ac:dyDescent="0.25">
      <c r="Q2348" s="18" t="s">
        <v>58</v>
      </c>
      <c r="R2348" s="11">
        <v>2343</v>
      </c>
      <c r="S2348" s="18">
        <f t="shared" ca="1" si="119"/>
        <v>2.3291318757560169E-2</v>
      </c>
      <c r="T2348" s="18">
        <f ca="1">T2349+(U2349*S2349)</f>
        <v>42.934451690306645</v>
      </c>
      <c r="U2348" s="18">
        <f ca="1">LOOKUP('lap sim'!T2348,'bike sim'!J238:J483,'bike sim'!K238:K483)</f>
        <v>10.07862118832157</v>
      </c>
    </row>
    <row r="2349" spans="17:21" x14ac:dyDescent="0.25">
      <c r="Q2349" s="18" t="s">
        <v>58</v>
      </c>
      <c r="R2349" s="11">
        <v>2344</v>
      </c>
      <c r="S2349" s="18">
        <f t="shared" ca="1" si="119"/>
        <v>2.3593500038744632E-2</v>
      </c>
      <c r="T2349" s="18">
        <f t="shared" ref="T2349:T2356" ca="1" si="123">T2350+(U2350*S2350)</f>
        <v>42.384554998530355</v>
      </c>
      <c r="U2349" s="18">
        <f ca="1">LOOKUP('lap sim'!T2349,'bike sim'!J249:J294,'bike sim'!K49:K294)</f>
        <v>23.307126576102178</v>
      </c>
    </row>
    <row r="2350" spans="17:21" x14ac:dyDescent="0.25">
      <c r="Q2350" s="18" t="s">
        <v>58</v>
      </c>
      <c r="R2350" s="11">
        <v>2345</v>
      </c>
      <c r="S2350" s="18">
        <f t="shared" ca="1" si="119"/>
        <v>2.390781189782978E-2</v>
      </c>
      <c r="T2350" s="18">
        <f t="shared" ca="1" si="123"/>
        <v>41.827332600469994</v>
      </c>
      <c r="U2350" s="18">
        <f ca="1">LOOKUP('lap sim'!T2350,'bike sim'!J250:J295,'bike sim'!K50:K295)</f>
        <v>23.307126576102178</v>
      </c>
    </row>
    <row r="2351" spans="17:21" x14ac:dyDescent="0.25">
      <c r="Q2351" s="18" t="s">
        <v>58</v>
      </c>
      <c r="R2351" s="11">
        <v>2346</v>
      </c>
      <c r="S2351" s="18">
        <f t="shared" ca="1" si="119"/>
        <v>2.4249676500913569E-2</v>
      </c>
      <c r="T2351" s="18">
        <f t="shared" ca="1" si="123"/>
        <v>41.237663519442272</v>
      </c>
      <c r="U2351" s="18">
        <f ca="1">LOOKUP('lap sim'!T2351,'bike sim'!J251:J296,'bike sim'!K51:K296)</f>
        <v>24.316575151239995</v>
      </c>
    </row>
    <row r="2352" spans="17:21" x14ac:dyDescent="0.25">
      <c r="Q2352" s="18" t="s">
        <v>58</v>
      </c>
      <c r="R2352" s="11">
        <v>2347</v>
      </c>
      <c r="S2352" s="18">
        <f t="shared" ca="1" si="119"/>
        <v>2.4606715496682401E-2</v>
      </c>
      <c r="T2352" s="18">
        <f t="shared" ca="1" si="123"/>
        <v>40.639312472842015</v>
      </c>
      <c r="U2352" s="18">
        <f ca="1">LOOKUP('lap sim'!T2352,'bike sim'!J252:J297,'bike sim'!K52:K297)</f>
        <v>24.316575151239995</v>
      </c>
    </row>
    <row r="2353" spans="17:21" x14ac:dyDescent="0.25">
      <c r="Q2353" s="18" t="s">
        <v>58</v>
      </c>
      <c r="R2353" s="11">
        <v>2348</v>
      </c>
      <c r="S2353" s="18">
        <f t="shared" ca="1" si="119"/>
        <v>2.4997121058791597E-2</v>
      </c>
      <c r="T2353" s="18">
        <f t="shared" ca="1" si="123"/>
        <v>40.004606836445895</v>
      </c>
      <c r="U2353" s="18">
        <f ca="1">LOOKUP('lap sim'!T2353,'bike sim'!J253:J298,'bike sim'!K53:K298)</f>
        <v>25.391149440902836</v>
      </c>
    </row>
    <row r="2354" spans="17:21" x14ac:dyDescent="0.25">
      <c r="Q2354" s="18" t="s">
        <v>58</v>
      </c>
      <c r="R2354" s="11">
        <v>2349</v>
      </c>
      <c r="S2354" s="18">
        <f t="shared" si="119"/>
        <v>2.5406827930023364E-2</v>
      </c>
      <c r="T2354" s="18">
        <f t="shared" si="123"/>
        <v>39.359498271655369</v>
      </c>
      <c r="U2354" s="18">
        <f ca="1">LOOKUP('lap sim'!T2354,'bike sim'!J254:J299,'bike sim'!K54:K299)</f>
        <v>25.391149440902836</v>
      </c>
    </row>
    <row r="2355" spans="17:21" x14ac:dyDescent="0.25">
      <c r="Q2355" s="18" t="s">
        <v>58</v>
      </c>
      <c r="R2355" s="11">
        <v>2350</v>
      </c>
      <c r="S2355" s="18">
        <f t="shared" si="119"/>
        <v>2.5599059185766118E-2</v>
      </c>
      <c r="T2355" s="18">
        <f t="shared" si="123"/>
        <v>39.063935621354062</v>
      </c>
      <c r="U2355" s="18">
        <f>LOOKUP('lap sim'!T2355,'bike sim'!J245:J490,'bike sim'!K245:K490)</f>
        <v>11.545840343446921</v>
      </c>
    </row>
    <row r="2356" spans="17:21" x14ac:dyDescent="0.25">
      <c r="Q2356" s="18" t="s">
        <v>58</v>
      </c>
      <c r="R2356" s="11">
        <v>2351</v>
      </c>
      <c r="S2356" s="18">
        <f t="shared" si="119"/>
        <v>2.5795732428827781E-2</v>
      </c>
      <c r="T2356" s="18">
        <f t="shared" si="123"/>
        <v>38.766102213188539</v>
      </c>
      <c r="U2356" s="18">
        <f>LOOKUP('lap sim'!T2356,'bike sim'!J246:J491,'bike sim'!K246:K491)</f>
        <v>11.545840343446921</v>
      </c>
    </row>
    <row r="2357" spans="17:21" x14ac:dyDescent="0.25">
      <c r="Q2357" s="18" t="s">
        <v>58</v>
      </c>
      <c r="R2357" s="11">
        <v>2352</v>
      </c>
      <c r="S2357" s="18">
        <f t="shared" si="119"/>
        <v>2.6008384130086125E-2</v>
      </c>
      <c r="T2357" s="18">
        <f t="shared" ref="T2357:T2370" si="124">T2358+(U2358*S2358)</f>
        <v>38.449139900360606</v>
      </c>
      <c r="U2357" s="18">
        <f>LOOKUP('lap sim'!T2357,'bike sim'!J49:J294,'bike sim'!K49:K294)</f>
        <v>12.186928309063013</v>
      </c>
    </row>
    <row r="2358" spans="17:21" x14ac:dyDescent="0.25">
      <c r="Q2358" s="18" t="s">
        <v>58</v>
      </c>
      <c r="R2358" s="11">
        <v>2353</v>
      </c>
      <c r="S2358" s="18">
        <f t="shared" si="119"/>
        <v>2.6226398407523038E-2</v>
      </c>
      <c r="T2358" s="18">
        <f t="shared" si="124"/>
        <v>38.129520663163198</v>
      </c>
      <c r="U2358" s="18">
        <f>LOOKUP('lap sim'!T2358,'bike sim'!J50:J295,'bike sim'!K50:K295)</f>
        <v>12.186928309063013</v>
      </c>
    </row>
    <row r="2359" spans="17:21" x14ac:dyDescent="0.25">
      <c r="Q2359" s="18" t="s">
        <v>58</v>
      </c>
      <c r="R2359" s="11">
        <v>2354</v>
      </c>
      <c r="S2359" s="18">
        <f t="shared" si="119"/>
        <v>2.6450004907896455E-2</v>
      </c>
      <c r="T2359" s="18">
        <f t="shared" si="124"/>
        <v>37.807176349576302</v>
      </c>
      <c r="U2359" s="18">
        <f>LOOKUP('lap sim'!T2359,'bike sim'!J51:J296,'bike sim'!K51:K296)</f>
        <v>12.186928309063013</v>
      </c>
    </row>
    <row r="2360" spans="17:21" x14ac:dyDescent="0.25">
      <c r="Q2360" s="18" t="s">
        <v>58</v>
      </c>
      <c r="R2360" s="11">
        <v>2355</v>
      </c>
      <c r="S2360" s="18">
        <f t="shared" si="119"/>
        <v>2.6691392575097998E-2</v>
      </c>
      <c r="T2360" s="18">
        <f t="shared" si="124"/>
        <v>37.465261401646011</v>
      </c>
      <c r="U2360" s="18">
        <f>LOOKUP('lap sim'!T2360,'bike sim'!J52:J297,'bike sim'!K52:K297)</f>
        <v>12.809932901338639</v>
      </c>
    </row>
    <row r="2361" spans="17:21" x14ac:dyDescent="0.25">
      <c r="Q2361" s="18" t="s">
        <v>58</v>
      </c>
      <c r="R2361" s="11">
        <v>2356</v>
      </c>
      <c r="S2361" s="18">
        <f t="shared" si="119"/>
        <v>2.6939533402847302E-2</v>
      </c>
      <c r="T2361" s="18">
        <f t="shared" si="124"/>
        <v>37.120167786362167</v>
      </c>
      <c r="U2361" s="18">
        <f>LOOKUP('lap sim'!T2361,'bike sim'!J53:J298,'bike sim'!K53:K298)</f>
        <v>12.809932901338639</v>
      </c>
    </row>
    <row r="2362" spans="17:21" x14ac:dyDescent="0.25">
      <c r="Q2362" s="18" t="s">
        <v>58</v>
      </c>
      <c r="R2362" s="11">
        <v>2357</v>
      </c>
      <c r="S2362" s="18">
        <f t="shared" ref="S2362:S2425" si="125">1/T2362</f>
        <v>2.7194748893179587E-2</v>
      </c>
      <c r="T2362" s="18">
        <f t="shared" si="124"/>
        <v>36.771804877771785</v>
      </c>
      <c r="U2362" s="18">
        <f>LOOKUP('lap sim'!T2362,'bike sim'!J54:J299,'bike sim'!K54:K299)</f>
        <v>12.809932901338639</v>
      </c>
    </row>
    <row r="2363" spans="17:21" x14ac:dyDescent="0.25">
      <c r="Q2363" s="18" t="s">
        <v>58</v>
      </c>
      <c r="R2363" s="11">
        <v>2358</v>
      </c>
      <c r="S2363" s="18">
        <f t="shared" si="125"/>
        <v>2.7466745982503954E-2</v>
      </c>
      <c r="T2363" s="18">
        <f t="shared" si="124"/>
        <v>36.407661855430206</v>
      </c>
      <c r="U2363" s="18">
        <f>LOOKUP('lap sim'!T2363,'bike sim'!J253:J498,'bike sim'!K253:K498)</f>
        <v>13.257596024426494</v>
      </c>
    </row>
    <row r="2364" spans="17:21" x14ac:dyDescent="0.25">
      <c r="Q2364" s="18" t="s">
        <v>58</v>
      </c>
      <c r="R2364" s="11">
        <v>2359</v>
      </c>
      <c r="S2364" s="18">
        <f t="shared" si="125"/>
        <v>2.7747100268310839E-2</v>
      </c>
      <c r="T2364" s="18">
        <f t="shared" si="124"/>
        <v>36.039802009223685</v>
      </c>
      <c r="U2364" s="18">
        <f>LOOKUP('lap sim'!T2364,'bike sim'!J254:J499,'bike sim'!K254:K499)</f>
        <v>13.257596024426494</v>
      </c>
    </row>
    <row r="2365" spans="17:21" x14ac:dyDescent="0.25">
      <c r="Q2365" s="18" t="s">
        <v>58</v>
      </c>
      <c r="R2365" s="11">
        <v>2360</v>
      </c>
      <c r="S2365" s="18">
        <f t="shared" si="125"/>
        <v>2.8057828967740738E-2</v>
      </c>
      <c r="T2365" s="18">
        <f t="shared" si="124"/>
        <v>35.640676302850871</v>
      </c>
      <c r="U2365" s="18">
        <f>LOOKUP('lap sim'!T2365,'bike sim'!J255:J500,'bike sim'!K255:K500)</f>
        <v>14.225110104980171</v>
      </c>
    </row>
    <row r="2366" spans="17:21" x14ac:dyDescent="0.25">
      <c r="Q2366" s="18" t="s">
        <v>58</v>
      </c>
      <c r="R2366" s="11">
        <v>2361</v>
      </c>
      <c r="S2366" s="18">
        <f t="shared" si="125"/>
        <v>2.8379278198568201E-2</v>
      </c>
      <c r="T2366" s="18">
        <f t="shared" si="124"/>
        <v>35.236977945776374</v>
      </c>
      <c r="U2366" s="18">
        <f>LOOKUP('lap sim'!T2366,'bike sim'!J256:J501,'bike sim'!K256:K501)</f>
        <v>14.225110104980171</v>
      </c>
    </row>
    <row r="2367" spans="17:21" x14ac:dyDescent="0.25">
      <c r="Q2367" s="18" t="s">
        <v>58</v>
      </c>
      <c r="R2367" s="11">
        <v>2362</v>
      </c>
      <c r="S2367" s="18">
        <f t="shared" si="125"/>
        <v>2.8712080489782511E-2</v>
      </c>
      <c r="T2367" s="18">
        <f t="shared" si="124"/>
        <v>34.828545439466161</v>
      </c>
      <c r="U2367" s="18">
        <f>LOOKUP('lap sim'!T2367,'bike sim'!J257:J502,'bike sim'!K257:K502)</f>
        <v>14.225110104980171</v>
      </c>
    </row>
    <row r="2368" spans="17:21" x14ac:dyDescent="0.25">
      <c r="Q2368" s="18" t="s">
        <v>58</v>
      </c>
      <c r="R2368" s="11">
        <v>2363</v>
      </c>
      <c r="S2368" s="18">
        <f t="shared" si="125"/>
        <v>2.9056921980614384E-2</v>
      </c>
      <c r="T2368" s="18">
        <f t="shared" si="124"/>
        <v>34.415207524980104</v>
      </c>
      <c r="U2368" s="18">
        <f>LOOKUP('lap sim'!T2368,'bike sim'!J258:J503,'bike sim'!K258:K503)</f>
        <v>14.225110104980171</v>
      </c>
    </row>
    <row r="2369" spans="17:21" x14ac:dyDescent="0.25">
      <c r="Q2369" s="18" t="s">
        <v>58</v>
      </c>
      <c r="R2369" s="11">
        <v>2364</v>
      </c>
      <c r="S2369" s="18">
        <f t="shared" si="125"/>
        <v>2.9441795499058385E-2</v>
      </c>
      <c r="T2369" s="18">
        <f t="shared" si="124"/>
        <v>33.965319813188103</v>
      </c>
      <c r="U2369" s="18">
        <f>LOOKUP('lap sim'!T2369,'bike sim'!J259:J504,'bike sim'!K259:K504)</f>
        <v>15.280580011038719</v>
      </c>
    </row>
    <row r="2370" spans="17:21" x14ac:dyDescent="0.25">
      <c r="Q2370" s="18" t="s">
        <v>58</v>
      </c>
      <c r="R2370" s="11">
        <v>2365</v>
      </c>
      <c r="S2370" s="18">
        <f t="shared" si="125"/>
        <v>2.984245289600768E-2</v>
      </c>
      <c r="T2370" s="18">
        <f t="shared" si="124"/>
        <v>33.509309823985006</v>
      </c>
      <c r="U2370" s="18">
        <f>LOOKUP('lap sim'!T2370,'bike sim'!J260:J505,'bike sim'!K260:K505)</f>
        <v>15.280580011038719</v>
      </c>
    </row>
    <row r="2371" spans="17:21" x14ac:dyDescent="0.25">
      <c r="Q2371" s="18" t="s">
        <v>58</v>
      </c>
      <c r="R2371" s="11">
        <v>2366</v>
      </c>
      <c r="S2371" s="18">
        <f t="shared" si="125"/>
        <v>3.0260006651976749E-2</v>
      </c>
      <c r="T2371" s="18">
        <f>T2372+(U2372*S2372)</f>
        <v>33.046919371204915</v>
      </c>
      <c r="U2371" s="18">
        <f>LOOKUP('lap sim'!T2371,'bike sim'!J261:J506,'bike sim'!K261:K506)</f>
        <v>15.280580011038719</v>
      </c>
    </row>
    <row r="2372" spans="17:21" x14ac:dyDescent="0.25">
      <c r="Q2372" s="18" t="s">
        <v>58</v>
      </c>
      <c r="R2372" s="11">
        <v>2367</v>
      </c>
      <c r="S2372" s="18">
        <f t="shared" si="125"/>
        <v>3.071079151593659E-2</v>
      </c>
      <c r="T2372" s="18">
        <f t="shared" ref="T2372:T2403" si="126">$I$9</f>
        <v>32.561843919948309</v>
      </c>
      <c r="U2372" s="18">
        <f>LOOKUP('lap sim'!T2372,'bike sim'!J54:J299,'bike sim'!K54:K299)</f>
        <v>15.794951133216092</v>
      </c>
    </row>
    <row r="2373" spans="17:21" x14ac:dyDescent="0.25">
      <c r="Q2373" s="18" t="s">
        <v>104</v>
      </c>
      <c r="R2373" s="16">
        <v>2368</v>
      </c>
      <c r="S2373" s="18">
        <f t="shared" si="125"/>
        <v>3.071079151593659E-2</v>
      </c>
      <c r="T2373" s="18">
        <f t="shared" si="126"/>
        <v>32.561843919948309</v>
      </c>
      <c r="U2373" s="18">
        <f>LOOKUP('lap sim'!T2373,'bike sim'!J55:J300,'bike sim'!K55:K300)</f>
        <v>15.632403313058239</v>
      </c>
    </row>
    <row r="2374" spans="17:21" x14ac:dyDescent="0.25">
      <c r="Q2374" s="18" t="s">
        <v>104</v>
      </c>
      <c r="R2374" s="16">
        <v>2369</v>
      </c>
      <c r="S2374" s="18">
        <f t="shared" si="125"/>
        <v>3.071079151593659E-2</v>
      </c>
      <c r="T2374" s="18">
        <f t="shared" si="126"/>
        <v>32.561843919948309</v>
      </c>
      <c r="U2374" s="18">
        <f>LOOKUP('lap sim'!T2374,'bike sim'!J56:J301,'bike sim'!K56:K301)</f>
        <v>15.632403313058239</v>
      </c>
    </row>
    <row r="2375" spans="17:21" x14ac:dyDescent="0.25">
      <c r="Q2375" s="18" t="s">
        <v>104</v>
      </c>
      <c r="R2375" s="16">
        <v>2370</v>
      </c>
      <c r="S2375" s="18">
        <f t="shared" si="125"/>
        <v>3.071079151593659E-2</v>
      </c>
      <c r="T2375" s="18">
        <f t="shared" si="126"/>
        <v>32.561843919948309</v>
      </c>
      <c r="U2375" s="18">
        <f>LOOKUP('lap sim'!T2375,'bike sim'!J57:J302,'bike sim'!K57:K302)</f>
        <v>15.632403313058239</v>
      </c>
    </row>
    <row r="2376" spans="17:21" x14ac:dyDescent="0.25">
      <c r="Q2376" s="18" t="s">
        <v>104</v>
      </c>
      <c r="R2376" s="16">
        <v>2371</v>
      </c>
      <c r="S2376" s="18">
        <f t="shared" si="125"/>
        <v>3.071079151593659E-2</v>
      </c>
      <c r="T2376" s="18">
        <f t="shared" si="126"/>
        <v>32.561843919948309</v>
      </c>
      <c r="U2376" s="18">
        <f>LOOKUP('lap sim'!T2376,'bike sim'!J58:J303,'bike sim'!K58:K303)</f>
        <v>15.632403313058239</v>
      </c>
    </row>
    <row r="2377" spans="17:21" x14ac:dyDescent="0.25">
      <c r="Q2377" s="18" t="s">
        <v>104</v>
      </c>
      <c r="R2377" s="16">
        <v>2372</v>
      </c>
      <c r="S2377" s="18">
        <f t="shared" si="125"/>
        <v>3.071079151593659E-2</v>
      </c>
      <c r="T2377" s="18">
        <f t="shared" si="126"/>
        <v>32.561843919948309</v>
      </c>
      <c r="U2377" s="18">
        <f>LOOKUP('lap sim'!T2377,'bike sim'!J59:J304,'bike sim'!K59:K304)</f>
        <v>15.632403313058239</v>
      </c>
    </row>
    <row r="2378" spans="17:21" x14ac:dyDescent="0.25">
      <c r="Q2378" s="18" t="s">
        <v>104</v>
      </c>
      <c r="R2378" s="16">
        <v>2373</v>
      </c>
      <c r="S2378" s="18">
        <f t="shared" si="125"/>
        <v>3.071079151593659E-2</v>
      </c>
      <c r="T2378" s="18">
        <f t="shared" si="126"/>
        <v>32.561843919948309</v>
      </c>
      <c r="U2378" s="18">
        <f>LOOKUP('lap sim'!T2378,'bike sim'!J60:J305,'bike sim'!K60:K305)</f>
        <v>15.632403313058239</v>
      </c>
    </row>
    <row r="2379" spans="17:21" x14ac:dyDescent="0.25">
      <c r="Q2379" s="18" t="s">
        <v>104</v>
      </c>
      <c r="R2379" s="16">
        <v>2374</v>
      </c>
      <c r="S2379" s="18">
        <f t="shared" si="125"/>
        <v>3.071079151593659E-2</v>
      </c>
      <c r="T2379" s="18">
        <f t="shared" si="126"/>
        <v>32.561843919948309</v>
      </c>
      <c r="U2379" s="18">
        <f>LOOKUP('lap sim'!T2379,'bike sim'!J61:J306,'bike sim'!K61:K306)</f>
        <v>15.632403313058239</v>
      </c>
    </row>
    <row r="2380" spans="17:21" x14ac:dyDescent="0.25">
      <c r="Q2380" s="18" t="s">
        <v>104</v>
      </c>
      <c r="R2380" s="16">
        <v>2375</v>
      </c>
      <c r="S2380" s="18">
        <f t="shared" si="125"/>
        <v>3.071079151593659E-2</v>
      </c>
      <c r="T2380" s="18">
        <f t="shared" si="126"/>
        <v>32.561843919948309</v>
      </c>
      <c r="U2380" s="18">
        <f>LOOKUP('lap sim'!T2380,'bike sim'!J62:J307,'bike sim'!K62:K307)</f>
        <v>15.794951133216092</v>
      </c>
    </row>
    <row r="2381" spans="17:21" x14ac:dyDescent="0.25">
      <c r="Q2381" s="18" t="s">
        <v>104</v>
      </c>
      <c r="R2381" s="16">
        <v>2376</v>
      </c>
      <c r="S2381" s="18">
        <f t="shared" si="125"/>
        <v>3.071079151593659E-2</v>
      </c>
      <c r="T2381" s="18">
        <f t="shared" si="126"/>
        <v>32.561843919948309</v>
      </c>
      <c r="U2381" s="18">
        <f>LOOKUP('lap sim'!T2381,'bike sim'!J63:J308,'bike sim'!K63:K308)</f>
        <v>15.794951133216092</v>
      </c>
    </row>
    <row r="2382" spans="17:21" x14ac:dyDescent="0.25">
      <c r="Q2382" s="18" t="s">
        <v>104</v>
      </c>
      <c r="R2382" s="16">
        <v>2377</v>
      </c>
      <c r="S2382" s="18">
        <f t="shared" si="125"/>
        <v>3.071079151593659E-2</v>
      </c>
      <c r="T2382" s="18">
        <f t="shared" si="126"/>
        <v>32.561843919948309</v>
      </c>
      <c r="U2382" s="18">
        <f>LOOKUP('lap sim'!T2382,'bike sim'!J64:J309,'bike sim'!K64:K309)</f>
        <v>15.794951133216092</v>
      </c>
    </row>
    <row r="2383" spans="17:21" x14ac:dyDescent="0.25">
      <c r="Q2383" s="18" t="s">
        <v>104</v>
      </c>
      <c r="R2383" s="16">
        <v>2378</v>
      </c>
      <c r="S2383" s="18">
        <f t="shared" si="125"/>
        <v>3.071079151593659E-2</v>
      </c>
      <c r="T2383" s="18">
        <f t="shared" si="126"/>
        <v>32.561843919948309</v>
      </c>
      <c r="U2383" s="18">
        <f>LOOKUP('lap sim'!T2383,'bike sim'!J65:J310,'bike sim'!K65:K310)</f>
        <v>15.794951133216092</v>
      </c>
    </row>
    <row r="2384" spans="17:21" x14ac:dyDescent="0.25">
      <c r="Q2384" s="18" t="s">
        <v>104</v>
      </c>
      <c r="R2384" s="16">
        <v>2379</v>
      </c>
      <c r="S2384" s="18">
        <f t="shared" si="125"/>
        <v>3.071079151593659E-2</v>
      </c>
      <c r="T2384" s="18">
        <f t="shared" si="126"/>
        <v>32.561843919948309</v>
      </c>
      <c r="U2384" s="18">
        <f>LOOKUP('lap sim'!T2384,'bike sim'!J66:J311,'bike sim'!K66:K311)</f>
        <v>15.800775893310437</v>
      </c>
    </row>
    <row r="2385" spans="17:21" x14ac:dyDescent="0.25">
      <c r="Q2385" s="18" t="s">
        <v>104</v>
      </c>
      <c r="R2385" s="16">
        <v>2380</v>
      </c>
      <c r="S2385" s="18">
        <f t="shared" si="125"/>
        <v>3.071079151593659E-2</v>
      </c>
      <c r="T2385" s="18">
        <f t="shared" si="126"/>
        <v>32.561843919948309</v>
      </c>
      <c r="U2385" s="18">
        <f>LOOKUP('lap sim'!T2385,'bike sim'!J67:J312,'bike sim'!K67:K312)</f>
        <v>15.800775893310437</v>
      </c>
    </row>
    <row r="2386" spans="17:21" x14ac:dyDescent="0.25">
      <c r="Q2386" s="18" t="s">
        <v>104</v>
      </c>
      <c r="R2386" s="16">
        <v>2381</v>
      </c>
      <c r="S2386" s="18">
        <f t="shared" si="125"/>
        <v>3.071079151593659E-2</v>
      </c>
      <c r="T2386" s="18">
        <f t="shared" si="126"/>
        <v>32.561843919948309</v>
      </c>
      <c r="U2386" s="18">
        <f>LOOKUP('lap sim'!T2386,'bike sim'!J68:J313,'bike sim'!K68:K313)</f>
        <v>15.800775893310437</v>
      </c>
    </row>
    <row r="2387" spans="17:21" x14ac:dyDescent="0.25">
      <c r="Q2387" s="18" t="s">
        <v>104</v>
      </c>
      <c r="R2387" s="16">
        <v>2382</v>
      </c>
      <c r="S2387" s="18">
        <f t="shared" si="125"/>
        <v>3.071079151593659E-2</v>
      </c>
      <c r="T2387" s="18">
        <f t="shared" si="126"/>
        <v>32.561843919948309</v>
      </c>
      <c r="U2387" s="18">
        <f>LOOKUP('lap sim'!T2387,'bike sim'!J69:J314,'bike sim'!K69:K314)</f>
        <v>15.800775893310437</v>
      </c>
    </row>
    <row r="2388" spans="17:21" x14ac:dyDescent="0.25">
      <c r="Q2388" s="18" t="s">
        <v>104</v>
      </c>
      <c r="R2388" s="16">
        <v>2383</v>
      </c>
      <c r="S2388" s="18">
        <f t="shared" si="125"/>
        <v>3.071079151593659E-2</v>
      </c>
      <c r="T2388" s="18">
        <f t="shared" si="126"/>
        <v>32.561843919948309</v>
      </c>
      <c r="U2388" s="18">
        <f>LOOKUP('lap sim'!T2388,'bike sim'!J70:J315,'bike sim'!K70:K315)</f>
        <v>15.800775893310437</v>
      </c>
    </row>
    <row r="2389" spans="17:21" x14ac:dyDescent="0.25">
      <c r="Q2389" s="18" t="s">
        <v>104</v>
      </c>
      <c r="R2389" s="16">
        <v>2384</v>
      </c>
      <c r="S2389" s="18">
        <f t="shared" si="125"/>
        <v>3.071079151593659E-2</v>
      </c>
      <c r="T2389" s="18">
        <f t="shared" si="126"/>
        <v>32.561843919948309</v>
      </c>
      <c r="U2389" s="18">
        <f>LOOKUP('lap sim'!T2389,'bike sim'!J71:J316,'bike sim'!K71:K316)</f>
        <v>15.800775893310437</v>
      </c>
    </row>
    <row r="2390" spans="17:21" x14ac:dyDescent="0.25">
      <c r="Q2390" s="18" t="s">
        <v>104</v>
      </c>
      <c r="R2390" s="16">
        <v>2385</v>
      </c>
      <c r="S2390" s="18">
        <f t="shared" si="125"/>
        <v>3.071079151593659E-2</v>
      </c>
      <c r="T2390" s="18">
        <f t="shared" si="126"/>
        <v>32.561843919948309</v>
      </c>
      <c r="U2390" s="18">
        <f>LOOKUP('lap sim'!T2390,'bike sim'!J72:J317,'bike sim'!K72:K317)</f>
        <v>15.800775893310437</v>
      </c>
    </row>
    <row r="2391" spans="17:21" x14ac:dyDescent="0.25">
      <c r="Q2391" s="18" t="s">
        <v>104</v>
      </c>
      <c r="R2391" s="16">
        <v>2386</v>
      </c>
      <c r="S2391" s="18">
        <f t="shared" si="125"/>
        <v>3.071079151593659E-2</v>
      </c>
      <c r="T2391" s="18">
        <f t="shared" si="126"/>
        <v>32.561843919948309</v>
      </c>
      <c r="U2391" s="18">
        <f>LOOKUP('lap sim'!T2391,'bike sim'!J73:J318,'bike sim'!K73:K318)</f>
        <v>15.800775893310437</v>
      </c>
    </row>
    <row r="2392" spans="17:21" x14ac:dyDescent="0.25">
      <c r="Q2392" s="18" t="s">
        <v>104</v>
      </c>
      <c r="R2392" s="16">
        <v>2387</v>
      </c>
      <c r="S2392" s="18">
        <f t="shared" si="125"/>
        <v>3.071079151593659E-2</v>
      </c>
      <c r="T2392" s="18">
        <f t="shared" si="126"/>
        <v>32.561843919948309</v>
      </c>
      <c r="U2392" s="18">
        <f>LOOKUP('lap sim'!T2392,'bike sim'!J74:J319,'bike sim'!K74:K319)</f>
        <v>15.800775893310437</v>
      </c>
    </row>
    <row r="2393" spans="17:21" x14ac:dyDescent="0.25">
      <c r="Q2393" s="18" t="s">
        <v>104</v>
      </c>
      <c r="R2393" s="16">
        <v>2388</v>
      </c>
      <c r="S2393" s="18">
        <f t="shared" si="125"/>
        <v>3.071079151593659E-2</v>
      </c>
      <c r="T2393" s="18">
        <f t="shared" si="126"/>
        <v>32.561843919948309</v>
      </c>
      <c r="U2393" s="18">
        <f>LOOKUP('lap sim'!T2393,'bike sim'!J75:J320,'bike sim'!K75:K320)</f>
        <v>15.800775893310437</v>
      </c>
    </row>
    <row r="2394" spans="17:21" x14ac:dyDescent="0.25">
      <c r="Q2394" s="18" t="s">
        <v>104</v>
      </c>
      <c r="R2394" s="16">
        <v>2389</v>
      </c>
      <c r="S2394" s="18">
        <f t="shared" si="125"/>
        <v>3.071079151593659E-2</v>
      </c>
      <c r="T2394" s="18">
        <f t="shared" si="126"/>
        <v>32.561843919948309</v>
      </c>
      <c r="U2394" s="18">
        <f>LOOKUP('lap sim'!T2394,'bike sim'!J76:J321,'bike sim'!K76:K321)</f>
        <v>15.717287665291519</v>
      </c>
    </row>
    <row r="2395" spans="17:21" x14ac:dyDescent="0.25">
      <c r="Q2395" s="18" t="s">
        <v>104</v>
      </c>
      <c r="R2395" s="16">
        <v>2390</v>
      </c>
      <c r="S2395" s="18">
        <f t="shared" si="125"/>
        <v>3.071079151593659E-2</v>
      </c>
      <c r="T2395" s="18">
        <f t="shared" si="126"/>
        <v>32.561843919948309</v>
      </c>
      <c r="U2395" s="18">
        <f>LOOKUP('lap sim'!T2395,'bike sim'!J77:J322,'bike sim'!K77:K322)</f>
        <v>15.717287665291519</v>
      </c>
    </row>
    <row r="2396" spans="17:21" x14ac:dyDescent="0.25">
      <c r="Q2396" s="18" t="s">
        <v>104</v>
      </c>
      <c r="R2396" s="16">
        <v>2391</v>
      </c>
      <c r="S2396" s="18">
        <f t="shared" si="125"/>
        <v>3.071079151593659E-2</v>
      </c>
      <c r="T2396" s="18">
        <f t="shared" si="126"/>
        <v>32.561843919948309</v>
      </c>
      <c r="U2396" s="18">
        <f>LOOKUP('lap sim'!T2396,'bike sim'!J78:J323,'bike sim'!K78:K323)</f>
        <v>15.717287665291519</v>
      </c>
    </row>
    <row r="2397" spans="17:21" x14ac:dyDescent="0.25">
      <c r="Q2397" s="18" t="s">
        <v>104</v>
      </c>
      <c r="R2397" s="16">
        <v>2392</v>
      </c>
      <c r="S2397" s="18">
        <f t="shared" si="125"/>
        <v>3.071079151593659E-2</v>
      </c>
      <c r="T2397" s="18">
        <f t="shared" si="126"/>
        <v>32.561843919948309</v>
      </c>
      <c r="U2397" s="18">
        <f>LOOKUP('lap sim'!T2397,'bike sim'!J79:J324,'bike sim'!K79:K324)</f>
        <v>15.717287665291519</v>
      </c>
    </row>
    <row r="2398" spans="17:21" x14ac:dyDescent="0.25">
      <c r="Q2398" s="18" t="s">
        <v>104</v>
      </c>
      <c r="R2398" s="16">
        <v>2393</v>
      </c>
      <c r="S2398" s="18">
        <f t="shared" si="125"/>
        <v>3.071079151593659E-2</v>
      </c>
      <c r="T2398" s="18">
        <f t="shared" si="126"/>
        <v>32.561843919948309</v>
      </c>
      <c r="U2398" s="18">
        <f>LOOKUP('lap sim'!T2398,'bike sim'!J80:J325,'bike sim'!K80:K325)</f>
        <v>15.717287665291519</v>
      </c>
    </row>
    <row r="2399" spans="17:21" x14ac:dyDescent="0.25">
      <c r="Q2399" s="18" t="s">
        <v>104</v>
      </c>
      <c r="R2399" s="16">
        <v>2394</v>
      </c>
      <c r="S2399" s="18">
        <f t="shared" si="125"/>
        <v>3.071079151593659E-2</v>
      </c>
      <c r="T2399" s="18">
        <f t="shared" si="126"/>
        <v>32.561843919948309</v>
      </c>
      <c r="U2399" s="18">
        <f>LOOKUP('lap sim'!T2399,'bike sim'!J81:J326,'bike sim'!K81:K326)</f>
        <v>15.717287665291519</v>
      </c>
    </row>
    <row r="2400" spans="17:21" x14ac:dyDescent="0.25">
      <c r="Q2400" s="18" t="s">
        <v>104</v>
      </c>
      <c r="R2400" s="16">
        <v>2395</v>
      </c>
      <c r="S2400" s="18">
        <f t="shared" si="125"/>
        <v>3.071079151593659E-2</v>
      </c>
      <c r="T2400" s="18">
        <f t="shared" si="126"/>
        <v>32.561843919948309</v>
      </c>
      <c r="U2400" s="18">
        <f>LOOKUP('lap sim'!T2400,'bike sim'!J82:J327,'bike sim'!K82:K327)</f>
        <v>15.717287665291519</v>
      </c>
    </row>
    <row r="2401" spans="17:21" x14ac:dyDescent="0.25">
      <c r="Q2401" s="18" t="s">
        <v>104</v>
      </c>
      <c r="R2401" s="16">
        <v>2396</v>
      </c>
      <c r="S2401" s="18">
        <f t="shared" si="125"/>
        <v>3.071079151593659E-2</v>
      </c>
      <c r="T2401" s="18">
        <f t="shared" si="126"/>
        <v>32.561843919948309</v>
      </c>
      <c r="U2401" s="18">
        <f>LOOKUP('lap sim'!T2401,'bike sim'!J83:J328,'bike sim'!K83:K328)</f>
        <v>15.717287665291519</v>
      </c>
    </row>
    <row r="2402" spans="17:21" x14ac:dyDescent="0.25">
      <c r="Q2402" s="18" t="s">
        <v>104</v>
      </c>
      <c r="R2402" s="16">
        <v>2397</v>
      </c>
      <c r="S2402" s="18">
        <f t="shared" si="125"/>
        <v>3.071079151593659E-2</v>
      </c>
      <c r="T2402" s="18">
        <f t="shared" si="126"/>
        <v>32.561843919948309</v>
      </c>
      <c r="U2402" s="18">
        <f>LOOKUP('lap sim'!T2402,'bike sim'!J84:J329,'bike sim'!K84:K329)</f>
        <v>15.717287665291519</v>
      </c>
    </row>
    <row r="2403" spans="17:21" x14ac:dyDescent="0.25">
      <c r="Q2403" s="18" t="s">
        <v>104</v>
      </c>
      <c r="R2403" s="16">
        <v>2398</v>
      </c>
      <c r="S2403" s="18">
        <f t="shared" si="125"/>
        <v>3.071079151593659E-2</v>
      </c>
      <c r="T2403" s="18">
        <f t="shared" si="126"/>
        <v>32.561843919948309</v>
      </c>
      <c r="U2403" s="18">
        <f>LOOKUP('lap sim'!T2403,'bike sim'!J85:J330,'bike sim'!K85:K330)</f>
        <v>15.717287665291519</v>
      </c>
    </row>
    <row r="2404" spans="17:21" x14ac:dyDescent="0.25">
      <c r="Q2404" s="18" t="s">
        <v>104</v>
      </c>
      <c r="R2404" s="16">
        <v>2399</v>
      </c>
      <c r="S2404" s="18">
        <f t="shared" si="125"/>
        <v>3.071079151593659E-2</v>
      </c>
      <c r="T2404" s="18">
        <f t="shared" ref="T2404:T2435" si="127">$I$9</f>
        <v>32.561843919948309</v>
      </c>
      <c r="U2404" s="18">
        <f>LOOKUP('lap sim'!T2404,'bike sim'!J86:J331,'bike sim'!K86:K331)</f>
        <v>15.632403313058239</v>
      </c>
    </row>
    <row r="2405" spans="17:21" x14ac:dyDescent="0.25">
      <c r="Q2405" s="18" t="s">
        <v>104</v>
      </c>
      <c r="R2405" s="16">
        <v>2400</v>
      </c>
      <c r="S2405" s="18">
        <f t="shared" si="125"/>
        <v>3.071079151593659E-2</v>
      </c>
      <c r="T2405" s="18">
        <f t="shared" si="127"/>
        <v>32.561843919948309</v>
      </c>
      <c r="U2405" s="18">
        <f>LOOKUP('lap sim'!T2405,'bike sim'!J87:J332,'bike sim'!K87:K332)</f>
        <v>15.800775893310437</v>
      </c>
    </row>
    <row r="2406" spans="17:21" x14ac:dyDescent="0.25">
      <c r="Q2406" s="18" t="s">
        <v>104</v>
      </c>
      <c r="R2406" s="16">
        <v>2401</v>
      </c>
      <c r="S2406" s="18">
        <f t="shared" si="125"/>
        <v>3.071079151593659E-2</v>
      </c>
      <c r="T2406" s="18">
        <f t="shared" si="127"/>
        <v>32.561843919948309</v>
      </c>
      <c r="U2406" s="18">
        <f>LOOKUP('lap sim'!T2406,'bike sim'!J88:J333,'bike sim'!K88:K333)</f>
        <v>15.800775893310437</v>
      </c>
    </row>
    <row r="2407" spans="17:21" x14ac:dyDescent="0.25">
      <c r="Q2407" s="18" t="s">
        <v>104</v>
      </c>
      <c r="R2407" s="16">
        <v>2402</v>
      </c>
      <c r="S2407" s="18">
        <f t="shared" si="125"/>
        <v>3.071079151593659E-2</v>
      </c>
      <c r="T2407" s="18">
        <f t="shared" si="127"/>
        <v>32.561843919948309</v>
      </c>
      <c r="U2407" s="18">
        <f>LOOKUP('lap sim'!T2407,'bike sim'!J89:J334,'bike sim'!K89:K334)</f>
        <v>15.800775893310437</v>
      </c>
    </row>
    <row r="2408" spans="17:21" x14ac:dyDescent="0.25">
      <c r="Q2408" s="18" t="s">
        <v>104</v>
      </c>
      <c r="R2408" s="16">
        <v>2403</v>
      </c>
      <c r="S2408" s="18">
        <f t="shared" si="125"/>
        <v>3.071079151593659E-2</v>
      </c>
      <c r="T2408" s="18">
        <f t="shared" si="127"/>
        <v>32.561843919948309</v>
      </c>
      <c r="U2408" s="18">
        <f>LOOKUP('lap sim'!T2408,'bike sim'!J90:J335,'bike sim'!K90:K335)</f>
        <v>15.800775893310437</v>
      </c>
    </row>
    <row r="2409" spans="17:21" x14ac:dyDescent="0.25">
      <c r="Q2409" s="18" t="s">
        <v>104</v>
      </c>
      <c r="R2409" s="16">
        <v>2404</v>
      </c>
      <c r="S2409" s="18">
        <f t="shared" si="125"/>
        <v>3.071079151593659E-2</v>
      </c>
      <c r="T2409" s="18">
        <f t="shared" si="127"/>
        <v>32.561843919948309</v>
      </c>
      <c r="U2409" s="18">
        <f>LOOKUP('lap sim'!T2409,'bike sim'!J91:J336,'bike sim'!K91:K336)</f>
        <v>15.800775893310437</v>
      </c>
    </row>
    <row r="2410" spans="17:21" x14ac:dyDescent="0.25">
      <c r="Q2410" s="18" t="s">
        <v>104</v>
      </c>
      <c r="R2410" s="16">
        <v>2405</v>
      </c>
      <c r="S2410" s="18">
        <f t="shared" si="125"/>
        <v>3.071079151593659E-2</v>
      </c>
      <c r="T2410" s="18">
        <f t="shared" si="127"/>
        <v>32.561843919948309</v>
      </c>
      <c r="U2410" s="18">
        <f>LOOKUP('lap sim'!T2410,'bike sim'!J92:J337,'bike sim'!K92:K337)</f>
        <v>15.800775893310437</v>
      </c>
    </row>
    <row r="2411" spans="17:21" x14ac:dyDescent="0.25">
      <c r="Q2411" s="18" t="s">
        <v>104</v>
      </c>
      <c r="R2411" s="16">
        <v>2406</v>
      </c>
      <c r="S2411" s="18">
        <f t="shared" si="125"/>
        <v>3.071079151593659E-2</v>
      </c>
      <c r="T2411" s="18">
        <f t="shared" si="127"/>
        <v>32.561843919948309</v>
      </c>
      <c r="U2411" s="18">
        <f>LOOKUP('lap sim'!T2411,'bike sim'!J93:J338,'bike sim'!K93:K338)</f>
        <v>15.800775893310437</v>
      </c>
    </row>
    <row r="2412" spans="17:21" x14ac:dyDescent="0.25">
      <c r="Q2412" s="18" t="s">
        <v>104</v>
      </c>
      <c r="R2412" s="16">
        <v>2407</v>
      </c>
      <c r="S2412" s="18">
        <f t="shared" si="125"/>
        <v>3.071079151593659E-2</v>
      </c>
      <c r="T2412" s="18">
        <f t="shared" si="127"/>
        <v>32.561843919948309</v>
      </c>
      <c r="U2412" s="18">
        <f>LOOKUP('lap sim'!T2412,'bike sim'!J94:J339,'bike sim'!K94:K339)</f>
        <v>15.800775893310437</v>
      </c>
    </row>
    <row r="2413" spans="17:21" x14ac:dyDescent="0.25">
      <c r="Q2413" s="18" t="s">
        <v>104</v>
      </c>
      <c r="R2413" s="16">
        <v>2408</v>
      </c>
      <c r="S2413" s="18">
        <f t="shared" si="125"/>
        <v>3.071079151593659E-2</v>
      </c>
      <c r="T2413" s="18">
        <f t="shared" si="127"/>
        <v>32.561843919948309</v>
      </c>
      <c r="U2413" s="18">
        <f>LOOKUP('lap sim'!T2413,'bike sim'!J95:J340,'bike sim'!K95:K340)</f>
        <v>15.800775893310437</v>
      </c>
    </row>
    <row r="2414" spans="17:21" x14ac:dyDescent="0.25">
      <c r="Q2414" s="18" t="s">
        <v>104</v>
      </c>
      <c r="R2414" s="16">
        <v>2409</v>
      </c>
      <c r="S2414" s="18">
        <f t="shared" si="125"/>
        <v>3.071079151593659E-2</v>
      </c>
      <c r="T2414" s="18">
        <f t="shared" si="127"/>
        <v>32.561843919948309</v>
      </c>
      <c r="U2414" s="18">
        <f>LOOKUP('lap sim'!T2414,'bike sim'!J96:J341,'bike sim'!K96:K341)</f>
        <v>15.952242678530524</v>
      </c>
    </row>
    <row r="2415" spans="17:21" x14ac:dyDescent="0.25">
      <c r="Q2415" s="18" t="s">
        <v>104</v>
      </c>
      <c r="R2415" s="16">
        <v>2410</v>
      </c>
      <c r="S2415" s="18">
        <f t="shared" si="125"/>
        <v>3.071079151593659E-2</v>
      </c>
      <c r="T2415" s="18">
        <f t="shared" si="127"/>
        <v>32.561843919948309</v>
      </c>
      <c r="U2415" s="18">
        <f>LOOKUP('lap sim'!T2415,'bike sim'!J97:J342,'bike sim'!K97:K342)</f>
        <v>15.952242678530524</v>
      </c>
    </row>
    <row r="2416" spans="17:21" x14ac:dyDescent="0.25">
      <c r="Q2416" s="18" t="s">
        <v>104</v>
      </c>
      <c r="R2416" s="16">
        <v>2411</v>
      </c>
      <c r="S2416" s="18">
        <f t="shared" si="125"/>
        <v>3.071079151593659E-2</v>
      </c>
      <c r="T2416" s="18">
        <f t="shared" si="127"/>
        <v>32.561843919948309</v>
      </c>
      <c r="U2416" s="18">
        <f>LOOKUP('lap sim'!T2416,'bike sim'!J98:J343,'bike sim'!K98:K343)</f>
        <v>15.952242678530524</v>
      </c>
    </row>
    <row r="2417" spans="17:21" x14ac:dyDescent="0.25">
      <c r="Q2417" s="18" t="s">
        <v>104</v>
      </c>
      <c r="R2417" s="16">
        <v>2412</v>
      </c>
      <c r="S2417" s="18">
        <f t="shared" si="125"/>
        <v>3.071079151593659E-2</v>
      </c>
      <c r="T2417" s="18">
        <f t="shared" si="127"/>
        <v>32.561843919948309</v>
      </c>
      <c r="U2417" s="18">
        <f>LOOKUP('lap sim'!T2417,'bike sim'!J99:J344,'bike sim'!K99:K344)</f>
        <v>15.952242678530524</v>
      </c>
    </row>
    <row r="2418" spans="17:21" x14ac:dyDescent="0.25">
      <c r="Q2418" s="18" t="s">
        <v>104</v>
      </c>
      <c r="R2418" s="16">
        <v>2413</v>
      </c>
      <c r="S2418" s="18">
        <f t="shared" si="125"/>
        <v>3.071079151593659E-2</v>
      </c>
      <c r="T2418" s="18">
        <f t="shared" si="127"/>
        <v>32.561843919948309</v>
      </c>
      <c r="U2418" s="18">
        <f>LOOKUP('lap sim'!T2418,'bike sim'!J100:J345,'bike sim'!K100:K345)</f>
        <v>15.800775893310437</v>
      </c>
    </row>
    <row r="2419" spans="17:21" x14ac:dyDescent="0.25">
      <c r="Q2419" s="18" t="s">
        <v>104</v>
      </c>
      <c r="R2419" s="16">
        <v>2414</v>
      </c>
      <c r="S2419" s="18">
        <f t="shared" si="125"/>
        <v>3.071079151593659E-2</v>
      </c>
      <c r="T2419" s="18">
        <f t="shared" si="127"/>
        <v>32.561843919948309</v>
      </c>
      <c r="U2419" s="18">
        <f>LOOKUP('lap sim'!T2419,'bike sim'!J101:J346,'bike sim'!K101:K346)</f>
        <v>15.800775893310437</v>
      </c>
    </row>
    <row r="2420" spans="17:21" x14ac:dyDescent="0.25">
      <c r="Q2420" s="18" t="s">
        <v>104</v>
      </c>
      <c r="R2420" s="16">
        <v>2415</v>
      </c>
      <c r="S2420" s="18">
        <f t="shared" si="125"/>
        <v>3.071079151593659E-2</v>
      </c>
      <c r="T2420" s="18">
        <f t="shared" si="127"/>
        <v>32.561843919948309</v>
      </c>
      <c r="U2420" s="18">
        <f>LOOKUP('lap sim'!T2420,'bike sim'!J102:J347,'bike sim'!K102:K347)</f>
        <v>15.800775893310437</v>
      </c>
    </row>
    <row r="2421" spans="17:21" x14ac:dyDescent="0.25">
      <c r="Q2421" s="18" t="s">
        <v>104</v>
      </c>
      <c r="R2421" s="16">
        <v>2416</v>
      </c>
      <c r="S2421" s="18">
        <f t="shared" si="125"/>
        <v>3.071079151593659E-2</v>
      </c>
      <c r="T2421" s="18">
        <f t="shared" si="127"/>
        <v>32.561843919948309</v>
      </c>
      <c r="U2421" s="18">
        <f>LOOKUP('lap sim'!T2421,'bike sim'!J103:J348,'bike sim'!K103:K348)</f>
        <v>15.800775893310437</v>
      </c>
    </row>
    <row r="2422" spans="17:21" x14ac:dyDescent="0.25">
      <c r="Q2422" s="18" t="s">
        <v>104</v>
      </c>
      <c r="R2422" s="16">
        <v>2417</v>
      </c>
      <c r="S2422" s="18">
        <f t="shared" si="125"/>
        <v>3.071079151593659E-2</v>
      </c>
      <c r="T2422" s="18">
        <f t="shared" si="127"/>
        <v>32.561843919948309</v>
      </c>
      <c r="U2422" s="18">
        <f>LOOKUP('lap sim'!T2422,'bike sim'!J104:J349,'bike sim'!K104:K349)</f>
        <v>15.800775893310437</v>
      </c>
    </row>
    <row r="2423" spans="17:21" x14ac:dyDescent="0.25">
      <c r="Q2423" s="18" t="s">
        <v>104</v>
      </c>
      <c r="R2423" s="16">
        <v>2418</v>
      </c>
      <c r="S2423" s="18">
        <f t="shared" si="125"/>
        <v>3.071079151593659E-2</v>
      </c>
      <c r="T2423" s="18">
        <f t="shared" si="127"/>
        <v>32.561843919948309</v>
      </c>
      <c r="U2423" s="18">
        <f>LOOKUP('lap sim'!T2423,'bike sim'!J105:J350,'bike sim'!K105:K350)</f>
        <v>15.800775893310437</v>
      </c>
    </row>
    <row r="2424" spans="17:21" x14ac:dyDescent="0.25">
      <c r="Q2424" s="18" t="s">
        <v>104</v>
      </c>
      <c r="R2424" s="16">
        <v>2419</v>
      </c>
      <c r="S2424" s="18">
        <f t="shared" si="125"/>
        <v>3.071079151593659E-2</v>
      </c>
      <c r="T2424" s="18">
        <f t="shared" si="127"/>
        <v>32.561843919948309</v>
      </c>
      <c r="U2424" s="18">
        <f>LOOKUP('lap sim'!T2424,'bike sim'!J106:J351,'bike sim'!K106:K351)</f>
        <v>15.800775893310437</v>
      </c>
    </row>
    <row r="2425" spans="17:21" x14ac:dyDescent="0.25">
      <c r="Q2425" s="18" t="s">
        <v>104</v>
      </c>
      <c r="R2425" s="16">
        <v>2420</v>
      </c>
      <c r="S2425" s="18">
        <f t="shared" si="125"/>
        <v>3.071079151593659E-2</v>
      </c>
      <c r="T2425" s="18">
        <f t="shared" si="127"/>
        <v>32.561843919948309</v>
      </c>
      <c r="U2425" s="18">
        <f>LOOKUP('lap sim'!T2425,'bike sim'!J107:J352,'bike sim'!K107:K352)</f>
        <v>15.717287665291519</v>
      </c>
    </row>
    <row r="2426" spans="17:21" x14ac:dyDescent="0.25">
      <c r="Q2426" s="18" t="s">
        <v>104</v>
      </c>
      <c r="R2426" s="16">
        <v>2421</v>
      </c>
      <c r="S2426" s="18">
        <f t="shared" ref="S2426:S2489" si="128">1/T2426</f>
        <v>3.071079151593659E-2</v>
      </c>
      <c r="T2426" s="18">
        <f t="shared" si="127"/>
        <v>32.561843919948309</v>
      </c>
      <c r="U2426" s="18">
        <f>LOOKUP('lap sim'!T2426,'bike sim'!J108:J353,'bike sim'!K108:K353)</f>
        <v>15.717287665291519</v>
      </c>
    </row>
    <row r="2427" spans="17:21" x14ac:dyDescent="0.25">
      <c r="Q2427" s="18" t="s">
        <v>104</v>
      </c>
      <c r="R2427" s="16">
        <v>2422</v>
      </c>
      <c r="S2427" s="18">
        <f t="shared" si="128"/>
        <v>3.071079151593659E-2</v>
      </c>
      <c r="T2427" s="18">
        <f t="shared" si="127"/>
        <v>32.561843919948309</v>
      </c>
      <c r="U2427" s="18">
        <f>LOOKUP('lap sim'!T2427,'bike sim'!J109:J354,'bike sim'!K109:K354)</f>
        <v>15.717287665291519</v>
      </c>
    </row>
    <row r="2428" spans="17:21" x14ac:dyDescent="0.25">
      <c r="Q2428" s="18" t="s">
        <v>104</v>
      </c>
      <c r="R2428" s="16">
        <v>2423</v>
      </c>
      <c r="S2428" s="18">
        <f t="shared" si="128"/>
        <v>3.071079151593659E-2</v>
      </c>
      <c r="T2428" s="18">
        <f t="shared" si="127"/>
        <v>32.561843919948309</v>
      </c>
      <c r="U2428" s="18">
        <f>LOOKUP('lap sim'!T2428,'bike sim'!J110:J355,'bike sim'!K110:K355)</f>
        <v>15.717287665291519</v>
      </c>
    </row>
    <row r="2429" spans="17:21" x14ac:dyDescent="0.25">
      <c r="Q2429" s="18" t="s">
        <v>104</v>
      </c>
      <c r="R2429" s="16">
        <v>2424</v>
      </c>
      <c r="S2429" s="18">
        <f t="shared" si="128"/>
        <v>3.071079151593659E-2</v>
      </c>
      <c r="T2429" s="18">
        <f t="shared" si="127"/>
        <v>32.561843919948309</v>
      </c>
      <c r="U2429" s="18">
        <f>LOOKUP('lap sim'!T2429,'bike sim'!J111:J356,'bike sim'!K111:K356)</f>
        <v>15.717287665291519</v>
      </c>
    </row>
    <row r="2430" spans="17:21" x14ac:dyDescent="0.25">
      <c r="Q2430" s="18" t="s">
        <v>104</v>
      </c>
      <c r="R2430" s="16">
        <v>2425</v>
      </c>
      <c r="S2430" s="18">
        <f t="shared" si="128"/>
        <v>3.071079151593659E-2</v>
      </c>
      <c r="T2430" s="18">
        <f t="shared" si="127"/>
        <v>32.561843919948309</v>
      </c>
      <c r="U2430" s="18">
        <f>LOOKUP('lap sim'!T2430,'bike sim'!J112:J357,'bike sim'!K112:K357)</f>
        <v>15.717287665291519</v>
      </c>
    </row>
    <row r="2431" spans="17:21" x14ac:dyDescent="0.25">
      <c r="Q2431" s="18" t="s">
        <v>104</v>
      </c>
      <c r="R2431" s="16">
        <v>2426</v>
      </c>
      <c r="S2431" s="18">
        <f t="shared" si="128"/>
        <v>3.071079151593659E-2</v>
      </c>
      <c r="T2431" s="18">
        <f t="shared" si="127"/>
        <v>32.561843919948309</v>
      </c>
      <c r="U2431" s="18">
        <f>LOOKUP('lap sim'!T2431,'bike sim'!J113:J358,'bike sim'!K113:K358)</f>
        <v>15.717287665291519</v>
      </c>
    </row>
    <row r="2432" spans="17:21" x14ac:dyDescent="0.25">
      <c r="Q2432" s="18" t="s">
        <v>104</v>
      </c>
      <c r="R2432" s="16">
        <v>2427</v>
      </c>
      <c r="S2432" s="18">
        <f t="shared" si="128"/>
        <v>3.071079151593659E-2</v>
      </c>
      <c r="T2432" s="18">
        <f t="shared" si="127"/>
        <v>32.561843919948309</v>
      </c>
      <c r="U2432" s="18">
        <f>LOOKUP('lap sim'!T2432,'bike sim'!J114:J359,'bike sim'!K114:K359)</f>
        <v>15.717287665291519</v>
      </c>
    </row>
    <row r="2433" spans="17:21" x14ac:dyDescent="0.25">
      <c r="Q2433" s="18" t="s">
        <v>104</v>
      </c>
      <c r="R2433" s="16">
        <v>2428</v>
      </c>
      <c r="S2433" s="18">
        <f t="shared" si="128"/>
        <v>3.071079151593659E-2</v>
      </c>
      <c r="T2433" s="18">
        <f t="shared" si="127"/>
        <v>32.561843919948309</v>
      </c>
      <c r="U2433" s="18">
        <f>LOOKUP('lap sim'!T2433,'bike sim'!J115:J360,'bike sim'!K115:K360)</f>
        <v>15.717287665291519</v>
      </c>
    </row>
    <row r="2434" spans="17:21" x14ac:dyDescent="0.25">
      <c r="Q2434" s="18" t="s">
        <v>104</v>
      </c>
      <c r="R2434" s="16">
        <v>2429</v>
      </c>
      <c r="S2434" s="18">
        <f t="shared" si="128"/>
        <v>3.071079151593659E-2</v>
      </c>
      <c r="T2434" s="18">
        <f t="shared" si="127"/>
        <v>32.561843919948309</v>
      </c>
      <c r="U2434" s="18">
        <f>LOOKUP('lap sim'!T2434,'bike sim'!J116:J361,'bike sim'!K116:K361)</f>
        <v>15.717287665291519</v>
      </c>
    </row>
    <row r="2435" spans="17:21" x14ac:dyDescent="0.25">
      <c r="Q2435" s="18" t="s">
        <v>104</v>
      </c>
      <c r="R2435" s="16">
        <v>2430</v>
      </c>
      <c r="S2435" s="18">
        <f t="shared" si="128"/>
        <v>3.071079151593659E-2</v>
      </c>
      <c r="T2435" s="18">
        <f t="shared" si="127"/>
        <v>32.561843919948309</v>
      </c>
      <c r="U2435" s="18">
        <f>LOOKUP('lap sim'!T2435,'bike sim'!J117:J362,'bike sim'!K117:K362)</f>
        <v>15.632403313058239</v>
      </c>
    </row>
    <row r="2436" spans="17:21" x14ac:dyDescent="0.25">
      <c r="Q2436" s="18" t="s">
        <v>104</v>
      </c>
      <c r="R2436" s="16">
        <v>2431</v>
      </c>
      <c r="S2436" s="18">
        <f t="shared" si="128"/>
        <v>3.071079151593659E-2</v>
      </c>
      <c r="T2436" s="18">
        <f t="shared" ref="T2436:T2467" si="129">$I$9</f>
        <v>32.561843919948309</v>
      </c>
      <c r="U2436" s="18">
        <f>LOOKUP('lap sim'!T2436,'bike sim'!J118:J363,'bike sim'!K118:K363)</f>
        <v>15.632403313058239</v>
      </c>
    </row>
    <row r="2437" spans="17:21" x14ac:dyDescent="0.25">
      <c r="Q2437" s="18" t="s">
        <v>104</v>
      </c>
      <c r="R2437" s="16">
        <v>2432</v>
      </c>
      <c r="S2437" s="18">
        <f t="shared" si="128"/>
        <v>3.071079151593659E-2</v>
      </c>
      <c r="T2437" s="18">
        <f t="shared" si="129"/>
        <v>32.561843919948309</v>
      </c>
      <c r="U2437" s="18">
        <f>LOOKUP('lap sim'!T2437,'bike sim'!J119:J364,'bike sim'!K119:K364)</f>
        <v>15.632403313058239</v>
      </c>
    </row>
    <row r="2438" spans="17:21" x14ac:dyDescent="0.25">
      <c r="Q2438" s="18" t="s">
        <v>104</v>
      </c>
      <c r="R2438" s="16">
        <v>2433</v>
      </c>
      <c r="S2438" s="18">
        <f t="shared" si="128"/>
        <v>3.071079151593659E-2</v>
      </c>
      <c r="T2438" s="18">
        <f t="shared" si="129"/>
        <v>32.561843919948309</v>
      </c>
      <c r="U2438" s="18">
        <f>LOOKUP('lap sim'!T2438,'bike sim'!J120:J365,'bike sim'!K120:K365)</f>
        <v>15.632403313058239</v>
      </c>
    </row>
    <row r="2439" spans="17:21" x14ac:dyDescent="0.25">
      <c r="Q2439" s="18" t="s">
        <v>104</v>
      </c>
      <c r="R2439" s="16">
        <v>2434</v>
      </c>
      <c r="S2439" s="18">
        <f t="shared" si="128"/>
        <v>3.071079151593659E-2</v>
      </c>
      <c r="T2439" s="18">
        <f t="shared" si="129"/>
        <v>32.561843919948309</v>
      </c>
      <c r="U2439" s="18">
        <f>LOOKUP('lap sim'!T2439,'bike sim'!J121:J366,'bike sim'!K121:K366)</f>
        <v>15.632403313058239</v>
      </c>
    </row>
    <row r="2440" spans="17:21" x14ac:dyDescent="0.25">
      <c r="Q2440" s="18" t="s">
        <v>104</v>
      </c>
      <c r="R2440" s="16">
        <v>2435</v>
      </c>
      <c r="S2440" s="18">
        <f t="shared" si="128"/>
        <v>3.071079151593659E-2</v>
      </c>
      <c r="T2440" s="18">
        <f t="shared" si="129"/>
        <v>32.561843919948309</v>
      </c>
      <c r="U2440" s="18">
        <f>LOOKUP('lap sim'!T2440,'bike sim'!J122:J367,'bike sim'!K122:K367)</f>
        <v>15.632403313058239</v>
      </c>
    </row>
    <row r="2441" spans="17:21" x14ac:dyDescent="0.25">
      <c r="Q2441" s="18" t="s">
        <v>104</v>
      </c>
      <c r="R2441" s="16">
        <v>2436</v>
      </c>
      <c r="S2441" s="18">
        <f t="shared" si="128"/>
        <v>3.071079151593659E-2</v>
      </c>
      <c r="T2441" s="18">
        <f t="shared" si="129"/>
        <v>32.561843919948309</v>
      </c>
      <c r="U2441" s="18">
        <f>LOOKUP('lap sim'!T2441,'bike sim'!J123:J368,'bike sim'!K123:K368)</f>
        <v>15.632403313058239</v>
      </c>
    </row>
    <row r="2442" spans="17:21" x14ac:dyDescent="0.25">
      <c r="Q2442" s="18" t="s">
        <v>104</v>
      </c>
      <c r="R2442" s="16">
        <v>2437</v>
      </c>
      <c r="S2442" s="18">
        <f t="shared" si="128"/>
        <v>3.071079151593659E-2</v>
      </c>
      <c r="T2442" s="18">
        <f t="shared" si="129"/>
        <v>32.561843919948309</v>
      </c>
      <c r="U2442" s="18">
        <f>LOOKUP('lap sim'!T2442,'bike sim'!J124:J369,'bike sim'!K124:K369)</f>
        <v>15.717287665291519</v>
      </c>
    </row>
    <row r="2443" spans="17:21" x14ac:dyDescent="0.25">
      <c r="Q2443" s="18" t="s">
        <v>104</v>
      </c>
      <c r="R2443" s="16">
        <v>2438</v>
      </c>
      <c r="S2443" s="18">
        <f t="shared" si="128"/>
        <v>3.071079151593659E-2</v>
      </c>
      <c r="T2443" s="18">
        <f t="shared" si="129"/>
        <v>32.561843919948309</v>
      </c>
      <c r="U2443" s="18">
        <f>LOOKUP('lap sim'!T2443,'bike sim'!J125:J370,'bike sim'!K125:K370)</f>
        <v>15.717287665291519</v>
      </c>
    </row>
    <row r="2444" spans="17:21" x14ac:dyDescent="0.25">
      <c r="Q2444" s="18" t="s">
        <v>104</v>
      </c>
      <c r="R2444" s="16">
        <v>2439</v>
      </c>
      <c r="S2444" s="18">
        <f t="shared" si="128"/>
        <v>3.071079151593659E-2</v>
      </c>
      <c r="T2444" s="18">
        <f t="shared" si="129"/>
        <v>32.561843919948309</v>
      </c>
      <c r="U2444" s="18">
        <f>LOOKUP('lap sim'!T2444,'bike sim'!J126:J371,'bike sim'!K126:K371)</f>
        <v>15.717287665291519</v>
      </c>
    </row>
    <row r="2445" spans="17:21" x14ac:dyDescent="0.25">
      <c r="Q2445" s="18" t="s">
        <v>104</v>
      </c>
      <c r="R2445" s="16">
        <v>2440</v>
      </c>
      <c r="S2445" s="18">
        <f t="shared" si="128"/>
        <v>3.071079151593659E-2</v>
      </c>
      <c r="T2445" s="18">
        <f t="shared" si="129"/>
        <v>32.561843919948309</v>
      </c>
      <c r="U2445" s="18">
        <f>LOOKUP('lap sim'!T2445,'bike sim'!J127:J372,'bike sim'!K127:K372)</f>
        <v>15.717287665291519</v>
      </c>
    </row>
    <row r="2446" spans="17:21" x14ac:dyDescent="0.25">
      <c r="Q2446" s="18" t="s">
        <v>104</v>
      </c>
      <c r="R2446" s="16">
        <v>2441</v>
      </c>
      <c r="S2446" s="18">
        <f t="shared" si="128"/>
        <v>3.071079151593659E-2</v>
      </c>
      <c r="T2446" s="18">
        <f t="shared" si="129"/>
        <v>32.561843919948309</v>
      </c>
      <c r="U2446" s="18">
        <f>LOOKUP('lap sim'!T2446,'bike sim'!J128:J373,'bike sim'!K128:K373)</f>
        <v>15.717287665291519</v>
      </c>
    </row>
    <row r="2447" spans="17:21" x14ac:dyDescent="0.25">
      <c r="Q2447" s="18" t="s">
        <v>104</v>
      </c>
      <c r="R2447" s="16">
        <v>2442</v>
      </c>
      <c r="S2447" s="18">
        <f t="shared" si="128"/>
        <v>3.071079151593659E-2</v>
      </c>
      <c r="T2447" s="18">
        <f t="shared" si="129"/>
        <v>32.561843919948309</v>
      </c>
      <c r="U2447" s="18">
        <f>LOOKUP('lap sim'!T2447,'bike sim'!J129:J374,'bike sim'!K129:K374)</f>
        <v>15.717287665291519</v>
      </c>
    </row>
    <row r="2448" spans="17:21" x14ac:dyDescent="0.25">
      <c r="Q2448" s="18" t="s">
        <v>104</v>
      </c>
      <c r="R2448" s="16">
        <v>2443</v>
      </c>
      <c r="S2448" s="18">
        <f t="shared" si="128"/>
        <v>3.071079151593659E-2</v>
      </c>
      <c r="T2448" s="18">
        <f t="shared" si="129"/>
        <v>32.561843919948309</v>
      </c>
      <c r="U2448" s="18">
        <f>LOOKUP('lap sim'!T2448,'bike sim'!J130:J375,'bike sim'!K130:K375)</f>
        <v>15.717287665291519</v>
      </c>
    </row>
    <row r="2449" spans="17:21" x14ac:dyDescent="0.25">
      <c r="Q2449" s="18" t="s">
        <v>104</v>
      </c>
      <c r="R2449" s="16">
        <v>2444</v>
      </c>
      <c r="S2449" s="18">
        <f t="shared" si="128"/>
        <v>3.071079151593659E-2</v>
      </c>
      <c r="T2449" s="18">
        <f t="shared" si="129"/>
        <v>32.561843919948309</v>
      </c>
      <c r="U2449" s="18">
        <f>LOOKUP('lap sim'!T2449,'bike sim'!J131:J376,'bike sim'!K131:K376)</f>
        <v>15.717287665291519</v>
      </c>
    </row>
    <row r="2450" spans="17:21" x14ac:dyDescent="0.25">
      <c r="Q2450" s="18" t="s">
        <v>104</v>
      </c>
      <c r="R2450" s="16">
        <v>2445</v>
      </c>
      <c r="S2450" s="18">
        <f t="shared" si="128"/>
        <v>3.071079151593659E-2</v>
      </c>
      <c r="T2450" s="18">
        <f t="shared" si="129"/>
        <v>32.561843919948309</v>
      </c>
      <c r="U2450" s="18">
        <f>LOOKUP('lap sim'!T2450,'bike sim'!J132:J377,'bike sim'!K132:K377)</f>
        <v>15.717287665291519</v>
      </c>
    </row>
    <row r="2451" spans="17:21" x14ac:dyDescent="0.25">
      <c r="Q2451" s="18" t="s">
        <v>104</v>
      </c>
      <c r="R2451" s="16">
        <v>2446</v>
      </c>
      <c r="S2451" s="18">
        <f t="shared" si="128"/>
        <v>3.071079151593659E-2</v>
      </c>
      <c r="T2451" s="18">
        <f t="shared" si="129"/>
        <v>32.561843919948309</v>
      </c>
      <c r="U2451" s="18">
        <f>LOOKUP('lap sim'!T2451,'bike sim'!J133:J378,'bike sim'!K133:K378)</f>
        <v>15.717287665291519</v>
      </c>
    </row>
    <row r="2452" spans="17:21" x14ac:dyDescent="0.25">
      <c r="Q2452" s="18" t="s">
        <v>104</v>
      </c>
      <c r="R2452" s="16">
        <v>2447</v>
      </c>
      <c r="S2452" s="18">
        <f t="shared" si="128"/>
        <v>3.071079151593659E-2</v>
      </c>
      <c r="T2452" s="18">
        <f t="shared" si="129"/>
        <v>32.561843919948309</v>
      </c>
      <c r="U2452" s="18">
        <f>LOOKUP('lap sim'!T2452,'bike sim'!J134:J379,'bike sim'!K134:K379)</f>
        <v>15.717287665291519</v>
      </c>
    </row>
    <row r="2453" spans="17:21" x14ac:dyDescent="0.25">
      <c r="Q2453" s="18" t="s">
        <v>104</v>
      </c>
      <c r="R2453" s="16">
        <v>2448</v>
      </c>
      <c r="S2453" s="18">
        <f t="shared" si="128"/>
        <v>3.071079151593659E-2</v>
      </c>
      <c r="T2453" s="18">
        <f t="shared" si="129"/>
        <v>32.561843919948309</v>
      </c>
      <c r="U2453" s="18">
        <f>LOOKUP('lap sim'!T2453,'bike sim'!J135:J380,'bike sim'!K135:K380)</f>
        <v>15.717287665291519</v>
      </c>
    </row>
    <row r="2454" spans="17:21" x14ac:dyDescent="0.25">
      <c r="Q2454" s="18" t="s">
        <v>104</v>
      </c>
      <c r="R2454" s="16">
        <v>2449</v>
      </c>
      <c r="S2454" s="18">
        <f t="shared" si="128"/>
        <v>3.071079151593659E-2</v>
      </c>
      <c r="T2454" s="18">
        <f t="shared" si="129"/>
        <v>32.561843919948309</v>
      </c>
      <c r="U2454" s="18">
        <f>LOOKUP('lap sim'!T2454,'bike sim'!J136:J381,'bike sim'!K136:K381)</f>
        <v>15.717287665291519</v>
      </c>
    </row>
    <row r="2455" spans="17:21" x14ac:dyDescent="0.25">
      <c r="Q2455" s="18" t="s">
        <v>104</v>
      </c>
      <c r="R2455" s="16">
        <v>2450</v>
      </c>
      <c r="S2455" s="18">
        <f t="shared" si="128"/>
        <v>3.071079151593659E-2</v>
      </c>
      <c r="T2455" s="18">
        <f t="shared" si="129"/>
        <v>32.561843919948309</v>
      </c>
      <c r="U2455" s="18">
        <f>LOOKUP('lap sim'!T2455,'bike sim'!J137:J382,'bike sim'!K137:K382)</f>
        <v>16.436570860531418</v>
      </c>
    </row>
    <row r="2456" spans="17:21" x14ac:dyDescent="0.25">
      <c r="Q2456" s="18" t="s">
        <v>104</v>
      </c>
      <c r="R2456" s="16">
        <v>2451</v>
      </c>
      <c r="S2456" s="18">
        <f t="shared" si="128"/>
        <v>3.071079151593659E-2</v>
      </c>
      <c r="T2456" s="18">
        <f t="shared" si="129"/>
        <v>32.561843919948309</v>
      </c>
      <c r="U2456" s="18">
        <f>LOOKUP('lap sim'!T2456,'bike sim'!J138:J383,'bike sim'!K138:K383)</f>
        <v>16.436570860531418</v>
      </c>
    </row>
    <row r="2457" spans="17:21" x14ac:dyDescent="0.25">
      <c r="Q2457" s="18" t="s">
        <v>104</v>
      </c>
      <c r="R2457" s="16">
        <v>2452</v>
      </c>
      <c r="S2457" s="18">
        <f t="shared" si="128"/>
        <v>3.071079151593659E-2</v>
      </c>
      <c r="T2457" s="18">
        <f t="shared" si="129"/>
        <v>32.561843919948309</v>
      </c>
      <c r="U2457" s="18">
        <f>LOOKUP('lap sim'!T2457,'bike sim'!J139:J384,'bike sim'!K139:K384)</f>
        <v>15.717287665291519</v>
      </c>
    </row>
    <row r="2458" spans="17:21" x14ac:dyDescent="0.25">
      <c r="Q2458" s="18" t="s">
        <v>104</v>
      </c>
      <c r="R2458" s="16">
        <v>2453</v>
      </c>
      <c r="S2458" s="18">
        <f t="shared" si="128"/>
        <v>3.071079151593659E-2</v>
      </c>
      <c r="T2458" s="18">
        <f t="shared" si="129"/>
        <v>32.561843919948309</v>
      </c>
      <c r="U2458" s="18">
        <f>LOOKUP('lap sim'!T2458,'bike sim'!J140:J385,'bike sim'!K140:K385)</f>
        <v>15.717287665291519</v>
      </c>
    </row>
    <row r="2459" spans="17:21" x14ac:dyDescent="0.25">
      <c r="Q2459" s="18" t="s">
        <v>104</v>
      </c>
      <c r="R2459" s="16">
        <v>2454</v>
      </c>
      <c r="S2459" s="18">
        <f t="shared" si="128"/>
        <v>3.071079151593659E-2</v>
      </c>
      <c r="T2459" s="18">
        <f t="shared" si="129"/>
        <v>32.561843919948309</v>
      </c>
      <c r="U2459" s="18">
        <f>LOOKUP('lap sim'!T2459,'bike sim'!J141:J386,'bike sim'!K141:K386)</f>
        <v>15.717287665291519</v>
      </c>
    </row>
    <row r="2460" spans="17:21" x14ac:dyDescent="0.25">
      <c r="Q2460" s="18" t="s">
        <v>104</v>
      </c>
      <c r="R2460" s="16">
        <v>2455</v>
      </c>
      <c r="S2460" s="18">
        <f t="shared" si="128"/>
        <v>3.071079151593659E-2</v>
      </c>
      <c r="T2460" s="18">
        <f t="shared" si="129"/>
        <v>32.561843919948309</v>
      </c>
      <c r="U2460" s="18">
        <f>LOOKUP('lap sim'!T2460,'bike sim'!J142:J387,'bike sim'!K142:K387)</f>
        <v>15.717287665291519</v>
      </c>
    </row>
    <row r="2461" spans="17:21" x14ac:dyDescent="0.25">
      <c r="Q2461" s="18" t="s">
        <v>104</v>
      </c>
      <c r="R2461" s="16">
        <v>2456</v>
      </c>
      <c r="S2461" s="18">
        <f t="shared" si="128"/>
        <v>3.071079151593659E-2</v>
      </c>
      <c r="T2461" s="18">
        <f t="shared" si="129"/>
        <v>32.561843919948309</v>
      </c>
      <c r="U2461" s="18">
        <f>LOOKUP('lap sim'!T2461,'bike sim'!J143:J388,'bike sim'!K143:K388)</f>
        <v>15.717287665291519</v>
      </c>
    </row>
    <row r="2462" spans="17:21" x14ac:dyDescent="0.25">
      <c r="Q2462" s="18" t="s">
        <v>104</v>
      </c>
      <c r="R2462" s="16">
        <v>2457</v>
      </c>
      <c r="S2462" s="18">
        <f t="shared" si="128"/>
        <v>3.071079151593659E-2</v>
      </c>
      <c r="T2462" s="18">
        <f t="shared" si="129"/>
        <v>32.561843919948309</v>
      </c>
      <c r="U2462" s="18">
        <f>LOOKUP('lap sim'!T2462,'bike sim'!J144:J389,'bike sim'!K144:K389)</f>
        <v>15.717287665291519</v>
      </c>
    </row>
    <row r="2463" spans="17:21" x14ac:dyDescent="0.25">
      <c r="Q2463" s="18" t="s">
        <v>104</v>
      </c>
      <c r="R2463" s="16">
        <v>2458</v>
      </c>
      <c r="S2463" s="18">
        <f t="shared" si="128"/>
        <v>3.071079151593659E-2</v>
      </c>
      <c r="T2463" s="18">
        <f t="shared" si="129"/>
        <v>32.561843919948309</v>
      </c>
      <c r="U2463" s="18">
        <f>LOOKUP('lap sim'!T2463,'bike sim'!J145:J390,'bike sim'!K145:K390)</f>
        <v>15.717287665291519</v>
      </c>
    </row>
    <row r="2464" spans="17:21" x14ac:dyDescent="0.25">
      <c r="Q2464" s="18" t="s">
        <v>104</v>
      </c>
      <c r="R2464" s="16">
        <v>2459</v>
      </c>
      <c r="S2464" s="18">
        <f t="shared" si="128"/>
        <v>3.071079151593659E-2</v>
      </c>
      <c r="T2464" s="18">
        <f t="shared" si="129"/>
        <v>32.561843919948309</v>
      </c>
      <c r="U2464" s="18">
        <f>LOOKUP('lap sim'!T2464,'bike sim'!J146:J391,'bike sim'!K146:K391)</f>
        <v>15.717287665291519</v>
      </c>
    </row>
    <row r="2465" spans="17:21" x14ac:dyDescent="0.25">
      <c r="Q2465" s="18" t="s">
        <v>104</v>
      </c>
      <c r="R2465" s="16">
        <v>2460</v>
      </c>
      <c r="S2465" s="18">
        <f t="shared" si="128"/>
        <v>3.071079151593659E-2</v>
      </c>
      <c r="T2465" s="18">
        <f t="shared" si="129"/>
        <v>32.561843919948309</v>
      </c>
      <c r="U2465" s="18">
        <f>LOOKUP('lap sim'!T2465,'bike sim'!J54:J299,'bike sim'!K54:K299)</f>
        <v>15.794951133216092</v>
      </c>
    </row>
    <row r="2466" spans="17:21" x14ac:dyDescent="0.25">
      <c r="Q2466" s="18" t="s">
        <v>104</v>
      </c>
      <c r="R2466" s="16">
        <v>2461</v>
      </c>
      <c r="S2466" s="18">
        <f t="shared" si="128"/>
        <v>3.071079151593659E-2</v>
      </c>
      <c r="T2466" s="18">
        <f t="shared" si="129"/>
        <v>32.561843919948309</v>
      </c>
      <c r="U2466" s="18">
        <f>LOOKUP('lap sim'!T2466,'bike sim'!J55:J300,'bike sim'!K55:K300)</f>
        <v>15.632403313058239</v>
      </c>
    </row>
    <row r="2467" spans="17:21" x14ac:dyDescent="0.25">
      <c r="Q2467" s="18" t="s">
        <v>104</v>
      </c>
      <c r="R2467" s="16">
        <v>2462</v>
      </c>
      <c r="S2467" s="18">
        <f t="shared" si="128"/>
        <v>3.071079151593659E-2</v>
      </c>
      <c r="T2467" s="18">
        <f t="shared" si="129"/>
        <v>32.561843919948309</v>
      </c>
      <c r="U2467" s="18">
        <f>LOOKUP('lap sim'!T2467,'bike sim'!J56:J301,'bike sim'!K56:K301)</f>
        <v>15.632403313058239</v>
      </c>
    </row>
    <row r="2468" spans="17:21" x14ac:dyDescent="0.25">
      <c r="Q2468" s="18" t="s">
        <v>104</v>
      </c>
      <c r="R2468" s="16">
        <v>2463</v>
      </c>
      <c r="S2468" s="18">
        <f t="shared" si="128"/>
        <v>3.071079151593659E-2</v>
      </c>
      <c r="T2468" s="18">
        <f t="shared" ref="T2468:T2478" si="130">$I$9</f>
        <v>32.561843919948309</v>
      </c>
      <c r="U2468" s="18">
        <f>LOOKUP('lap sim'!T2468,'bike sim'!J57:J302,'bike sim'!K57:K302)</f>
        <v>15.632403313058239</v>
      </c>
    </row>
    <row r="2469" spans="17:21" x14ac:dyDescent="0.25">
      <c r="Q2469" s="18" t="s">
        <v>104</v>
      </c>
      <c r="R2469" s="16">
        <v>2464</v>
      </c>
      <c r="S2469" s="18">
        <f t="shared" si="128"/>
        <v>3.071079151593659E-2</v>
      </c>
      <c r="T2469" s="18">
        <f t="shared" si="130"/>
        <v>32.561843919948309</v>
      </c>
      <c r="U2469" s="18">
        <f>LOOKUP('lap sim'!T2469,'bike sim'!J58:J303,'bike sim'!K58:K303)</f>
        <v>15.632403313058239</v>
      </c>
    </row>
    <row r="2470" spans="17:21" x14ac:dyDescent="0.25">
      <c r="Q2470" s="18" t="s">
        <v>104</v>
      </c>
      <c r="R2470" s="16">
        <v>2465</v>
      </c>
      <c r="S2470" s="18">
        <f t="shared" si="128"/>
        <v>3.071079151593659E-2</v>
      </c>
      <c r="T2470" s="18">
        <f t="shared" si="130"/>
        <v>32.561843919948309</v>
      </c>
      <c r="U2470" s="18">
        <f>LOOKUP('lap sim'!T2470,'bike sim'!J59:J304,'bike sim'!K59:K304)</f>
        <v>15.632403313058239</v>
      </c>
    </row>
    <row r="2471" spans="17:21" x14ac:dyDescent="0.25">
      <c r="Q2471" s="18" t="s">
        <v>104</v>
      </c>
      <c r="R2471" s="16">
        <v>2466</v>
      </c>
      <c r="S2471" s="18">
        <f t="shared" si="128"/>
        <v>3.071079151593659E-2</v>
      </c>
      <c r="T2471" s="18">
        <f t="shared" si="130"/>
        <v>32.561843919948309</v>
      </c>
      <c r="U2471" s="18">
        <f>LOOKUP('lap sim'!T2471,'bike sim'!J60:J305,'bike sim'!K60:K305)</f>
        <v>15.632403313058239</v>
      </c>
    </row>
    <row r="2472" spans="17:21" x14ac:dyDescent="0.25">
      <c r="Q2472" s="18" t="s">
        <v>104</v>
      </c>
      <c r="R2472" s="16">
        <v>2467</v>
      </c>
      <c r="S2472" s="18">
        <f t="shared" si="128"/>
        <v>3.071079151593659E-2</v>
      </c>
      <c r="T2472" s="18">
        <f t="shared" si="130"/>
        <v>32.561843919948309</v>
      </c>
      <c r="U2472" s="18">
        <f>LOOKUP('lap sim'!T2472,'bike sim'!J61:J306,'bike sim'!K61:K306)</f>
        <v>15.632403313058239</v>
      </c>
    </row>
    <row r="2473" spans="17:21" x14ac:dyDescent="0.25">
      <c r="Q2473" s="18" t="s">
        <v>104</v>
      </c>
      <c r="R2473" s="16">
        <v>2468</v>
      </c>
      <c r="S2473" s="18">
        <f t="shared" si="128"/>
        <v>3.071079151593659E-2</v>
      </c>
      <c r="T2473" s="18">
        <f t="shared" si="130"/>
        <v>32.561843919948309</v>
      </c>
      <c r="U2473" s="18">
        <f>LOOKUP('lap sim'!T2473,'bike sim'!J62:J307,'bike sim'!K62:K307)</f>
        <v>15.794951133216092</v>
      </c>
    </row>
    <row r="2474" spans="17:21" x14ac:dyDescent="0.25">
      <c r="Q2474" s="18" t="s">
        <v>104</v>
      </c>
      <c r="R2474" s="16">
        <v>2469</v>
      </c>
      <c r="S2474" s="18">
        <f t="shared" si="128"/>
        <v>3.071079151593659E-2</v>
      </c>
      <c r="T2474" s="18">
        <f t="shared" si="130"/>
        <v>32.561843919948309</v>
      </c>
      <c r="U2474" s="18">
        <f>LOOKUP('lap sim'!T2474,'bike sim'!J63:J308,'bike sim'!K63:K308)</f>
        <v>15.794951133216092</v>
      </c>
    </row>
    <row r="2475" spans="17:21" x14ac:dyDescent="0.25">
      <c r="Q2475" s="18" t="s">
        <v>104</v>
      </c>
      <c r="R2475" s="16">
        <v>2470</v>
      </c>
      <c r="S2475" s="18">
        <f t="shared" si="128"/>
        <v>3.071079151593659E-2</v>
      </c>
      <c r="T2475" s="18">
        <f t="shared" si="130"/>
        <v>32.561843919948309</v>
      </c>
      <c r="U2475" s="18">
        <f>LOOKUP('lap sim'!T2475,'bike sim'!J64:J309,'bike sim'!K64:K309)</f>
        <v>15.794951133216092</v>
      </c>
    </row>
    <row r="2476" spans="17:21" x14ac:dyDescent="0.25">
      <c r="Q2476" s="18" t="s">
        <v>104</v>
      </c>
      <c r="R2476" s="16">
        <v>2471</v>
      </c>
      <c r="S2476" s="18">
        <f t="shared" si="128"/>
        <v>3.071079151593659E-2</v>
      </c>
      <c r="T2476" s="18">
        <f t="shared" si="130"/>
        <v>32.561843919948309</v>
      </c>
      <c r="U2476" s="18">
        <f>LOOKUP('lap sim'!T2476,'bike sim'!J65:J310,'bike sim'!K65:K310)</f>
        <v>15.794951133216092</v>
      </c>
    </row>
    <row r="2477" spans="17:21" x14ac:dyDescent="0.25">
      <c r="Q2477" s="18" t="s">
        <v>104</v>
      </c>
      <c r="R2477" s="16">
        <v>2472</v>
      </c>
      <c r="S2477" s="18">
        <f t="shared" si="128"/>
        <v>3.071079151593659E-2</v>
      </c>
      <c r="T2477" s="18">
        <f t="shared" si="130"/>
        <v>32.561843919948309</v>
      </c>
      <c r="U2477" s="18">
        <f>LOOKUP('lap sim'!T2477,'bike sim'!J66:J311,'bike sim'!K66:K311)</f>
        <v>15.800775893310437</v>
      </c>
    </row>
    <row r="2478" spans="17:21" x14ac:dyDescent="0.25">
      <c r="Q2478" s="18" t="s">
        <v>104</v>
      </c>
      <c r="R2478" s="16">
        <v>2473</v>
      </c>
      <c r="S2478" s="18">
        <f t="shared" si="128"/>
        <v>3.071079151593659E-2</v>
      </c>
      <c r="T2478" s="18">
        <f t="shared" si="130"/>
        <v>32.561843919948309</v>
      </c>
      <c r="U2478" s="18">
        <f>LOOKUP('lap sim'!T2478,'bike sim'!J67:J312,'bike sim'!K67:K312)</f>
        <v>15.800775893310437</v>
      </c>
    </row>
    <row r="2479" spans="17:21" x14ac:dyDescent="0.25">
      <c r="Q2479" s="18" t="s">
        <v>100</v>
      </c>
      <c r="R2479" s="10">
        <v>2474</v>
      </c>
      <c r="S2479" s="18">
        <f t="shared" si="128"/>
        <v>3.0259842855430583E-2</v>
      </c>
      <c r="T2479" s="18">
        <f>T2478+(U2478*S2478)</f>
        <v>33.047098254197806</v>
      </c>
      <c r="U2479" s="18">
        <f>LOOKUP('lap sim'!T2479,'bike sim'!J68:J313,'bike sim'!K68:K313)</f>
        <v>15.111998012154368</v>
      </c>
    </row>
    <row r="2480" spans="17:21" x14ac:dyDescent="0.25">
      <c r="Q2480" s="18" t="s">
        <v>100</v>
      </c>
      <c r="R2480" s="10">
        <v>2475</v>
      </c>
      <c r="S2480" s="18">
        <f t="shared" si="128"/>
        <v>2.984683950510909E-2</v>
      </c>
      <c r="T2480" s="18">
        <f t="shared" ref="T2480:T2543" si="131">T2479+(U2479*S2479)</f>
        <v>33.504384939277173</v>
      </c>
      <c r="U2480" s="18">
        <f>LOOKUP('lap sim'!T2480,'bike sim'!J69:J314,'bike sim'!K69:K314)</f>
        <v>15.111998012154368</v>
      </c>
    </row>
    <row r="2481" spans="17:21" x14ac:dyDescent="0.25">
      <c r="Q2481" s="18" t="s">
        <v>100</v>
      </c>
      <c r="R2481" s="10">
        <v>2476</v>
      </c>
      <c r="S2481" s="18">
        <f t="shared" si="128"/>
        <v>2.9450370400806558E-2</v>
      </c>
      <c r="T2481" s="18">
        <f t="shared" si="131"/>
        <v>33.955430318547471</v>
      </c>
      <c r="U2481" s="18">
        <f>LOOKUP('lap sim'!T2481,'bike sim'!J70:J315,'bike sim'!K70:K315)</f>
        <v>14.46045136781755</v>
      </c>
    </row>
    <row r="2482" spans="17:21" x14ac:dyDescent="0.25">
      <c r="Q2482" s="18" t="s">
        <v>100</v>
      </c>
      <c r="R2482" s="10">
        <v>2477</v>
      </c>
      <c r="S2482" s="18">
        <f t="shared" si="128"/>
        <v>2.9085581908997793E-2</v>
      </c>
      <c r="T2482" s="18">
        <f t="shared" si="131"/>
        <v>34.381295967492548</v>
      </c>
      <c r="U2482" s="18">
        <f>LOOKUP('lap sim'!T2482,'bike sim'!J71:J316,'bike sim'!K71:K316)</f>
        <v>14.46045136781755</v>
      </c>
    </row>
    <row r="2483" spans="17:21" x14ac:dyDescent="0.25">
      <c r="Q2483" s="18" t="s">
        <v>100</v>
      </c>
      <c r="R2483" s="10">
        <v>2478</v>
      </c>
      <c r="S2483" s="18">
        <f t="shared" si="128"/>
        <v>2.8734074425354118E-2</v>
      </c>
      <c r="T2483" s="18">
        <f t="shared" si="131"/>
        <v>34.801886610192284</v>
      </c>
      <c r="U2483" s="18">
        <f>LOOKUP('lap sim'!T2483,'bike sim'!J72:J317,'bike sim'!K72:K317)</f>
        <v>14.46045136781755</v>
      </c>
    </row>
    <row r="2484" spans="17:21" x14ac:dyDescent="0.25">
      <c r="Q2484" s="18" t="s">
        <v>100</v>
      </c>
      <c r="R2484" s="10">
        <v>2479</v>
      </c>
      <c r="S2484" s="18">
        <f t="shared" si="128"/>
        <v>2.8395059316271742E-2</v>
      </c>
      <c r="T2484" s="18">
        <f t="shared" si="131"/>
        <v>35.217394296019364</v>
      </c>
      <c r="U2484" s="18">
        <f>LOOKUP('lap sim'!T2484,'bike sim'!J73:J318,'bike sim'!K73:K318)</f>
        <v>13.843196652130036</v>
      </c>
    </row>
    <row r="2485" spans="17:21" x14ac:dyDescent="0.25">
      <c r="Q2485" s="18" t="s">
        <v>100</v>
      </c>
      <c r="R2485" s="10">
        <v>2480</v>
      </c>
      <c r="S2485" s="18">
        <f t="shared" si="128"/>
        <v>2.8081626683680624E-2</v>
      </c>
      <c r="T2485" s="18">
        <f t="shared" si="131"/>
        <v>35.610472686083412</v>
      </c>
      <c r="U2485" s="18">
        <f>LOOKUP('lap sim'!T2485,'bike sim'!J74:J319,'bike sim'!K74:K319)</f>
        <v>13.843196652130036</v>
      </c>
    </row>
    <row r="2486" spans="17:21" x14ac:dyDescent="0.25">
      <c r="Q2486" s="18" t="s">
        <v>100</v>
      </c>
      <c r="R2486" s="10">
        <v>2481</v>
      </c>
      <c r="S2486" s="18">
        <f t="shared" si="128"/>
        <v>2.7778385687240913E-2</v>
      </c>
      <c r="T2486" s="18">
        <f t="shared" si="131"/>
        <v>35.999212166577308</v>
      </c>
      <c r="U2486" s="18">
        <f>LOOKUP('lap sim'!T2486,'bike sim'!J75:J320,'bike sim'!K75:K320)</f>
        <v>13.257596024426494</v>
      </c>
    </row>
    <row r="2487" spans="17:21" x14ac:dyDescent="0.25">
      <c r="Q2487" s="18" t="s">
        <v>100</v>
      </c>
      <c r="R2487" s="10">
        <v>2482</v>
      </c>
      <c r="S2487" s="18">
        <f t="shared" si="128"/>
        <v>2.7497088429235046E-2</v>
      </c>
      <c r="T2487" s="18">
        <f t="shared" si="131"/>
        <v>36.367486782229456</v>
      </c>
      <c r="U2487" s="18">
        <f>LOOKUP('lap sim'!T2487,'bike sim'!J76:J321,'bike sim'!K76:K321)</f>
        <v>13.470695347691558</v>
      </c>
    </row>
    <row r="2488" spans="17:21" x14ac:dyDescent="0.25">
      <c r="Q2488" s="18" t="s">
        <v>100</v>
      </c>
      <c r="R2488" s="10">
        <v>2483</v>
      </c>
      <c r="S2488" s="18">
        <f t="shared" si="128"/>
        <v>2.7219852696436196E-2</v>
      </c>
      <c r="T2488" s="18">
        <f t="shared" si="131"/>
        <v>36.737891683408215</v>
      </c>
      <c r="U2488" s="18">
        <f>LOOKUP('lap sim'!T2488,'bike sim'!J77:J322,'bike sim'!K77:K322)</f>
        <v>12.809932901338639</v>
      </c>
    </row>
    <row r="2489" spans="17:21" x14ac:dyDescent="0.25">
      <c r="Q2489" s="18" t="s">
        <v>100</v>
      </c>
      <c r="R2489" s="10">
        <v>2484</v>
      </c>
      <c r="S2489" s="18">
        <f t="shared" si="128"/>
        <v>2.6963934212077639E-2</v>
      </c>
      <c r="T2489" s="18">
        <f t="shared" si="131"/>
        <v>37.086576170033887</v>
      </c>
      <c r="U2489" s="18">
        <f>LOOKUP('lap sim'!T2489,'bike sim'!J78:J323,'bike sim'!K78:K323)</f>
        <v>12.809932901338639</v>
      </c>
    </row>
    <row r="2490" spans="17:21" x14ac:dyDescent="0.25">
      <c r="Q2490" s="18" t="s">
        <v>100</v>
      </c>
      <c r="R2490" s="10">
        <v>2485</v>
      </c>
      <c r="S2490" s="18">
        <f t="shared" ref="S2490:S2553" si="132">1/T2490</f>
        <v>2.6715122657270413E-2</v>
      </c>
      <c r="T2490" s="18">
        <f t="shared" si="131"/>
        <v>37.43198235804671</v>
      </c>
      <c r="U2490" s="18">
        <f>LOOKUP('lap sim'!T2490,'bike sim'!J79:J324,'bike sim'!K79:K324)</f>
        <v>12.809932901338639</v>
      </c>
    </row>
    <row r="2491" spans="17:21" x14ac:dyDescent="0.25">
      <c r="Q2491" s="18" t="s">
        <v>100</v>
      </c>
      <c r="R2491" s="10">
        <v>2486</v>
      </c>
      <c r="S2491" s="18">
        <f t="shared" si="132"/>
        <v>2.6473094491374534E-2</v>
      </c>
      <c r="T2491" s="18">
        <f t="shared" si="131"/>
        <v>37.774201286737373</v>
      </c>
      <c r="U2491" s="18">
        <f>LOOKUP('lap sim'!T2491,'bike sim'!J80:J325,'bike sim'!K80:K325)</f>
        <v>12.186928309063013</v>
      </c>
    </row>
    <row r="2492" spans="17:21" x14ac:dyDescent="0.25">
      <c r="Q2492" s="18" t="s">
        <v>100</v>
      </c>
      <c r="R2492" s="10">
        <v>2487</v>
      </c>
      <c r="S2492" s="18">
        <f t="shared" si="132"/>
        <v>2.6248905196885344E-2</v>
      </c>
      <c r="T2492" s="18">
        <f t="shared" si="131"/>
        <v>38.096826991422809</v>
      </c>
      <c r="U2492" s="18">
        <f>LOOKUP('lap sim'!T2492,'bike sim'!J81:J326,'bike sim'!K81:K326)</f>
        <v>12.186928309063013</v>
      </c>
    </row>
    <row r="2493" spans="17:21" x14ac:dyDescent="0.25">
      <c r="Q2493" s="18" t="s">
        <v>100</v>
      </c>
      <c r="R2493" s="10">
        <v>2488</v>
      </c>
      <c r="S2493" s="18">
        <f t="shared" si="132"/>
        <v>2.6030332275526022E-2</v>
      </c>
      <c r="T2493" s="18">
        <f t="shared" si="131"/>
        <v>38.416720517248642</v>
      </c>
      <c r="U2493" s="18">
        <f>LOOKUP('lap sim'!T2493,'bike sim'!J82:J327,'bike sim'!K82:K327)</f>
        <v>12.186928309063013</v>
      </c>
    </row>
    <row r="2494" spans="17:21" x14ac:dyDescent="0.25">
      <c r="Q2494" s="18" t="s">
        <v>100</v>
      </c>
      <c r="R2494" s="10">
        <v>2489</v>
      </c>
      <c r="S2494" s="18">
        <f t="shared" si="132"/>
        <v>2.5817144700771424E-2</v>
      </c>
      <c r="T2494" s="18">
        <f t="shared" si="131"/>
        <v>38.733950310551563</v>
      </c>
      <c r="U2494" s="18">
        <f>LOOKUP('lap sim'!T2494,'bike sim'!J83:J328,'bike sim'!K83:K328)</f>
        <v>11.598535083024931</v>
      </c>
    </row>
    <row r="2495" spans="17:21" x14ac:dyDescent="0.25">
      <c r="Q2495" s="18" t="s">
        <v>100</v>
      </c>
      <c r="R2495" s="10">
        <v>2490</v>
      </c>
      <c r="S2495" s="18">
        <f t="shared" si="132"/>
        <v>2.561909085848612E-2</v>
      </c>
      <c r="T2495" s="18">
        <f t="shared" si="131"/>
        <v>39.033391369106994</v>
      </c>
      <c r="U2495" s="18">
        <f>LOOKUP('lap sim'!T2495,'bike sim'!J84:J329,'bike sim'!K84:K329)</f>
        <v>11.598535083024931</v>
      </c>
    </row>
    <row r="2496" spans="17:21" x14ac:dyDescent="0.25">
      <c r="Q2496" s="18" t="s">
        <v>100</v>
      </c>
      <c r="R2496" s="10">
        <v>2491</v>
      </c>
      <c r="S2496" s="18">
        <f t="shared" si="132"/>
        <v>2.5425537500179271E-2</v>
      </c>
      <c r="T2496" s="18">
        <f t="shared" si="131"/>
        <v>39.330535293224351</v>
      </c>
      <c r="U2496" s="18">
        <f>LOOKUP('lap sim'!T2496,'bike sim'!J85:J330,'bike sim'!K85:K330)</f>
        <v>11.598535083024931</v>
      </c>
    </row>
    <row r="2497" spans="17:21" x14ac:dyDescent="0.25">
      <c r="Q2497" s="18" t="s">
        <v>100</v>
      </c>
      <c r="R2497" s="10">
        <v>2492</v>
      </c>
      <c r="S2497" s="18">
        <f t="shared" si="132"/>
        <v>2.523631647505117E-2</v>
      </c>
      <c r="T2497" s="18">
        <f t="shared" si="131"/>
        <v>39.625434281924946</v>
      </c>
      <c r="U2497" s="18">
        <f>LOOKUP('lap sim'!T2497,'bike sim'!J86:J331,'bike sim'!K86:K331)</f>
        <v>11.660204741870139</v>
      </c>
    </row>
    <row r="2498" spans="17:21" x14ac:dyDescent="0.25">
      <c r="Q2498" s="18" t="s">
        <v>100</v>
      </c>
      <c r="R2498" s="10">
        <v>2493</v>
      </c>
      <c r="S2498" s="18">
        <f t="shared" si="132"/>
        <v>2.505029165506437E-2</v>
      </c>
      <c r="T2498" s="18">
        <f t="shared" si="131"/>
        <v>39.919694898954674</v>
      </c>
      <c r="U2498" s="18">
        <f>LOOKUP('lap sim'!T2498,'bike sim'!J87:J332,'bike sim'!K87:K332)</f>
        <v>11.014722474052071</v>
      </c>
    </row>
    <row r="2499" spans="17:21" x14ac:dyDescent="0.25">
      <c r="Q2499" s="18" t="s">
        <v>100</v>
      </c>
      <c r="R2499" s="10">
        <v>2494</v>
      </c>
      <c r="S2499" s="18">
        <f t="shared" si="132"/>
        <v>2.48783344276877E-2</v>
      </c>
      <c r="T2499" s="18">
        <f t="shared" si="131"/>
        <v>40.195616909429269</v>
      </c>
      <c r="U2499" s="18">
        <f>LOOKUP('lap sim'!T2499,'bike sim'!J88:J333,'bike sim'!K88:K333)</f>
        <v>11.014722474052071</v>
      </c>
    </row>
    <row r="2500" spans="17:21" x14ac:dyDescent="0.25">
      <c r="Q2500" s="18" t="s">
        <v>100</v>
      </c>
      <c r="R2500" s="10">
        <v>2495</v>
      </c>
      <c r="S2500" s="18">
        <f t="shared" si="132"/>
        <v>2.4709878317189404E-2</v>
      </c>
      <c r="T2500" s="18">
        <f t="shared" si="131"/>
        <v>40.469644858766905</v>
      </c>
      <c r="U2500" s="18">
        <f>LOOKUP('lap sim'!T2500,'bike sim'!J89:J334,'bike sim'!K89:K334)</f>
        <v>11.014722474052071</v>
      </c>
    </row>
    <row r="2501" spans="17:21" x14ac:dyDescent="0.25">
      <c r="Q2501" s="18" t="s">
        <v>100</v>
      </c>
      <c r="R2501" s="10">
        <v>2496</v>
      </c>
      <c r="S2501" s="18">
        <f t="shared" si="132"/>
        <v>2.4544805951377056E-2</v>
      </c>
      <c r="T2501" s="18">
        <f t="shared" si="131"/>
        <v>40.741817310798346</v>
      </c>
      <c r="U2501" s="18">
        <f>LOOKUP('lap sim'!T2501,'bike sim'!J90:J335,'bike sim'!K90:K335)</f>
        <v>11.014722474052071</v>
      </c>
    </row>
    <row r="2502" spans="17:21" x14ac:dyDescent="0.25">
      <c r="Q2502" s="18" t="s">
        <v>100</v>
      </c>
      <c r="R2502" s="10">
        <v>2497</v>
      </c>
      <c r="S2502" s="18">
        <f t="shared" si="132"/>
        <v>2.4383005399000502E-2</v>
      </c>
      <c r="T2502" s="18">
        <f t="shared" si="131"/>
        <v>41.012171536532229</v>
      </c>
      <c r="U2502" s="18">
        <f>LOOKUP('lap sim'!T2502,'bike sim'!J91:J336,'bike sim'!K91:K336)</f>
        <v>10.40836034367752</v>
      </c>
    </row>
    <row r="2503" spans="17:21" x14ac:dyDescent="0.25">
      <c r="Q2503" s="18" t="s">
        <v>100</v>
      </c>
      <c r="R2503" s="10">
        <v>2498</v>
      </c>
      <c r="S2503" s="18">
        <f t="shared" si="132"/>
        <v>2.4233049052646928E-2</v>
      </c>
      <c r="T2503" s="18">
        <f t="shared" si="131"/>
        <v>41.26595864298686</v>
      </c>
      <c r="U2503" s="18">
        <f>LOOKUP('lap sim'!T2503,'bike sim'!J92:J337,'bike sim'!K92:K337)</f>
        <v>10.40836034367752</v>
      </c>
    </row>
    <row r="2504" spans="17:21" x14ac:dyDescent="0.25">
      <c r="Q2504" s="18" t="s">
        <v>100</v>
      </c>
      <c r="R2504" s="10">
        <v>2499</v>
      </c>
      <c r="S2504" s="18">
        <f t="shared" si="132"/>
        <v>2.4085831334155022E-2</v>
      </c>
      <c r="T2504" s="18">
        <f t="shared" si="131"/>
        <v>41.518184949752822</v>
      </c>
      <c r="U2504" s="18">
        <f>LOOKUP('lap sim'!T2504,'bike sim'!J93:J338,'bike sim'!K93:K338)</f>
        <v>10.40836034367752</v>
      </c>
    </row>
    <row r="2505" spans="17:21" x14ac:dyDescent="0.25">
      <c r="Q2505" s="18" t="s">
        <v>100</v>
      </c>
      <c r="R2505" s="10">
        <v>2500</v>
      </c>
      <c r="S2505" s="18">
        <f t="shared" si="132"/>
        <v>2.3941269788992862E-2</v>
      </c>
      <c r="T2505" s="18">
        <f t="shared" si="131"/>
        <v>41.768878961455748</v>
      </c>
      <c r="U2505" s="18">
        <f>LOOKUP('lap sim'!T2505,'bike sim'!J94:J339,'bike sim'!K94:K339)</f>
        <v>10.40836034367752</v>
      </c>
    </row>
    <row r="2506" spans="17:21" x14ac:dyDescent="0.25">
      <c r="Q2506" s="18" t="s">
        <v>100</v>
      </c>
      <c r="R2506" s="10">
        <v>2501</v>
      </c>
      <c r="S2506" s="18">
        <f t="shared" si="132"/>
        <v>2.3799285399724184E-2</v>
      </c>
      <c r="T2506" s="18">
        <f t="shared" si="131"/>
        <v>42.018068324504789</v>
      </c>
      <c r="U2506" s="18">
        <f>LOOKUP('lap sim'!T2506,'bike sim'!J95:J340,'bike sim'!K95:K340)</f>
        <v>10.40836034367752</v>
      </c>
    </row>
    <row r="2507" spans="17:21" x14ac:dyDescent="0.25">
      <c r="Q2507" s="18" t="s">
        <v>100</v>
      </c>
      <c r="R2507" s="10">
        <v>2502</v>
      </c>
      <c r="S2507" s="18">
        <f t="shared" si="132"/>
        <v>2.3659802403848604E-2</v>
      </c>
      <c r="T2507" s="18">
        <f t="shared" si="131"/>
        <v>42.265779862867142</v>
      </c>
      <c r="U2507" s="18">
        <f>LOOKUP('lap sim'!T2507,'bike sim'!J96:J341,'bike sim'!K96:K341)</f>
        <v>10.131166226934869</v>
      </c>
    </row>
    <row r="2508" spans="17:21" x14ac:dyDescent="0.25">
      <c r="Q2508" s="18" t="s">
        <v>100</v>
      </c>
      <c r="R2508" s="10">
        <v>2503</v>
      </c>
      <c r="S2508" s="18">
        <f t="shared" si="132"/>
        <v>2.3526377551785702E-2</v>
      </c>
      <c r="T2508" s="18">
        <f t="shared" si="131"/>
        <v>42.505481253916962</v>
      </c>
      <c r="U2508" s="18">
        <f>LOOKUP('lap sim'!T2508,'bike sim'!J97:J342,'bike sim'!K97:K342)</f>
        <v>10.131166226934869</v>
      </c>
    </row>
    <row r="2509" spans="17:21" x14ac:dyDescent="0.25">
      <c r="Q2509" s="18" t="s">
        <v>100</v>
      </c>
      <c r="R2509" s="10">
        <v>2504</v>
      </c>
      <c r="S2509" s="18">
        <f t="shared" si="132"/>
        <v>2.3395188944158592E-2</v>
      </c>
      <c r="T2509" s="18">
        <f t="shared" si="131"/>
        <v>42.74383089561173</v>
      </c>
      <c r="U2509" s="18">
        <f>LOOKUP('lap sim'!T2509,'bike sim'!J98:J343,'bike sim'!K98:K343)</f>
        <v>10.131166226934869</v>
      </c>
    </row>
    <row r="2510" spans="17:21" x14ac:dyDescent="0.25">
      <c r="Q2510" s="18" t="s">
        <v>100</v>
      </c>
      <c r="R2510" s="10">
        <v>2505</v>
      </c>
      <c r="S2510" s="18">
        <f t="shared" si="132"/>
        <v>2.3266174736196743E-2</v>
      </c>
      <c r="T2510" s="18">
        <f t="shared" si="131"/>
        <v>42.980851443715551</v>
      </c>
      <c r="U2510" s="18">
        <f>LOOKUP('lap sim'!T2510,'bike sim'!J99:J344,'bike sim'!K99:K344)</f>
        <v>9.5141857735399409</v>
      </c>
    </row>
    <row r="2511" spans="17:21" x14ac:dyDescent="0.25">
      <c r="Q2511" s="18" t="s">
        <v>100</v>
      </c>
      <c r="R2511" s="10">
        <v>2506</v>
      </c>
      <c r="S2511" s="18">
        <f t="shared" si="132"/>
        <v>2.3146963927829386E-2</v>
      </c>
      <c r="T2511" s="18">
        <f t="shared" si="131"/>
        <v>43.202210152395367</v>
      </c>
      <c r="U2511" s="18">
        <f>LOOKUP('lap sim'!T2511,'bike sim'!J100:J345,'bike sim'!K100:K345)</f>
        <v>9.5141857735399409</v>
      </c>
    </row>
    <row r="2512" spans="17:21" x14ac:dyDescent="0.25">
      <c r="Q2512" s="18" t="s">
        <v>100</v>
      </c>
      <c r="R2512" s="10">
        <v>2507</v>
      </c>
      <c r="S2512" s="18">
        <f t="shared" si="132"/>
        <v>2.3029570028994924E-2</v>
      </c>
      <c r="T2512" s="18">
        <f t="shared" si="131"/>
        <v>43.422434667298162</v>
      </c>
      <c r="U2512" s="18">
        <f>LOOKUP('lap sim'!T2512,'bike sim'!J101:J346,'bike sim'!K101:K346)</f>
        <v>9.5141857735399409</v>
      </c>
    </row>
    <row r="2513" spans="17:21" x14ac:dyDescent="0.25">
      <c r="Q2513" s="18" t="s">
        <v>100</v>
      </c>
      <c r="R2513" s="10">
        <v>2508</v>
      </c>
      <c r="S2513" s="18">
        <f t="shared" si="132"/>
        <v>2.2913947305124069E-2</v>
      </c>
      <c r="T2513" s="18">
        <f t="shared" si="131"/>
        <v>43.64154227483877</v>
      </c>
      <c r="U2513" s="18">
        <f>LOOKUP('lap sim'!T2513,'bike sim'!J102:J347,'bike sim'!K102:K347)</f>
        <v>9.5141857735399409</v>
      </c>
    </row>
    <row r="2514" spans="17:21" x14ac:dyDescent="0.25">
      <c r="Q2514" s="18" t="s">
        <v>100</v>
      </c>
      <c r="R2514" s="10">
        <v>2509</v>
      </c>
      <c r="S2514" s="18">
        <f t="shared" si="132"/>
        <v>2.2800051618410561E-2</v>
      </c>
      <c r="T2514" s="18">
        <f t="shared" si="131"/>
        <v>43.859549826304828</v>
      </c>
      <c r="U2514" s="18">
        <f>LOOKUP('lap sim'!T2514,'bike sim'!J103:J348,'bike sim'!K103:K348)</f>
        <v>9.5141857735399409</v>
      </c>
    </row>
    <row r="2515" spans="17:21" x14ac:dyDescent="0.25">
      <c r="Q2515" s="18" t="s">
        <v>100</v>
      </c>
      <c r="R2515" s="10">
        <v>2510</v>
      </c>
      <c r="S2515" s="18">
        <f t="shared" si="132"/>
        <v>2.2687840356803313E-2</v>
      </c>
      <c r="T2515" s="18">
        <f t="shared" si="131"/>
        <v>44.076473753048688</v>
      </c>
      <c r="U2515" s="18">
        <f>LOOKUP('lap sim'!T2515,'bike sim'!J104:J349,'bike sim'!K104:K349)</f>
        <v>9.5141857735399409</v>
      </c>
    </row>
    <row r="2516" spans="17:21" x14ac:dyDescent="0.25">
      <c r="Q2516" s="18" t="s">
        <v>100</v>
      </c>
      <c r="R2516" s="10">
        <v>2511</v>
      </c>
      <c r="S2516" s="18">
        <f t="shared" si="132"/>
        <v>2.2577272366821902E-2</v>
      </c>
      <c r="T2516" s="18">
        <f t="shared" si="131"/>
        <v>44.292330081003733</v>
      </c>
      <c r="U2516" s="18">
        <f>LOOKUP('lap sim'!T2516,'bike sim'!J105:J350,'bike sim'!K105:K350)</f>
        <v>9.5141857735399409</v>
      </c>
    </row>
    <row r="2517" spans="17:21" x14ac:dyDescent="0.25">
      <c r="Q2517" s="18" t="s">
        <v>100</v>
      </c>
      <c r="R2517" s="10">
        <v>2512</v>
      </c>
      <c r="S2517" s="18">
        <f t="shared" si="132"/>
        <v>2.2468307889954353E-2</v>
      </c>
      <c r="T2517" s="18">
        <f t="shared" si="131"/>
        <v>44.507134444561487</v>
      </c>
      <c r="U2517" s="18">
        <f>LOOKUP('lap sim'!T2517,'bike sim'!J106:J351,'bike sim'!K106:K351)</f>
        <v>9.4209022567136511</v>
      </c>
    </row>
    <row r="2518" spans="17:21" x14ac:dyDescent="0.25">
      <c r="Q2518" s="18" t="s">
        <v>100</v>
      </c>
      <c r="R2518" s="10">
        <v>2513</v>
      </c>
      <c r="S2518" s="18">
        <f t="shared" si="132"/>
        <v>2.2361956534359319E-2</v>
      </c>
      <c r="T2518" s="18">
        <f t="shared" si="131"/>
        <v>44.718806177066497</v>
      </c>
      <c r="U2518" s="18">
        <f>LOOKUP('lap sim'!T2518,'bike sim'!J107:J352,'bike sim'!K107:K352)</f>
        <v>8.807031253879595</v>
      </c>
    </row>
    <row r="2519" spans="17:21" x14ac:dyDescent="0.25">
      <c r="Q2519" s="18" t="s">
        <v>100</v>
      </c>
      <c r="R2519" s="10">
        <v>2514</v>
      </c>
      <c r="S2519" s="18">
        <f t="shared" si="132"/>
        <v>2.2263905880781795E-2</v>
      </c>
      <c r="T2519" s="18">
        <f t="shared" si="131"/>
        <v>44.9157486271625</v>
      </c>
      <c r="U2519" s="18">
        <f>LOOKUP('lap sim'!T2519,'bike sim'!J108:J353,'bike sim'!K108:K353)</f>
        <v>8.807031253879595</v>
      </c>
    </row>
    <row r="2520" spans="17:21" x14ac:dyDescent="0.25">
      <c r="Q2520" s="18" t="s">
        <v>100</v>
      </c>
      <c r="R2520" s="10">
        <v>2515</v>
      </c>
      <c r="S2520" s="18">
        <f t="shared" si="132"/>
        <v>2.2167135637921786E-2</v>
      </c>
      <c r="T2520" s="18">
        <f t="shared" si="131"/>
        <v>45.11182754208798</v>
      </c>
      <c r="U2520" s="18">
        <f>LOOKUP('lap sim'!T2520,'bike sim'!J109:J354,'bike sim'!K109:K354)</f>
        <v>8.6565689528345136</v>
      </c>
    </row>
    <row r="2521" spans="17:21" x14ac:dyDescent="0.25">
      <c r="Q2521" s="18" t="s">
        <v>100</v>
      </c>
      <c r="R2521" s="10">
        <v>2516</v>
      </c>
      <c r="S2521" s="18">
        <f t="shared" si="132"/>
        <v>2.2073243096087408E-2</v>
      </c>
      <c r="T2521" s="18">
        <f t="shared" si="131"/>
        <v>45.303718880224487</v>
      </c>
      <c r="U2521" s="18">
        <f>LOOKUP('lap sim'!T2521,'bike sim'!J110:J355,'bike sim'!K110:K355)</f>
        <v>8.6565689528345136</v>
      </c>
    </row>
    <row r="2522" spans="17:21" x14ac:dyDescent="0.25">
      <c r="Q2522" s="18" t="s">
        <v>100</v>
      </c>
      <c r="R2522" s="10">
        <v>2517</v>
      </c>
      <c r="S2522" s="18">
        <f t="shared" si="132"/>
        <v>2.1980535280204137E-2</v>
      </c>
      <c r="T2522" s="18">
        <f t="shared" si="131"/>
        <v>45.494797431098448</v>
      </c>
      <c r="U2522" s="18">
        <f>LOOKUP('lap sim'!T2522,'bike sim'!J111:J356,'bike sim'!K111:K356)</f>
        <v>8.6565689528345136</v>
      </c>
    </row>
    <row r="2523" spans="17:21" x14ac:dyDescent="0.25">
      <c r="Q2523" s="18" t="s">
        <v>100</v>
      </c>
      <c r="R2523" s="10">
        <v>2518</v>
      </c>
      <c r="S2523" s="18">
        <f t="shared" si="132"/>
        <v>2.1888987462968888E-2</v>
      </c>
      <c r="T2523" s="18">
        <f t="shared" si="131"/>
        <v>45.685073450371746</v>
      </c>
      <c r="U2523" s="18">
        <f>LOOKUP('lap sim'!T2523,'bike sim'!J112:J357,'bike sim'!K112:K357)</f>
        <v>8.6565689528345136</v>
      </c>
    </row>
    <row r="2524" spans="17:21" x14ac:dyDescent="0.25">
      <c r="Q2524" s="18" t="s">
        <v>100</v>
      </c>
      <c r="R2524" s="10">
        <v>2519</v>
      </c>
      <c r="S2524" s="18">
        <f t="shared" si="132"/>
        <v>2.1798575634061009E-2</v>
      </c>
      <c r="T2524" s="18">
        <f t="shared" si="131"/>
        <v>45.874556979652667</v>
      </c>
      <c r="U2524" s="18">
        <f>LOOKUP('lap sim'!T2524,'bike sim'!J113:J358,'bike sim'!K113:K358)</f>
        <v>8.6565689528345136</v>
      </c>
    </row>
    <row r="2525" spans="17:21" x14ac:dyDescent="0.25">
      <c r="Q2525" s="18" t="s">
        <v>100</v>
      </c>
      <c r="R2525" s="10">
        <v>2520</v>
      </c>
      <c r="S2525" s="18">
        <f t="shared" si="132"/>
        <v>2.1709276473620739E-2</v>
      </c>
      <c r="T2525" s="18">
        <f t="shared" si="131"/>
        <v>46.063257852702492</v>
      </c>
      <c r="U2525" s="18">
        <f>LOOKUP('lap sim'!T2525,'bike sim'!J114:J359,'bike sim'!K114:K359)</f>
        <v>8.6565689528345136</v>
      </c>
    </row>
    <row r="2526" spans="17:21" x14ac:dyDescent="0.25">
      <c r="Q2526" s="18" t="s">
        <v>100</v>
      </c>
      <c r="R2526" s="10">
        <v>2521</v>
      </c>
      <c r="S2526" s="18">
        <f t="shared" si="132"/>
        <v>2.1621067326917404E-2</v>
      </c>
      <c r="T2526" s="18">
        <f t="shared" si="131"/>
        <v>46.251185701412538</v>
      </c>
      <c r="U2526" s="18">
        <f>LOOKUP('lap sim'!T2526,'bike sim'!J115:J360,'bike sim'!K115:K360)</f>
        <v>8.2460620509474829</v>
      </c>
    </row>
    <row r="2527" spans="17:21" x14ac:dyDescent="0.25">
      <c r="Q2527" s="18" t="s">
        <v>100</v>
      </c>
      <c r="R2527" s="10">
        <v>2522</v>
      </c>
      <c r="S2527" s="18">
        <f t="shared" si="132"/>
        <v>2.1538042669961923E-2</v>
      </c>
      <c r="T2527" s="18">
        <f t="shared" si="131"/>
        <v>46.429474364198015</v>
      </c>
      <c r="U2527" s="18">
        <f>LOOKUP('lap sim'!T2527,'bike sim'!J116:J361,'bike sim'!K116:K361)</f>
        <v>8.2460620509474829</v>
      </c>
    </row>
    <row r="2528" spans="17:21" x14ac:dyDescent="0.25">
      <c r="Q2528" s="18" t="s">
        <v>100</v>
      </c>
      <c r="R2528" s="10">
        <v>2523</v>
      </c>
      <c r="S2528" s="18">
        <f t="shared" si="132"/>
        <v>2.1455968370440642E-2</v>
      </c>
      <c r="T2528" s="18">
        <f t="shared" si="131"/>
        <v>46.607078400510474</v>
      </c>
      <c r="U2528" s="18">
        <f>LOOKUP('lap sim'!T2528,'bike sim'!J117:J362,'bike sim'!K117:K362)</f>
        <v>8.3106751358953073</v>
      </c>
    </row>
    <row r="2529" spans="17:21" x14ac:dyDescent="0.25">
      <c r="Q2529" s="18" t="s">
        <v>100</v>
      </c>
      <c r="R2529" s="10">
        <v>2524</v>
      </c>
      <c r="S2529" s="18">
        <f t="shared" si="132"/>
        <v>2.1374193046316617E-2</v>
      </c>
      <c r="T2529" s="18">
        <f t="shared" si="131"/>
        <v>46.785391983363255</v>
      </c>
      <c r="U2529" s="18">
        <f>LOOKUP('lap sim'!T2529,'bike sim'!J118:J363,'bike sim'!K118:K363)</f>
        <v>8.3106751358953073</v>
      </c>
    </row>
    <row r="2530" spans="17:21" x14ac:dyDescent="0.25">
      <c r="Q2530" s="18" t="s">
        <v>100</v>
      </c>
      <c r="R2530" s="10">
        <v>2525</v>
      </c>
      <c r="S2530" s="18">
        <f t="shared" si="132"/>
        <v>2.1293346831888067E-2</v>
      </c>
      <c r="T2530" s="18">
        <f t="shared" si="131"/>
        <v>46.963025958063106</v>
      </c>
      <c r="U2530" s="18">
        <f>LOOKUP('lap sim'!T2530,'bike sim'!J119:J364,'bike sim'!K119:K364)</f>
        <v>8.3106751358953073</v>
      </c>
    </row>
    <row r="2531" spans="17:21" x14ac:dyDescent="0.25">
      <c r="Q2531" s="18" t="s">
        <v>100</v>
      </c>
      <c r="R2531" s="10">
        <v>2526</v>
      </c>
      <c r="S2531" s="18">
        <f t="shared" si="132"/>
        <v>2.1213412252485873E-2</v>
      </c>
      <c r="T2531" s="18">
        <f t="shared" si="131"/>
        <v>47.139988046138875</v>
      </c>
      <c r="U2531" s="18">
        <f>LOOKUP('lap sim'!T2531,'bike sim'!J120:J365,'bike sim'!K120:K365)</f>
        <v>8.3106751358953073</v>
      </c>
    </row>
    <row r="2532" spans="17:21" x14ac:dyDescent="0.25">
      <c r="Q2532" s="18" t="s">
        <v>100</v>
      </c>
      <c r="R2532" s="10">
        <v>2527</v>
      </c>
      <c r="S2532" s="18">
        <f t="shared" si="132"/>
        <v>2.1134372290376058E-2</v>
      </c>
      <c r="T2532" s="18">
        <f t="shared" si="131"/>
        <v>47.316285823893104</v>
      </c>
      <c r="U2532" s="18">
        <f>LOOKUP('lap sim'!T2532,'bike sim'!J121:J366,'bike sim'!K121:K366)</f>
        <v>7.8552566368373231</v>
      </c>
    </row>
    <row r="2533" spans="17:21" x14ac:dyDescent="0.25">
      <c r="Q2533" s="18" t="s">
        <v>100</v>
      </c>
      <c r="R2533" s="10">
        <v>2528</v>
      </c>
      <c r="S2533" s="18">
        <f t="shared" si="132"/>
        <v>2.1060478605937343E-2</v>
      </c>
      <c r="T2533" s="18">
        <f t="shared" si="131"/>
        <v>47.482301742092474</v>
      </c>
      <c r="U2533" s="18">
        <f>LOOKUP('lap sim'!T2533,'bike sim'!J122:J367,'bike sim'!K122:K367)</f>
        <v>7.8552566368373231</v>
      </c>
    </row>
    <row r="2534" spans="17:21" x14ac:dyDescent="0.25">
      <c r="Q2534" s="18" t="s">
        <v>100</v>
      </c>
      <c r="R2534" s="10">
        <v>2529</v>
      </c>
      <c r="S2534" s="18">
        <f t="shared" si="132"/>
        <v>2.0987355510030597E-2</v>
      </c>
      <c r="T2534" s="18">
        <f t="shared" si="131"/>
        <v>47.647737206436737</v>
      </c>
      <c r="U2534" s="18">
        <f>LOOKUP('lap sim'!T2534,'bike sim'!J123:J368,'bike sim'!K123:K368)</f>
        <v>7.8552566368373231</v>
      </c>
    </row>
    <row r="2535" spans="17:21" x14ac:dyDescent="0.25">
      <c r="Q2535" s="18" t="s">
        <v>100</v>
      </c>
      <c r="R2535" s="10">
        <v>2530</v>
      </c>
      <c r="S2535" s="18">
        <f t="shared" si="132"/>
        <v>2.0914989692694234E-2</v>
      </c>
      <c r="T2535" s="18">
        <f t="shared" si="131"/>
        <v>47.812598270096572</v>
      </c>
      <c r="U2535" s="18">
        <f>LOOKUP('lap sim'!T2535,'bike sim'!J124:J369,'bike sim'!K124:K369)</f>
        <v>7.8552566368373231</v>
      </c>
    </row>
    <row r="2536" spans="17:21" x14ac:dyDescent="0.25">
      <c r="Q2536" s="18" t="s">
        <v>100</v>
      </c>
      <c r="R2536" s="10">
        <v>2531</v>
      </c>
      <c r="S2536" s="18">
        <f t="shared" si="132"/>
        <v>2.0843368163768458E-2</v>
      </c>
      <c r="T2536" s="18">
        <f t="shared" si="131"/>
        <v>47.976890881689492</v>
      </c>
      <c r="U2536" s="18">
        <f>LOOKUP('lap sim'!T2536,'bike sim'!J125:J370,'bike sim'!K125:K370)</f>
        <v>7.8552566368373231</v>
      </c>
    </row>
    <row r="2537" spans="17:21" x14ac:dyDescent="0.25">
      <c r="Q2537" s="18" t="s">
        <v>100</v>
      </c>
      <c r="R2537" s="10">
        <v>2532</v>
      </c>
      <c r="S2537" s="18">
        <f t="shared" si="132"/>
        <v>2.0772478243079557E-2</v>
      </c>
      <c r="T2537" s="18">
        <f t="shared" si="131"/>
        <v>48.140620887791975</v>
      </c>
      <c r="U2537" s="18">
        <f>LOOKUP('lap sim'!T2537,'bike sim'!J126:J371,'bike sim'!K126:K371)</f>
        <v>7.8552566368373231</v>
      </c>
    </row>
    <row r="2538" spans="17:21" x14ac:dyDescent="0.25">
      <c r="Q2538" s="18" t="s">
        <v>100</v>
      </c>
      <c r="R2538" s="10">
        <v>2533</v>
      </c>
      <c r="S2538" s="18">
        <f t="shared" si="132"/>
        <v>2.0702307550990021E-2</v>
      </c>
      <c r="T2538" s="18">
        <f t="shared" si="131"/>
        <v>48.303794035374487</v>
      </c>
      <c r="U2538" s="18">
        <f>LOOKUP('lap sim'!T2538,'bike sim'!J127:J372,'bike sim'!K127:K372)</f>
        <v>7.881002220435712</v>
      </c>
    </row>
    <row r="2539" spans="17:21" x14ac:dyDescent="0.25">
      <c r="Q2539" s="18" t="s">
        <v>100</v>
      </c>
      <c r="R2539" s="10">
        <v>2534</v>
      </c>
      <c r="S2539" s="18">
        <f t="shared" si="132"/>
        <v>2.063261709908211E-2</v>
      </c>
      <c r="T2539" s="18">
        <f t="shared" si="131"/>
        <v>48.466948967151986</v>
      </c>
      <c r="U2539" s="18">
        <f>LOOKUP('lap sim'!T2539,'bike sim'!J128:J373,'bike sim'!K128:K373)</f>
        <v>7.881002220435712</v>
      </c>
    </row>
    <row r="2540" spans="17:21" x14ac:dyDescent="0.25">
      <c r="Q2540" s="18" t="s">
        <v>100</v>
      </c>
      <c r="R2540" s="10">
        <v>2535</v>
      </c>
      <c r="S2540" s="18">
        <f t="shared" si="132"/>
        <v>2.0563626519314784E-2</v>
      </c>
      <c r="T2540" s="18">
        <f t="shared" si="131"/>
        <v>48.629554668323252</v>
      </c>
      <c r="U2540" s="18">
        <f>LOOKUP('lap sim'!T2540,'bike sim'!J129:J374,'bike sim'!K129:K374)</f>
        <v>7.3988242190430329</v>
      </c>
    </row>
    <row r="2541" spans="17:21" x14ac:dyDescent="0.25">
      <c r="Q2541" s="18" t="s">
        <v>100</v>
      </c>
      <c r="R2541" s="10">
        <v>2536</v>
      </c>
      <c r="S2541" s="18">
        <f t="shared" si="132"/>
        <v>2.049949003033185E-2</v>
      </c>
      <c r="T2541" s="18">
        <f t="shared" si="131"/>
        <v>48.781701326245717</v>
      </c>
      <c r="U2541" s="18">
        <f>LOOKUP('lap sim'!T2541,'bike sim'!J130:J375,'bike sim'!K130:K375)</f>
        <v>7.3988242190430329</v>
      </c>
    </row>
    <row r="2542" spans="17:21" x14ac:dyDescent="0.25">
      <c r="Q2542" s="18" t="s">
        <v>100</v>
      </c>
      <c r="R2542" s="10">
        <v>2537</v>
      </c>
      <c r="S2542" s="18">
        <f t="shared" si="132"/>
        <v>2.0435950548776002E-2</v>
      </c>
      <c r="T2542" s="18">
        <f t="shared" si="131"/>
        <v>48.933373449560165</v>
      </c>
      <c r="U2542" s="18">
        <f>LOOKUP('lap sim'!T2542,'bike sim'!J131:J376,'bike sim'!K131:K376)</f>
        <v>7.3988242190430329</v>
      </c>
    </row>
    <row r="2543" spans="17:21" x14ac:dyDescent="0.25">
      <c r="Q2543" s="18" t="s">
        <v>100</v>
      </c>
      <c r="R2543" s="10">
        <v>2538</v>
      </c>
      <c r="S2543" s="18">
        <f t="shared" si="132"/>
        <v>2.0372998864138819E-2</v>
      </c>
      <c r="T2543" s="18">
        <f t="shared" si="131"/>
        <v>49.084575455419618</v>
      </c>
      <c r="U2543" s="18">
        <f>LOOKUP('lap sim'!T2543,'bike sim'!J132:J377,'bike sim'!K132:K377)</f>
        <v>7.3988242190430329</v>
      </c>
    </row>
    <row r="2544" spans="17:21" x14ac:dyDescent="0.25">
      <c r="Q2544" s="18" t="s">
        <v>100</v>
      </c>
      <c r="R2544" s="10">
        <v>2539</v>
      </c>
      <c r="S2544" s="18">
        <f t="shared" si="132"/>
        <v>2.0310625963715068E-2</v>
      </c>
      <c r="T2544" s="18">
        <f t="shared" ref="T2544:T2607" si="133">T2543+(U2543*S2543)</f>
        <v>49.235311692830145</v>
      </c>
      <c r="U2544" s="18">
        <f>LOOKUP('lap sim'!T2544,'bike sim'!J133:J378,'bike sim'!K133:K378)</f>
        <v>7.3988242190430329</v>
      </c>
    </row>
    <row r="2545" spans="17:21" x14ac:dyDescent="0.25">
      <c r="Q2545" s="18" t="s">
        <v>100</v>
      </c>
      <c r="R2545" s="10">
        <v>2540</v>
      </c>
      <c r="S2545" s="18">
        <f t="shared" si="132"/>
        <v>2.0248823027172465E-2</v>
      </c>
      <c r="T2545" s="18">
        <f t="shared" si="133"/>
        <v>49.385586444114402</v>
      </c>
      <c r="U2545" s="18">
        <f>LOOKUP('lap sim'!T2545,'bike sim'!J134:J379,'bike sim'!K134:K379)</f>
        <v>7.3988242190430329</v>
      </c>
    </row>
    <row r="2546" spans="17:21" x14ac:dyDescent="0.25">
      <c r="Q2546" s="18" t="s">
        <v>100</v>
      </c>
      <c r="R2546" s="10">
        <v>2541</v>
      </c>
      <c r="S2546" s="18">
        <f t="shared" si="132"/>
        <v>2.0187581421302607E-2</v>
      </c>
      <c r="T2546" s="18">
        <f t="shared" si="133"/>
        <v>49.535403926334965</v>
      </c>
      <c r="U2546" s="18">
        <f>LOOKUP('lap sim'!T2546,'bike sim'!J135:J380,'bike sim'!K135:K380)</f>
        <v>7.3988242190430329</v>
      </c>
    </row>
    <row r="2547" spans="17:21" x14ac:dyDescent="0.25">
      <c r="Q2547" s="18" t="s">
        <v>100</v>
      </c>
      <c r="R2547" s="10">
        <v>2542</v>
      </c>
      <c r="S2547" s="18">
        <f t="shared" si="132"/>
        <v>2.0126892694945966E-2</v>
      </c>
      <c r="T2547" s="18">
        <f t="shared" si="133"/>
        <v>49.684768292678804</v>
      </c>
      <c r="U2547" s="18">
        <f>LOOKUP('lap sim'!T2547,'bike sim'!J136:J381,'bike sim'!K136:K381)</f>
        <v>7.3988242190430329</v>
      </c>
    </row>
    <row r="2548" spans="17:21" x14ac:dyDescent="0.25">
      <c r="Q2548" s="18" t="s">
        <v>100</v>
      </c>
      <c r="R2548" s="10">
        <v>2543</v>
      </c>
      <c r="S2548" s="18">
        <f t="shared" si="132"/>
        <v>2.0066748574084109E-2</v>
      </c>
      <c r="T2548" s="18">
        <f t="shared" si="133"/>
        <v>49.833683633804249</v>
      </c>
      <c r="U2548" s="18">
        <f>LOOKUP('lap sim'!T2548,'bike sim'!J137:J382,'bike sim'!K137:K382)</f>
        <v>7.1886440645898144</v>
      </c>
    </row>
    <row r="2549" spans="17:21" x14ac:dyDescent="0.25">
      <c r="Q2549" s="18" t="s">
        <v>100</v>
      </c>
      <c r="R2549" s="10">
        <v>2544</v>
      </c>
      <c r="S2549" s="18">
        <f t="shared" si="132"/>
        <v>2.0008829357422816E-2</v>
      </c>
      <c r="T2549" s="18">
        <f t="shared" si="133"/>
        <v>49.977936346836955</v>
      </c>
      <c r="U2549" s="18">
        <f>LOOKUP('lap sim'!T2549,'bike sim'!J138:J383,'bike sim'!K138:K383)</f>
        <v>7.1886440645898144</v>
      </c>
    </row>
    <row r="2550" spans="17:21" x14ac:dyDescent="0.25">
      <c r="Q2550" s="18" t="s">
        <v>100</v>
      </c>
      <c r="R2550" s="10">
        <v>2545</v>
      </c>
      <c r="S2550" s="18">
        <f t="shared" si="132"/>
        <v>1.9951409260814738E-2</v>
      </c>
      <c r="T2550" s="18">
        <f t="shared" si="133"/>
        <v>50.12177269923658</v>
      </c>
      <c r="U2550" s="18">
        <f>LOOKUP('lap sim'!T2550,'bike sim'!J139:J384,'bike sim'!K139:K384)</f>
        <v>7.1886440645898144</v>
      </c>
    </row>
    <row r="2551" spans="17:21" x14ac:dyDescent="0.25">
      <c r="Q2551" s="18" t="s">
        <v>100</v>
      </c>
      <c r="R2551" s="10">
        <v>2546</v>
      </c>
      <c r="S2551" s="18">
        <f t="shared" si="132"/>
        <v>1.9894481152514534E-2</v>
      </c>
      <c r="T2551" s="18">
        <f t="shared" si="133"/>
        <v>50.265196278999539</v>
      </c>
      <c r="U2551" s="18">
        <f>LOOKUP('lap sim'!T2551,'bike sim'!J140:J385,'bike sim'!K140:K385)</f>
        <v>7.1886440645898144</v>
      </c>
    </row>
    <row r="2552" spans="17:21" x14ac:dyDescent="0.25">
      <c r="Q2552" s="18" t="s">
        <v>100</v>
      </c>
      <c r="R2552" s="10">
        <v>2547</v>
      </c>
      <c r="S2552" s="18">
        <f t="shared" si="132"/>
        <v>1.9838038042687602E-2</v>
      </c>
      <c r="T2552" s="18">
        <f t="shared" si="133"/>
        <v>50.408210622854654</v>
      </c>
      <c r="U2552" s="18">
        <f>LOOKUP('lap sim'!T2552,'bike sim'!J141:J386,'bike sim'!K141:K386)</f>
        <v>7.1886440645898144</v>
      </c>
    </row>
    <row r="2553" spans="17:21" x14ac:dyDescent="0.25">
      <c r="Q2553" s="18" t="s">
        <v>100</v>
      </c>
      <c r="R2553" s="10">
        <v>2548</v>
      </c>
      <c r="S2553" s="18">
        <f t="shared" si="132"/>
        <v>1.9782073079798873E-2</v>
      </c>
      <c r="T2553" s="18">
        <f t="shared" si="133"/>
        <v>50.550819217283326</v>
      </c>
      <c r="U2553" s="18">
        <f>LOOKUP('lap sim'!T2553,'bike sim'!J142:J387,'bike sim'!K142:K387)</f>
        <v>7.1886440645898144</v>
      </c>
    </row>
    <row r="2554" spans="17:21" x14ac:dyDescent="0.25">
      <c r="Q2554" s="18" t="s">
        <v>100</v>
      </c>
      <c r="R2554" s="10">
        <v>2549</v>
      </c>
      <c r="S2554" s="18">
        <f t="shared" ref="S2554:S2617" si="134">1/T2554</f>
        <v>1.97265795471133E-2</v>
      </c>
      <c r="T2554" s="18">
        <f t="shared" si="133"/>
        <v>50.693025499513702</v>
      </c>
      <c r="U2554" s="18">
        <f>LOOKUP('lap sim'!T2554,'bike sim'!J143:J388,'bike sim'!K143:K388)</f>
        <v>6.7126478324457644</v>
      </c>
    </row>
    <row r="2555" spans="17:21" x14ac:dyDescent="0.25">
      <c r="Q2555" s="18" t="s">
        <v>100</v>
      </c>
      <c r="R2555" s="10">
        <v>2550</v>
      </c>
      <c r="S2555" s="18">
        <f t="shared" si="134"/>
        <v>1.9675185091987304E-2</v>
      </c>
      <c r="T2555" s="18">
        <f t="shared" si="133"/>
        <v>50.825443080952198</v>
      </c>
      <c r="U2555" s="18">
        <f>LOOKUP('lap sim'!T2555,'bike sim'!J144:J389,'bike sim'!K144:K389)</f>
        <v>6.7126478324457644</v>
      </c>
    </row>
    <row r="2556" spans="17:21" x14ac:dyDescent="0.25">
      <c r="Q2556" s="18" t="s">
        <v>100</v>
      </c>
      <c r="R2556" s="10">
        <v>2551</v>
      </c>
      <c r="S2556" s="18">
        <f t="shared" si="134"/>
        <v>1.9624190599980225E-2</v>
      </c>
      <c r="T2556" s="18">
        <f t="shared" si="133"/>
        <v>50.957515669512894</v>
      </c>
      <c r="U2556" s="18">
        <f>LOOKUP('lap sim'!T2556,'bike sim'!J145:J390,'bike sim'!K145:K390)</f>
        <v>6.7126478324457644</v>
      </c>
    </row>
    <row r="2557" spans="17:21" x14ac:dyDescent="0.25">
      <c r="Q2557" s="18" t="s">
        <v>100</v>
      </c>
      <c r="R2557" s="10">
        <v>2552</v>
      </c>
      <c r="S2557" s="18">
        <f t="shared" si="134"/>
        <v>1.9573590907537287E-2</v>
      </c>
      <c r="T2557" s="18">
        <f t="shared" si="133"/>
        <v>51.089245950007353</v>
      </c>
      <c r="U2557" s="18">
        <f>LOOKUP('lap sim'!T2557,'bike sim'!J146:J391,'bike sim'!K146:K391)</f>
        <v>6.7126478324457644</v>
      </c>
    </row>
    <row r="2558" spans="17:21" x14ac:dyDescent="0.25">
      <c r="Q2558" s="18" t="s">
        <v>100</v>
      </c>
      <c r="R2558" s="10">
        <v>2553</v>
      </c>
      <c r="S2558" s="18">
        <f t="shared" si="134"/>
        <v>1.9523380943984862E-2</v>
      </c>
      <c r="T2558" s="18">
        <f t="shared" si="133"/>
        <v>51.220636572586017</v>
      </c>
      <c r="U2558" s="18">
        <f>LOOKUP('lap sim'!T2558,'bike sim'!J147:J392,'bike sim'!K147:K392)</f>
        <v>6.7126478324457644</v>
      </c>
    </row>
    <row r="2559" spans="17:21" x14ac:dyDescent="0.25">
      <c r="Q2559" s="18" t="s">
        <v>100</v>
      </c>
      <c r="R2559" s="10">
        <v>2554</v>
      </c>
      <c r="S2559" s="18">
        <f t="shared" si="134"/>
        <v>1.9473555729392803E-2</v>
      </c>
      <c r="T2559" s="18">
        <f t="shared" si="133"/>
        <v>51.351690153361666</v>
      </c>
      <c r="U2559" s="18">
        <f>LOOKUP('lap sim'!T2559,'bike sim'!J148:J393,'bike sim'!K148:K393)</f>
        <v>6.7126478324457644</v>
      </c>
    </row>
    <row r="2560" spans="17:21" x14ac:dyDescent="0.25">
      <c r="Q2560" s="18" t="s">
        <v>100</v>
      </c>
      <c r="R2560" s="10">
        <v>2555</v>
      </c>
      <c r="S2560" s="18">
        <f t="shared" si="134"/>
        <v>1.9424110372496528E-2</v>
      </c>
      <c r="T2560" s="18">
        <f t="shared" si="133"/>
        <v>51.48240927501859</v>
      </c>
      <c r="U2560" s="18">
        <f>LOOKUP('lap sim'!T2560,'bike sim'!J149:J394,'bike sim'!K149:K394)</f>
        <v>6.7126478324457644</v>
      </c>
    </row>
    <row r="2561" spans="17:21" x14ac:dyDescent="0.25">
      <c r="Q2561" s="18" t="s">
        <v>100</v>
      </c>
      <c r="R2561" s="10">
        <v>2556</v>
      </c>
      <c r="S2561" s="18">
        <f t="shared" si="134"/>
        <v>1.9375040068677078E-2</v>
      </c>
      <c r="T2561" s="18">
        <f t="shared" si="133"/>
        <v>51.612796487407714</v>
      </c>
      <c r="U2561" s="18">
        <f>LOOKUP('lap sim'!T2561,'bike sim'!J150:J395,'bike sim'!K150:K395)</f>
        <v>6.7126478324457644</v>
      </c>
    </row>
    <row r="2562" spans="17:21" x14ac:dyDescent="0.25">
      <c r="Q2562" s="18" t="s">
        <v>100</v>
      </c>
      <c r="R2562" s="10">
        <v>2557</v>
      </c>
      <c r="S2562" s="18">
        <f t="shared" si="134"/>
        <v>1.9326340097997077E-2</v>
      </c>
      <c r="T2562" s="18">
        <f t="shared" si="133"/>
        <v>51.742854308128265</v>
      </c>
      <c r="U2562" s="18">
        <f>LOOKUP('lap sim'!T2562,'bike sim'!J151:J396,'bike sim'!K151:K396)</f>
        <v>6.7126478324457644</v>
      </c>
    </row>
    <row r="2563" spans="17:21" x14ac:dyDescent="0.25">
      <c r="Q2563" s="18" t="s">
        <v>100</v>
      </c>
      <c r="R2563" s="10">
        <v>2558</v>
      </c>
      <c r="S2563" s="18">
        <f t="shared" si="134"/>
        <v>1.9278005823290863E-2</v>
      </c>
      <c r="T2563" s="18">
        <f t="shared" si="133"/>
        <v>51.872585223096195</v>
      </c>
      <c r="U2563" s="18">
        <f>LOOKUP('lap sim'!T2563,'bike sim'!J152:J397,'bike sim'!K152:K397)</f>
        <v>6.622294358899862</v>
      </c>
    </row>
    <row r="2564" spans="17:21" x14ac:dyDescent="0.25">
      <c r="Q2564" s="18" t="s">
        <v>100</v>
      </c>
      <c r="R2564" s="10">
        <v>2559</v>
      </c>
      <c r="S2564" s="18">
        <f t="shared" si="134"/>
        <v>1.9230676830210756E-2</v>
      </c>
      <c r="T2564" s="18">
        <f t="shared" si="133"/>
        <v>52.00024985231061</v>
      </c>
      <c r="U2564" s="18">
        <f>LOOKUP('lap sim'!T2564,'bike sim'!J153:J398,'bike sim'!K153:K398)</f>
        <v>6.622294358899862</v>
      </c>
    </row>
    <row r="2565" spans="17:21" x14ac:dyDescent="0.25">
      <c r="Q2565" s="18" t="s">
        <v>100</v>
      </c>
      <c r="R2565" s="10">
        <v>2560</v>
      </c>
      <c r="S2565" s="18">
        <f t="shared" si="134"/>
        <v>1.9183695005355703E-2</v>
      </c>
      <c r="T2565" s="18">
        <f t="shared" si="133"/>
        <v>52.127601055001143</v>
      </c>
      <c r="U2565" s="18">
        <f>LOOKUP('lap sim'!T2565,'bike sim'!J154:J399,'bike sim'!K154:K399)</f>
        <v>6.622294358899862</v>
      </c>
    </row>
    <row r="2566" spans="17:21" x14ac:dyDescent="0.25">
      <c r="Q2566" s="18" t="s">
        <v>100</v>
      </c>
      <c r="R2566" s="10">
        <v>2561</v>
      </c>
      <c r="S2566" s="18">
        <f t="shared" si="134"/>
        <v>1.9137056123072618E-2</v>
      </c>
      <c r="T2566" s="18">
        <f t="shared" si="133"/>
        <v>52.254641130217969</v>
      </c>
      <c r="U2566" s="18">
        <f>LOOKUP('lap sim'!T2566,'bike sim'!J155:J400,'bike sim'!K155:K400)</f>
        <v>6.2504485925377704</v>
      </c>
    </row>
    <row r="2567" spans="17:21" x14ac:dyDescent="0.25">
      <c r="Q2567" s="18" t="s">
        <v>100</v>
      </c>
      <c r="R2567" s="10">
        <v>2562</v>
      </c>
      <c r="S2567" s="18">
        <f t="shared" si="134"/>
        <v>1.9093349869670699E-2</v>
      </c>
      <c r="T2567" s="18">
        <f t="shared" si="133"/>
        <v>52.374256315727742</v>
      </c>
      <c r="U2567" s="18">
        <f>LOOKUP('lap sim'!T2567,'bike sim'!J156:J401,'bike sim'!K156:K401)</f>
        <v>6.2504485925377704</v>
      </c>
    </row>
    <row r="2568" spans="17:21" x14ac:dyDescent="0.25">
      <c r="Q2568" s="18" t="s">
        <v>100</v>
      </c>
      <c r="R2568" s="10">
        <v>2563</v>
      </c>
      <c r="S2568" s="18">
        <f t="shared" si="134"/>
        <v>1.9049941936743208E-2</v>
      </c>
      <c r="T2568" s="18">
        <f t="shared" si="133"/>
        <v>52.493598317547459</v>
      </c>
      <c r="U2568" s="18">
        <f>LOOKUP('lap sim'!T2568,'bike sim'!J157:J402,'bike sim'!K157:K402)</f>
        <v>6.2504485925377704</v>
      </c>
    </row>
    <row r="2569" spans="17:21" x14ac:dyDescent="0.25">
      <c r="Q2569" s="18" t="s">
        <v>100</v>
      </c>
      <c r="R2569" s="10">
        <v>2564</v>
      </c>
      <c r="S2569" s="18">
        <f t="shared" si="134"/>
        <v>1.9006828944451264E-2</v>
      </c>
      <c r="T2569" s="18">
        <f t="shared" si="133"/>
        <v>52.6126690003139</v>
      </c>
      <c r="U2569" s="18">
        <f>LOOKUP('lap sim'!T2569,'bike sim'!J158:J403,'bike sim'!K158:K403)</f>
        <v>6.5126592435105453</v>
      </c>
    </row>
    <row r="2570" spans="17:21" x14ac:dyDescent="0.25">
      <c r="Q2570" s="18" t="s">
        <v>100</v>
      </c>
      <c r="R2570" s="10">
        <v>2565</v>
      </c>
      <c r="S2570" s="18">
        <f t="shared" si="134"/>
        <v>1.8962215396393031E-2</v>
      </c>
      <c r="T2570" s="18">
        <f t="shared" si="133"/>
        <v>52.736454000528802</v>
      </c>
      <c r="U2570" s="18">
        <f>LOOKUP('lap sim'!T2570,'bike sim'!J159:J404,'bike sim'!K159:K404)</f>
        <v>6.104556952146897</v>
      </c>
    </row>
    <row r="2571" spans="17:21" x14ac:dyDescent="0.25">
      <c r="Q2571" s="18" t="s">
        <v>100</v>
      </c>
      <c r="R2571" s="10">
        <v>2566</v>
      </c>
      <c r="S2571" s="18">
        <f t="shared" si="134"/>
        <v>1.8920684706112686E-2</v>
      </c>
      <c r="T2571" s="18">
        <f t="shared" si="133"/>
        <v>52.852209924354959</v>
      </c>
      <c r="U2571" s="18">
        <f>LOOKUP('lap sim'!T2571,'bike sim'!J160:J405,'bike sim'!K160:K405)</f>
        <v>6.104556952146897</v>
      </c>
    </row>
    <row r="2572" spans="17:21" x14ac:dyDescent="0.25">
      <c r="Q2572" s="18" t="s">
        <v>100</v>
      </c>
      <c r="R2572" s="10">
        <v>2567</v>
      </c>
      <c r="S2572" s="18">
        <f t="shared" si="134"/>
        <v>1.8879425902447268E-2</v>
      </c>
      <c r="T2572" s="18">
        <f t="shared" si="133"/>
        <v>52.967712321717038</v>
      </c>
      <c r="U2572" s="18">
        <f>LOOKUP('lap sim'!T2572,'bike sim'!J161:J406,'bike sim'!K161:K406)</f>
        <v>6.104556952146897</v>
      </c>
    </row>
    <row r="2573" spans="17:21" x14ac:dyDescent="0.25">
      <c r="Q2573" s="18" t="s">
        <v>100</v>
      </c>
      <c r="R2573" s="10">
        <v>2568</v>
      </c>
      <c r="S2573" s="18">
        <f t="shared" si="134"/>
        <v>1.8838436030431501E-2</v>
      </c>
      <c r="T2573" s="18">
        <f t="shared" si="133"/>
        <v>53.082962852362364</v>
      </c>
      <c r="U2573" s="18">
        <f>LOOKUP('lap sim'!T2573,'bike sim'!J162:J407,'bike sim'!K162:K407)</f>
        <v>6.104556952146897</v>
      </c>
    </row>
    <row r="2574" spans="17:21" x14ac:dyDescent="0.25">
      <c r="Q2574" s="18" t="s">
        <v>100</v>
      </c>
      <c r="R2574" s="10">
        <v>2569</v>
      </c>
      <c r="S2574" s="18">
        <f t="shared" si="134"/>
        <v>1.8797712179881222E-2</v>
      </c>
      <c r="T2574" s="18">
        <f t="shared" si="133"/>
        <v>53.19796315799951</v>
      </c>
      <c r="U2574" s="18">
        <f>LOOKUP('lap sim'!T2574,'bike sim'!J163:J408,'bike sim'!K163:K408)</f>
        <v>6.104556952146897</v>
      </c>
    </row>
    <row r="2575" spans="17:21" x14ac:dyDescent="0.25">
      <c r="Q2575" s="18" t="s">
        <v>100</v>
      </c>
      <c r="R2575" s="10">
        <v>2570</v>
      </c>
      <c r="S2575" s="18">
        <f t="shared" si="134"/>
        <v>1.875725148452443E-2</v>
      </c>
      <c r="T2575" s="18">
        <f t="shared" si="133"/>
        <v>53.31271486257166</v>
      </c>
      <c r="U2575" s="18">
        <f>LOOKUP('lap sim'!T2575,'bike sim'!J164:J409,'bike sim'!K164:K409)</f>
        <v>6.104556952146897</v>
      </c>
    </row>
    <row r="2576" spans="17:21" x14ac:dyDescent="0.25">
      <c r="Q2576" s="18" t="s">
        <v>100</v>
      </c>
      <c r="R2576" s="10">
        <v>2571</v>
      </c>
      <c r="S2576" s="18">
        <f t="shared" si="134"/>
        <v>1.8717051121152802E-2</v>
      </c>
      <c r="T2576" s="18">
        <f t="shared" si="133"/>
        <v>53.427219572524685</v>
      </c>
      <c r="U2576" s="18">
        <f>LOOKUP('lap sim'!T2576,'bike sim'!J165:J410,'bike sim'!K165:K410)</f>
        <v>6.104556952146897</v>
      </c>
    </row>
    <row r="2577" spans="17:21" x14ac:dyDescent="0.25">
      <c r="Q2577" s="18" t="s">
        <v>100</v>
      </c>
      <c r="R2577" s="10">
        <v>2572</v>
      </c>
      <c r="S2577" s="18">
        <f t="shared" si="134"/>
        <v>1.8677108308793204E-2</v>
      </c>
      <c r="T2577" s="18">
        <f t="shared" si="133"/>
        <v>53.541478877070006</v>
      </c>
      <c r="U2577" s="18">
        <f>LOOKUP('lap sim'!T2577,'bike sim'!J166:J411,'bike sim'!K166:K411)</f>
        <v>6.104556952146897</v>
      </c>
    </row>
    <row r="2578" spans="17:21" x14ac:dyDescent="0.25">
      <c r="Q2578" s="18" t="s">
        <v>100</v>
      </c>
      <c r="R2578" s="10">
        <v>2573</v>
      </c>
      <c r="S2578" s="18">
        <f t="shared" si="134"/>
        <v>1.8637420307898601E-2</v>
      </c>
      <c r="T2578" s="18">
        <f t="shared" si="133"/>
        <v>53.655494348442453</v>
      </c>
      <c r="U2578" s="18">
        <f>LOOKUP('lap sim'!T2578,'bike sim'!J167:J412,'bike sim'!K167:K412)</f>
        <v>6.104556952146897</v>
      </c>
    </row>
    <row r="2579" spans="17:21" x14ac:dyDescent="0.25">
      <c r="Q2579" s="18" t="s">
        <v>100</v>
      </c>
      <c r="R2579" s="10">
        <v>2574</v>
      </c>
      <c r="S2579" s="18">
        <f t="shared" si="134"/>
        <v>1.8597984419557827E-2</v>
      </c>
      <c r="T2579" s="18">
        <f t="shared" si="133"/>
        <v>53.769267542153116</v>
      </c>
      <c r="U2579" s="18">
        <f>LOOKUP('lap sim'!T2579,'bike sim'!J168:J413,'bike sim'!K168:K413)</f>
        <v>5.8399880735149985</v>
      </c>
    </row>
    <row r="2580" spans="17:21" x14ac:dyDescent="0.25">
      <c r="Q2580" s="18" t="s">
        <v>100</v>
      </c>
      <c r="R2580" s="10">
        <v>2575</v>
      </c>
      <c r="S2580" s="18">
        <f t="shared" si="134"/>
        <v>1.8560492884356215E-2</v>
      </c>
      <c r="T2580" s="18">
        <f t="shared" si="133"/>
        <v>53.877879549354752</v>
      </c>
      <c r="U2580" s="18">
        <f>LOOKUP('lap sim'!T2580,'bike sim'!J169:J414,'bike sim'!K169:K414)</f>
        <v>5.8399880735149985</v>
      </c>
    </row>
    <row r="2581" spans="17:21" x14ac:dyDescent="0.25">
      <c r="Q2581" s="18" t="s">
        <v>100</v>
      </c>
      <c r="R2581" s="10">
        <v>2576</v>
      </c>
      <c r="S2581" s="18">
        <f t="shared" si="134"/>
        <v>1.852322732651019E-2</v>
      </c>
      <c r="T2581" s="18">
        <f t="shared" si="133"/>
        <v>53.98627260643795</v>
      </c>
      <c r="U2581" s="18">
        <f>LOOKUP('lap sim'!T2581,'bike sim'!J170:J415,'bike sim'!K170:K415)</f>
        <v>5.8399880735149985</v>
      </c>
    </row>
    <row r="2582" spans="17:21" x14ac:dyDescent="0.25">
      <c r="Q2582" s="18" t="s">
        <v>100</v>
      </c>
      <c r="R2582" s="10">
        <v>2577</v>
      </c>
      <c r="S2582" s="18">
        <f t="shared" si="134"/>
        <v>1.8486185484099284E-2</v>
      </c>
      <c r="T2582" s="18">
        <f t="shared" si="133"/>
        <v>54.094448033107774</v>
      </c>
      <c r="U2582" s="18">
        <f>LOOKUP('lap sim'!T2582,'bike sim'!J171:J416,'bike sim'!K171:K416)</f>
        <v>5.8399880735149985</v>
      </c>
    </row>
    <row r="2583" spans="17:21" x14ac:dyDescent="0.25">
      <c r="Q2583" s="18" t="s">
        <v>100</v>
      </c>
      <c r="R2583" s="10">
        <v>2578</v>
      </c>
      <c r="S2583" s="18">
        <f t="shared" si="134"/>
        <v>1.8449365126782555E-2</v>
      </c>
      <c r="T2583" s="18">
        <f t="shared" si="133"/>
        <v>54.202407135859701</v>
      </c>
      <c r="U2583" s="18">
        <f>LOOKUP('lap sim'!T2583,'bike sim'!J172:J417,'bike sim'!K172:K417)</f>
        <v>5.8399880735149985</v>
      </c>
    </row>
    <row r="2584" spans="17:21" x14ac:dyDescent="0.25">
      <c r="Q2584" s="18" t="s">
        <v>100</v>
      </c>
      <c r="R2584" s="10">
        <v>2579</v>
      </c>
      <c r="S2584" s="18">
        <f t="shared" si="134"/>
        <v>1.8412764055233885E-2</v>
      </c>
      <c r="T2584" s="18">
        <f t="shared" si="133"/>
        <v>54.310151208164037</v>
      </c>
      <c r="U2584" s="18">
        <f>LOOKUP('lap sim'!T2584,'bike sim'!J173:J418,'bike sim'!K173:K418)</f>
        <v>5.8399880735149985</v>
      </c>
    </row>
    <row r="2585" spans="17:21" x14ac:dyDescent="0.25">
      <c r="Q2585" s="18" t="s">
        <v>100</v>
      </c>
      <c r="R2585" s="10">
        <v>2580</v>
      </c>
      <c r="S2585" s="18">
        <f t="shared" si="134"/>
        <v>1.8376380100589514E-2</v>
      </c>
      <c r="T2585" s="18">
        <f t="shared" si="133"/>
        <v>54.417681530647052</v>
      </c>
      <c r="U2585" s="18">
        <f>LOOKUP('lap sim'!T2585,'bike sim'!J174:J419,'bike sim'!K174:K419)</f>
        <v>5.8399880735149985</v>
      </c>
    </row>
    <row r="2586" spans="17:21" x14ac:dyDescent="0.25">
      <c r="Q2586" s="18" t="s">
        <v>100</v>
      </c>
      <c r="R2586" s="10">
        <v>2581</v>
      </c>
      <c r="S2586" s="18">
        <f t="shared" si="134"/>
        <v>1.8340211123907595E-2</v>
      </c>
      <c r="T2586" s="18">
        <f t="shared" si="133"/>
        <v>54.524999371268869</v>
      </c>
      <c r="U2586" s="18">
        <f>LOOKUP('lap sim'!T2586,'bike sim'!J175:J420,'bike sim'!K175:K420)</f>
        <v>5.8399880735149985</v>
      </c>
    </row>
    <row r="2587" spans="17:21" x14ac:dyDescent="0.25">
      <c r="Q2587" s="18" t="s">
        <v>100</v>
      </c>
      <c r="R2587" s="10">
        <v>2582</v>
      </c>
      <c r="S2587" s="18">
        <f t="shared" si="134"/>
        <v>1.8304255015639412E-2</v>
      </c>
      <c r="T2587" s="18">
        <f t="shared" si="133"/>
        <v>54.632105985498235</v>
      </c>
      <c r="U2587" s="18">
        <f>LOOKUP('lap sim'!T2587,'bike sim'!J176:J421,'bike sim'!K176:K421)</f>
        <v>5.8399880735149985</v>
      </c>
    </row>
    <row r="2588" spans="17:21" x14ac:dyDescent="0.25">
      <c r="Q2588" s="18" t="s">
        <v>100</v>
      </c>
      <c r="R2588" s="10">
        <v>2583</v>
      </c>
      <c r="S2588" s="18">
        <f t="shared" si="134"/>
        <v>1.826850969511197E-2</v>
      </c>
      <c r="T2588" s="18">
        <f t="shared" si="133"/>
        <v>54.739002616484143</v>
      </c>
      <c r="U2588" s="18">
        <f>LOOKUP('lap sim'!T2588,'bike sim'!J177:J422,'bike sim'!K177:K422)</f>
        <v>5.8399880735149985</v>
      </c>
    </row>
    <row r="2589" spans="17:21" x14ac:dyDescent="0.25">
      <c r="Q2589" s="18" t="s">
        <v>100</v>
      </c>
      <c r="R2589" s="10">
        <v>2584</v>
      </c>
      <c r="S2589" s="18">
        <f t="shared" si="134"/>
        <v>1.8232973110021686E-2</v>
      </c>
      <c r="T2589" s="18">
        <f t="shared" si="133"/>
        <v>54.845690495224488</v>
      </c>
      <c r="U2589" s="18">
        <f>LOOKUP('lap sim'!T2589,'bike sim'!J178:J423,'bike sim'!K178:K423)</f>
        <v>5.5574633006811451</v>
      </c>
    </row>
    <row r="2590" spans="17:21" x14ac:dyDescent="0.25">
      <c r="Q2590" s="18" t="s">
        <v>100</v>
      </c>
      <c r="R2590" s="10">
        <v>2585</v>
      </c>
      <c r="S2590" s="18">
        <f t="shared" si="134"/>
        <v>1.8199349259528003E-2</v>
      </c>
      <c r="T2590" s="18">
        <f t="shared" si="133"/>
        <v>54.947019574145742</v>
      </c>
      <c r="U2590" s="18">
        <f>LOOKUP('lap sim'!T2590,'bike sim'!J179:J424,'bike sim'!K179:K424)</f>
        <v>5.5574633006811451</v>
      </c>
    </row>
    <row r="2591" spans="17:21" x14ac:dyDescent="0.25">
      <c r="Q2591" s="18" t="s">
        <v>100</v>
      </c>
      <c r="R2591" s="10">
        <v>2586</v>
      </c>
      <c r="S2591" s="18">
        <f t="shared" si="134"/>
        <v>1.8165910858555991E-2</v>
      </c>
      <c r="T2591" s="18">
        <f t="shared" si="133"/>
        <v>55.048161789751845</v>
      </c>
      <c r="U2591" s="18">
        <f>LOOKUP('lap sim'!T2591,'bike sim'!J180:J425,'bike sim'!K180:K425)</f>
        <v>5.5574633006811451</v>
      </c>
    </row>
    <row r="2592" spans="17:21" x14ac:dyDescent="0.25">
      <c r="Q2592" s="18" t="s">
        <v>100</v>
      </c>
      <c r="R2592" s="10">
        <v>2587</v>
      </c>
      <c r="S2592" s="18">
        <f t="shared" si="134"/>
        <v>1.8132656208010491E-2</v>
      </c>
      <c r="T2592" s="18">
        <f t="shared" si="133"/>
        <v>55.149118172671713</v>
      </c>
      <c r="U2592" s="18">
        <f>LOOKUP('lap sim'!T2592,'bike sim'!J181:J426,'bike sim'!K181:K426)</f>
        <v>5.5574633006811451</v>
      </c>
    </row>
    <row r="2593" spans="17:21" x14ac:dyDescent="0.25">
      <c r="Q2593" s="18" t="s">
        <v>100</v>
      </c>
      <c r="R2593" s="10">
        <v>2588</v>
      </c>
      <c r="S2593" s="18">
        <f t="shared" si="134"/>
        <v>1.8099583630516468E-2</v>
      </c>
      <c r="T2593" s="18">
        <f t="shared" si="133"/>
        <v>55.249889744091597</v>
      </c>
      <c r="U2593" s="18">
        <f>LOOKUP('lap sim'!T2593,'bike sim'!J182:J427,'bike sim'!K182:K427)</f>
        <v>5.5574633006811451</v>
      </c>
    </row>
    <row r="2594" spans="17:21" x14ac:dyDescent="0.25">
      <c r="Q2594" s="18" t="s">
        <v>100</v>
      </c>
      <c r="R2594" s="10">
        <v>2589</v>
      </c>
      <c r="S2594" s="18">
        <f t="shared" si="134"/>
        <v>1.8066691470063231E-2</v>
      </c>
      <c r="T2594" s="18">
        <f t="shared" si="133"/>
        <v>55.350477515875802</v>
      </c>
      <c r="U2594" s="18">
        <f>LOOKUP('lap sim'!T2594,'bike sim'!J183:J428,'bike sim'!K183:K428)</f>
        <v>5.5574633006811451</v>
      </c>
    </row>
    <row r="2595" spans="17:21" x14ac:dyDescent="0.25">
      <c r="Q2595" s="18" t="s">
        <v>100</v>
      </c>
      <c r="R2595" s="10">
        <v>2590</v>
      </c>
      <c r="S2595" s="18">
        <f t="shared" si="134"/>
        <v>1.8033978091655783E-2</v>
      </c>
      <c r="T2595" s="18">
        <f t="shared" si="133"/>
        <v>55.450882490685409</v>
      </c>
      <c r="U2595" s="18">
        <f>LOOKUP('lap sim'!T2595,'bike sim'!J184:J429,'bike sim'!K184:K429)</f>
        <v>5.5574633006811451</v>
      </c>
    </row>
    <row r="2596" spans="17:21" x14ac:dyDescent="0.25">
      <c r="Q2596" s="18" t="s">
        <v>100</v>
      </c>
      <c r="R2596" s="10">
        <v>2591</v>
      </c>
      <c r="S2596" s="18">
        <f t="shared" si="134"/>
        <v>1.8001441880973097E-2</v>
      </c>
      <c r="T2596" s="18">
        <f t="shared" si="133"/>
        <v>55.551105662095075</v>
      </c>
      <c r="U2596" s="18">
        <f>LOOKUP('lap sim'!T2596,'bike sim'!J185:J430,'bike sim'!K185:K430)</f>
        <v>5.5574633006811451</v>
      </c>
    </row>
    <row r="2597" spans="17:21" x14ac:dyDescent="0.25">
      <c r="Q2597" s="18" t="s">
        <v>100</v>
      </c>
      <c r="R2597" s="10">
        <v>2592</v>
      </c>
      <c r="S2597" s="18">
        <f t="shared" si="134"/>
        <v>1.7969081244033135E-2</v>
      </c>
      <c r="T2597" s="18">
        <f t="shared" si="133"/>
        <v>55.651148014707928</v>
      </c>
      <c r="U2597" s="18">
        <f>LOOKUP('lap sim'!T2597,'bike sim'!J186:J431,'bike sim'!K186:K431)</f>
        <v>5.5574633006811451</v>
      </c>
    </row>
    <row r="2598" spans="17:21" x14ac:dyDescent="0.25">
      <c r="Q2598" s="18" t="s">
        <v>100</v>
      </c>
      <c r="R2598" s="10">
        <v>2593</v>
      </c>
      <c r="S2598" s="18">
        <f t="shared" si="134"/>
        <v>1.7936894606864508E-2</v>
      </c>
      <c r="T2598" s="18">
        <f t="shared" si="133"/>
        <v>55.751010524268601</v>
      </c>
      <c r="U2598" s="18">
        <f>LOOKUP('lap sim'!T2598,'bike sim'!J187:J432,'bike sim'!K187:K432)</f>
        <v>5.5574633006811451</v>
      </c>
    </row>
    <row r="2599" spans="17:21" x14ac:dyDescent="0.25">
      <c r="Q2599" s="18" t="s">
        <v>100</v>
      </c>
      <c r="R2599" s="10">
        <v>2594</v>
      </c>
      <c r="S2599" s="18">
        <f t="shared" si="134"/>
        <v>1.7904880415184593E-2</v>
      </c>
      <c r="T2599" s="18">
        <f t="shared" si="133"/>
        <v>55.850694157774434</v>
      </c>
      <c r="U2599" s="18">
        <f>LOOKUP('lap sim'!T2599,'bike sim'!J188:J433,'bike sim'!K188:K433)</f>
        <v>5.5574633006811451</v>
      </c>
    </row>
    <row r="2600" spans="17:21" x14ac:dyDescent="0.25">
      <c r="Q2600" s="18" t="s">
        <v>100</v>
      </c>
      <c r="R2600" s="10">
        <v>2595</v>
      </c>
      <c r="S2600" s="18">
        <f t="shared" si="134"/>
        <v>1.7873037134083912E-2</v>
      </c>
      <c r="T2600" s="18">
        <f t="shared" si="133"/>
        <v>55.950199873584907</v>
      </c>
      <c r="U2600" s="18">
        <f>LOOKUP('lap sim'!T2600,'bike sim'!J189:J434,'bike sim'!K189:K434)</f>
        <v>5.3495677131241539</v>
      </c>
    </row>
    <row r="2601" spans="17:21" x14ac:dyDescent="0.25">
      <c r="Q2601" s="18" t="s">
        <v>100</v>
      </c>
      <c r="R2601" s="10">
        <v>2596</v>
      </c>
      <c r="S2601" s="18">
        <f t="shared" si="134"/>
        <v>1.7842546094497886E-2</v>
      </c>
      <c r="T2601" s="18">
        <f t="shared" si="133"/>
        <v>56.045812895972873</v>
      </c>
      <c r="U2601" s="18">
        <f>LOOKUP('lap sim'!T2601,'bike sim'!J190:J435,'bike sim'!K190:K435)</f>
        <v>5.3495677131241539</v>
      </c>
    </row>
    <row r="2602" spans="17:21" x14ac:dyDescent="0.25">
      <c r="Q2602" s="18" t="s">
        <v>100</v>
      </c>
      <c r="R2602" s="10">
        <v>2597</v>
      </c>
      <c r="S2602" s="18">
        <f t="shared" si="134"/>
        <v>1.7812210663708167E-2</v>
      </c>
      <c r="T2602" s="18">
        <f t="shared" si="133"/>
        <v>56.141262804479929</v>
      </c>
      <c r="U2602" s="18">
        <f>LOOKUP('lap sim'!T2602,'bike sim'!J191:J436,'bike sim'!K191:K436)</f>
        <v>5.3495677131241539</v>
      </c>
    </row>
    <row r="2603" spans="17:21" x14ac:dyDescent="0.25">
      <c r="Q2603" s="18" t="s">
        <v>100</v>
      </c>
      <c r="R2603" s="10">
        <v>2598</v>
      </c>
      <c r="S2603" s="18">
        <f t="shared" si="134"/>
        <v>1.7782029522192218E-2</v>
      </c>
      <c r="T2603" s="18">
        <f t="shared" si="133"/>
        <v>56.236550431545865</v>
      </c>
      <c r="U2603" s="18">
        <f>LOOKUP('lap sim'!T2603,'bike sim'!J192:J437,'bike sim'!K192:K437)</f>
        <v>5.3495677131241539</v>
      </c>
    </row>
    <row r="2604" spans="17:21" x14ac:dyDescent="0.25">
      <c r="Q2604" s="18" t="s">
        <v>100</v>
      </c>
      <c r="R2604" s="10">
        <v>2599</v>
      </c>
      <c r="S2604" s="18">
        <f t="shared" si="134"/>
        <v>1.7752001366043203E-2</v>
      </c>
      <c r="T2604" s="18">
        <f t="shared" si="133"/>
        <v>56.331676602551603</v>
      </c>
      <c r="U2604" s="18">
        <f>LOOKUP('lap sim'!T2604,'bike sim'!J193:J438,'bike sim'!K193:K438)</f>
        <v>5.3495677131241539</v>
      </c>
    </row>
    <row r="2605" spans="17:21" x14ac:dyDescent="0.25">
      <c r="Q2605" s="18" t="s">
        <v>100</v>
      </c>
      <c r="R2605" s="10">
        <v>2600</v>
      </c>
      <c r="S2605" s="18">
        <f t="shared" si="134"/>
        <v>1.7722124906733153E-2</v>
      </c>
      <c r="T2605" s="18">
        <f t="shared" si="133"/>
        <v>56.426642135902725</v>
      </c>
      <c r="U2605" s="18">
        <f>LOOKUP('lap sim'!T2605,'bike sim'!J194:J439,'bike sim'!K194:K439)</f>
        <v>5.3495677131241539</v>
      </c>
    </row>
    <row r="2606" spans="17:21" x14ac:dyDescent="0.25">
      <c r="Q2606" s="18" t="s">
        <v>100</v>
      </c>
      <c r="R2606" s="10">
        <v>2601</v>
      </c>
      <c r="S2606" s="18">
        <f t="shared" si="134"/>
        <v>1.769239887088048E-2</v>
      </c>
      <c r="T2606" s="18">
        <f t="shared" si="133"/>
        <v>56.521447843111737</v>
      </c>
      <c r="U2606" s="18">
        <f>LOOKUP('lap sim'!T2606,'bike sim'!J195:J440,'bike sim'!K195:K440)</f>
        <v>5.3495677131241539</v>
      </c>
    </row>
    <row r="2607" spans="17:21" x14ac:dyDescent="0.25">
      <c r="Q2607" s="18" t="s">
        <v>100</v>
      </c>
      <c r="R2607" s="10">
        <v>2602</v>
      </c>
      <c r="S2607" s="18">
        <f t="shared" si="134"/>
        <v>1.76628220000218E-2</v>
      </c>
      <c r="T2607" s="18">
        <f t="shared" si="133"/>
        <v>56.616094528879117</v>
      </c>
      <c r="U2607" s="18">
        <f>LOOKUP('lap sim'!T2607,'bike sim'!J196:J441,'bike sim'!K196:K441)</f>
        <v>5.3495677131241539</v>
      </c>
    </row>
    <row r="2608" spans="17:21" x14ac:dyDescent="0.25">
      <c r="Q2608" s="18" t="s">
        <v>100</v>
      </c>
      <c r="R2608" s="10">
        <v>2603</v>
      </c>
      <c r="S2608" s="18">
        <f t="shared" si="134"/>
        <v>1.7633393050387938E-2</v>
      </c>
      <c r="T2608" s="18">
        <f t="shared" ref="T2608:T2618" si="135">T2607+(U2607*S2607)</f>
        <v>56.710582991173091</v>
      </c>
      <c r="U2608" s="18">
        <f>LOOKUP('lap sim'!T2608,'bike sim'!J197:J442,'bike sim'!K197:K442)</f>
        <v>5.3495677131241539</v>
      </c>
    </row>
    <row r="2609" spans="17:21" x14ac:dyDescent="0.25">
      <c r="Q2609" s="18" t="s">
        <v>100</v>
      </c>
      <c r="R2609" s="10">
        <v>2604</v>
      </c>
      <c r="S2609" s="18">
        <f t="shared" si="134"/>
        <v>1.7604110792684008E-2</v>
      </c>
      <c r="T2609" s="18">
        <f t="shared" si="135"/>
        <v>56.804914021308271</v>
      </c>
      <c r="U2609" s="18">
        <f>LOOKUP('lap sim'!T2609,'bike sim'!J198:J443,'bike sim'!K198:K443)</f>
        <v>5.3495677131241539</v>
      </c>
    </row>
    <row r="2610" spans="17:21" x14ac:dyDescent="0.25">
      <c r="Q2610" s="18" t="s">
        <v>100</v>
      </c>
      <c r="R2610" s="10">
        <v>2605</v>
      </c>
      <c r="S2610" s="18">
        <f t="shared" si="134"/>
        <v>1.757497401187353E-2</v>
      </c>
      <c r="T2610" s="18">
        <f t="shared" si="135"/>
        <v>56.899088404023075</v>
      </c>
      <c r="U2610" s="18">
        <f>LOOKUP('lap sim'!T2610,'bike sim'!J199:J444,'bike sim'!K199:K444)</f>
        <v>5.059187236576947</v>
      </c>
    </row>
    <row r="2611" spans="17:21" x14ac:dyDescent="0.25">
      <c r="Q2611" s="18" t="s">
        <v>100</v>
      </c>
      <c r="R2611" s="10">
        <v>2606</v>
      </c>
      <c r="S2611" s="18">
        <f t="shared" si="134"/>
        <v>1.7547552796907253E-2</v>
      </c>
      <c r="T2611" s="18">
        <f t="shared" si="135"/>
        <v>56.988003488227115</v>
      </c>
      <c r="U2611" s="18">
        <f>LOOKUP('lap sim'!T2611,'bike sim'!J200:J445,'bike sim'!K200:K445)</f>
        <v>5.059187236576947</v>
      </c>
    </row>
    <row r="2612" spans="17:21" x14ac:dyDescent="0.25">
      <c r="Q2612" s="18" t="s">
        <v>100</v>
      </c>
      <c r="R2612" s="10">
        <v>2607</v>
      </c>
      <c r="S2612" s="18">
        <f t="shared" si="134"/>
        <v>1.7520259600212057E-2</v>
      </c>
      <c r="T2612" s="18">
        <f t="shared" si="135"/>
        <v>57.076779843370389</v>
      </c>
      <c r="U2612" s="18">
        <f>LOOKUP('lap sim'!T2612,'bike sim'!J201:J446,'bike sim'!K201:K446)</f>
        <v>5.059187236576947</v>
      </c>
    </row>
    <row r="2613" spans="17:21" x14ac:dyDescent="0.25">
      <c r="Q2613" s="18" t="s">
        <v>100</v>
      </c>
      <c r="R2613" s="10">
        <v>2608</v>
      </c>
      <c r="S2613" s="18">
        <f t="shared" si="134"/>
        <v>1.74930934284638E-2</v>
      </c>
      <c r="T2613" s="18">
        <f t="shared" si="135"/>
        <v>57.165418117121298</v>
      </c>
      <c r="U2613" s="18">
        <f>LOOKUP('lap sim'!T2613,'bike sim'!J202:J447,'bike sim'!K202:K447)</f>
        <v>5.059187236576947</v>
      </c>
    </row>
    <row r="2614" spans="17:21" x14ac:dyDescent="0.25">
      <c r="Q2614" s="18" t="s">
        <v>100</v>
      </c>
      <c r="R2614" s="10">
        <v>2609</v>
      </c>
      <c r="S2614" s="18">
        <f t="shared" si="134"/>
        <v>1.7466053299097749E-2</v>
      </c>
      <c r="T2614" s="18">
        <f t="shared" si="135"/>
        <v>57.253918952122831</v>
      </c>
      <c r="U2614" s="18">
        <f>LOOKUP('lap sim'!T2614,'bike sim'!J203:J448,'bike sim'!K203:K448)</f>
        <v>5.059187236576947</v>
      </c>
    </row>
    <row r="2615" spans="17:21" x14ac:dyDescent="0.25">
      <c r="Q2615" s="18" t="s">
        <v>100</v>
      </c>
      <c r="R2615" s="10">
        <v>2610</v>
      </c>
      <c r="S2615" s="18">
        <f t="shared" si="134"/>
        <v>1.7439138240159156E-2</v>
      </c>
      <c r="T2615" s="18">
        <f t="shared" si="135"/>
        <v>57.342282986046996</v>
      </c>
      <c r="U2615" s="18">
        <f>LOOKUP('lap sim'!T2615,'bike sim'!J204:J449,'bike sim'!K204:K449)</f>
        <v>5.059187236576947</v>
      </c>
    </row>
    <row r="2616" spans="17:21" x14ac:dyDescent="0.25">
      <c r="Q2616" s="18" t="s">
        <v>100</v>
      </c>
      <c r="R2616" s="10">
        <v>2611</v>
      </c>
      <c r="S2616" s="18">
        <f t="shared" si="134"/>
        <v>1.7412347290156404E-2</v>
      </c>
      <c r="T2616" s="18">
        <f t="shared" si="135"/>
        <v>57.430510851648513</v>
      </c>
      <c r="U2616" s="18">
        <f>LOOKUP('lap sim'!T2616,'bike sim'!J205:J450,'bike sim'!K205:K450)</f>
        <v>5.059187236576947</v>
      </c>
    </row>
    <row r="2617" spans="17:21" x14ac:dyDescent="0.25">
      <c r="Q2617" s="18" t="s">
        <v>100</v>
      </c>
      <c r="R2617" s="10">
        <v>2612</v>
      </c>
      <c r="S2617" s="18">
        <f t="shared" si="134"/>
        <v>1.7385679497916591E-2</v>
      </c>
      <c r="T2617" s="18">
        <f t="shared" si="135"/>
        <v>57.51860317681772</v>
      </c>
      <c r="U2617" s="18">
        <f>LOOKUP('lap sim'!T2617,'bike sim'!J206:J451,'bike sim'!K206:K451)</f>
        <v>5.059187236576947</v>
      </c>
    </row>
    <row r="2618" spans="17:21" x14ac:dyDescent="0.25">
      <c r="Q2618" s="18" t="s">
        <v>100</v>
      </c>
      <c r="R2618" s="10">
        <v>2613</v>
      </c>
      <c r="S2618" s="18">
        <f t="shared" ref="S2618:S2681" si="136">1/T2618</f>
        <v>1.7359133922443572E-2</v>
      </c>
      <c r="T2618" s="18">
        <f t="shared" si="135"/>
        <v>57.606560584632795</v>
      </c>
      <c r="U2618" s="18">
        <f>LOOKUP('lap sim'!T2618,'bike sim'!J207:J452,'bike sim'!K207:K452)</f>
        <v>5.059187236576947</v>
      </c>
    </row>
    <row r="2619" spans="17:21" x14ac:dyDescent="0.25">
      <c r="Q2619" s="18" t="s">
        <v>100</v>
      </c>
      <c r="R2619" s="11">
        <v>2614</v>
      </c>
      <c r="S2619" s="18">
        <f t="shared" si="136"/>
        <v>1.7438959976713606E-2</v>
      </c>
      <c r="T2619" s="18">
        <f>T2620+(U2620*S2620)</f>
        <v>57.342869146744341</v>
      </c>
      <c r="U2619" s="18">
        <f>LOOKUP('lap sim'!T2619,'bike sim'!J208:J453,'bike sim'!K208:K453)</f>
        <v>5.059187236576947</v>
      </c>
    </row>
    <row r="2620" spans="17:21" x14ac:dyDescent="0.25">
      <c r="Q2620" s="18" t="s">
        <v>100</v>
      </c>
      <c r="R2620" s="11">
        <v>2615</v>
      </c>
      <c r="S2620" s="18">
        <f t="shared" si="136"/>
        <v>1.7465874208579719E-2</v>
      </c>
      <c r="T2620" s="18">
        <f>T2621+(U2621*S2621)</f>
        <v>57.25450601887264</v>
      </c>
      <c r="U2620" s="18">
        <f>LOOKUP('lap sim'!T2620,'bike sim'!J209:J454,'bike sim'!K209:K454)</f>
        <v>5.059187236576947</v>
      </c>
    </row>
    <row r="2621" spans="17:21" x14ac:dyDescent="0.25">
      <c r="Q2621" s="18" t="s">
        <v>100</v>
      </c>
      <c r="R2621" s="11">
        <v>2616</v>
      </c>
      <c r="S2621" s="18">
        <f t="shared" si="136"/>
        <v>1.7492913504455969E-2</v>
      </c>
      <c r="T2621" s="18">
        <f>T2622+(U2622*S2622)</f>
        <v>57.16600609414035</v>
      </c>
      <c r="U2621" s="18">
        <f>LOOKUP('lap sim'!T2621,'bike sim'!J210:J455,'bike sim'!K210:K455)</f>
        <v>5.059187236576947</v>
      </c>
    </row>
    <row r="2622" spans="17:21" x14ac:dyDescent="0.25">
      <c r="Q2622" s="18" t="s">
        <v>100</v>
      </c>
      <c r="R2622" s="11">
        <v>2617</v>
      </c>
      <c r="S2622" s="18">
        <f t="shared" si="136"/>
        <v>1.7520078836227151E-2</v>
      </c>
      <c r="T2622" s="18">
        <f>T2623+(U2623*S2623)</f>
        <v>57.077368734908291</v>
      </c>
      <c r="U2622" s="18">
        <f>LOOKUP('lap sim'!T2622,'bike sim'!J211:J456,'bike sim'!K211:K456)</f>
        <v>5.059187236576947</v>
      </c>
    </row>
    <row r="2623" spans="17:21" x14ac:dyDescent="0.25">
      <c r="Q2623" s="18" t="s">
        <v>100</v>
      </c>
      <c r="R2623" s="11">
        <v>2618</v>
      </c>
      <c r="S2623" s="18">
        <f t="shared" si="136"/>
        <v>1.7547371186387078E-2</v>
      </c>
      <c r="T2623" s="18">
        <f t="shared" ref="T2623:T2628" si="137">T2624+(U2624*S2624)</f>
        <v>56.988593298566641</v>
      </c>
      <c r="U2623" s="18">
        <f>LOOKUP('lap sim'!T2623,'bike sim'!J212:J457,'bike sim'!K212:K457)</f>
        <v>5.059187236576947</v>
      </c>
    </row>
    <row r="2624" spans="17:21" x14ac:dyDescent="0.25">
      <c r="Q2624" s="18" t="s">
        <v>100</v>
      </c>
      <c r="R2624" s="11">
        <v>2619</v>
      </c>
      <c r="S2624" s="18">
        <f t="shared" si="136"/>
        <v>1.7574791548187963E-2</v>
      </c>
      <c r="T2624" s="18">
        <f t="shared" si="137"/>
        <v>56.899679137480547</v>
      </c>
      <c r="U2624" s="18">
        <f>LOOKUP('lap sim'!T2624,'bike sim'!J213:J458,'bike sim'!K213:K458)</f>
        <v>5.059187236576947</v>
      </c>
    </row>
    <row r="2625" spans="17:21" x14ac:dyDescent="0.25">
      <c r="Q2625" s="18" t="s">
        <v>100</v>
      </c>
      <c r="R2625" s="11">
        <v>2620</v>
      </c>
      <c r="S2625" s="18">
        <f t="shared" si="136"/>
        <v>1.7602340925792378E-2</v>
      </c>
      <c r="T2625" s="18">
        <f t="shared" si="137"/>
        <v>56.810625598934905</v>
      </c>
      <c r="U2625" s="18">
        <f>LOOKUP('lap sim'!T2625,'bike sim'!J214:J459,'bike sim'!K214:K459)</f>
        <v>5.059187236576947</v>
      </c>
    </row>
    <row r="2626" spans="17:21" x14ac:dyDescent="0.25">
      <c r="Q2626" s="18" t="s">
        <v>100</v>
      </c>
      <c r="R2626" s="11">
        <v>2621</v>
      </c>
      <c r="S2626" s="18">
        <f t="shared" si="136"/>
        <v>1.7630020334427871E-2</v>
      </c>
      <c r="T2626" s="18">
        <f t="shared" si="137"/>
        <v>56.721432025078379</v>
      </c>
      <c r="U2626" s="18">
        <f>LOOKUP('lap sim'!T2626,'bike sim'!J215:J460,'bike sim'!K215:K460)</f>
        <v>5.059187236576947</v>
      </c>
    </row>
    <row r="2627" spans="17:21" x14ac:dyDescent="0.25">
      <c r="Q2627" s="18" t="s">
        <v>100</v>
      </c>
      <c r="R2627" s="11">
        <v>2622</v>
      </c>
      <c r="S2627" s="18">
        <f t="shared" si="136"/>
        <v>1.7657830800544231E-2</v>
      </c>
      <c r="T2627" s="18">
        <f t="shared" si="137"/>
        <v>56.632097752866628</v>
      </c>
      <c r="U2627" s="18">
        <f>LOOKUP('lap sim'!T2627,'bike sim'!J216:J461,'bike sim'!K216:K461)</f>
        <v>5.059187236576947</v>
      </c>
    </row>
    <row r="2628" spans="17:21" x14ac:dyDescent="0.25">
      <c r="Q2628" s="18" t="s">
        <v>100</v>
      </c>
      <c r="R2628" s="11">
        <v>2623</v>
      </c>
      <c r="S2628" s="18">
        <f t="shared" si="136"/>
        <v>1.7687382548773584E-2</v>
      </c>
      <c r="T2628" s="18">
        <f t="shared" si="137"/>
        <v>56.537477902254032</v>
      </c>
      <c r="U2628" s="18">
        <f>LOOKUP('lap sim'!T2628,'bike sim'!J217:J462,'bike sim'!K217:K462)</f>
        <v>5.3495677131241539</v>
      </c>
    </row>
    <row r="2629" spans="17:21" x14ac:dyDescent="0.25">
      <c r="Q2629" s="18" t="s">
        <v>100</v>
      </c>
      <c r="R2629" s="11">
        <v>2624</v>
      </c>
      <c r="S2629" s="18">
        <f t="shared" si="136"/>
        <v>1.7717083250462697E-2</v>
      </c>
      <c r="T2629" s="18">
        <f t="shared" ref="T2629:T2642" si="138">T2630+(U2630*S2630)</f>
        <v>56.442699165726623</v>
      </c>
      <c r="U2629" s="18">
        <f>LOOKUP('lap sim'!T2629,'bike sim'!J218:J463,'bike sim'!K218:K463)</f>
        <v>5.3495677131241539</v>
      </c>
    </row>
    <row r="2630" spans="17:21" x14ac:dyDescent="0.25">
      <c r="Q2630" s="18" t="s">
        <v>100</v>
      </c>
      <c r="R2630" s="11">
        <v>2625</v>
      </c>
      <c r="S2630" s="18">
        <f t="shared" si="136"/>
        <v>1.7746934161572338E-2</v>
      </c>
      <c r="T2630" s="18">
        <f t="shared" si="138"/>
        <v>56.347760739728933</v>
      </c>
      <c r="U2630" s="18">
        <f>LOOKUP('lap sim'!T2630,'bike sim'!J219:J464,'bike sim'!K219:K464)</f>
        <v>5.3495677131241539</v>
      </c>
    </row>
    <row r="2631" spans="17:21" x14ac:dyDescent="0.25">
      <c r="Q2631" s="18" t="s">
        <v>100</v>
      </c>
      <c r="R2631" s="11">
        <v>2626</v>
      </c>
      <c r="S2631" s="18">
        <f t="shared" si="136"/>
        <v>1.7776936552943264E-2</v>
      </c>
      <c r="T2631" s="18">
        <f t="shared" si="138"/>
        <v>56.252661813907054</v>
      </c>
      <c r="U2631" s="18">
        <f>LOOKUP('lap sim'!T2631,'bike sim'!J220:J465,'bike sim'!K220:K465)</f>
        <v>5.3495677131241539</v>
      </c>
    </row>
    <row r="2632" spans="17:21" x14ac:dyDescent="0.25">
      <c r="Q2632" s="18" t="s">
        <v>100</v>
      </c>
      <c r="R2632" s="11">
        <v>2627</v>
      </c>
      <c r="S2632" s="18">
        <f t="shared" si="136"/>
        <v>1.7807091710523706E-2</v>
      </c>
      <c r="T2632" s="18">
        <f t="shared" si="138"/>
        <v>56.157401571027798</v>
      </c>
      <c r="U2632" s="18">
        <f>LOOKUP('lap sim'!T2632,'bike sim'!J221:J466,'bike sim'!K221:K466)</f>
        <v>5.3495677131241539</v>
      </c>
    </row>
    <row r="2633" spans="17:21" x14ac:dyDescent="0.25">
      <c r="Q2633" s="18" t="s">
        <v>100</v>
      </c>
      <c r="R2633" s="11">
        <v>2628</v>
      </c>
      <c r="S2633" s="18">
        <f t="shared" si="136"/>
        <v>1.7837400935601103E-2</v>
      </c>
      <c r="T2633" s="18">
        <f t="shared" si="138"/>
        <v>56.061979186896657</v>
      </c>
      <c r="U2633" s="18">
        <f>LOOKUP('lap sim'!T2633,'bike sim'!J222:J467,'bike sim'!K222:K467)</f>
        <v>5.3495677131241539</v>
      </c>
    </row>
    <row r="2634" spans="17:21" x14ac:dyDescent="0.25">
      <c r="Q2634" s="18" t="s">
        <v>100</v>
      </c>
      <c r="R2634" s="11">
        <v>2629</v>
      </c>
      <c r="S2634" s="18">
        <f t="shared" si="136"/>
        <v>1.7867865545038202E-2</v>
      </c>
      <c r="T2634" s="18">
        <f t="shared" si="138"/>
        <v>55.966393830274477</v>
      </c>
      <c r="U2634" s="18">
        <f>LOOKUP('lap sim'!T2634,'bike sim'!J223:J468,'bike sim'!K223:K468)</f>
        <v>5.3495677131241539</v>
      </c>
    </row>
    <row r="2635" spans="17:21" x14ac:dyDescent="0.25">
      <c r="Q2635" s="18" t="s">
        <v>100</v>
      </c>
      <c r="R2635" s="11">
        <v>2630</v>
      </c>
      <c r="S2635" s="18">
        <f t="shared" si="136"/>
        <v>1.7898486871513613E-2</v>
      </c>
      <c r="T2635" s="18">
        <f t="shared" si="138"/>
        <v>55.870644662792849</v>
      </c>
      <c r="U2635" s="18">
        <f>LOOKUP('lap sim'!T2635,'bike sim'!J224:J469,'bike sim'!K224:K469)</f>
        <v>5.3495677131241539</v>
      </c>
    </row>
    <row r="2636" spans="17:21" x14ac:dyDescent="0.25">
      <c r="Q2636" s="18" t="s">
        <v>100</v>
      </c>
      <c r="R2636" s="11">
        <v>2631</v>
      </c>
      <c r="S2636" s="18">
        <f t="shared" si="136"/>
        <v>1.7929266263766921E-2</v>
      </c>
      <c r="T2636" s="18">
        <f t="shared" si="138"/>
        <v>55.774730838868194</v>
      </c>
      <c r="U2636" s="18">
        <f>LOOKUP('lap sim'!T2636,'bike sim'!J225:J470,'bike sim'!K225:K470)</f>
        <v>5.3495677131241539</v>
      </c>
    </row>
    <row r="2637" spans="17:21" x14ac:dyDescent="0.25">
      <c r="Q2637" s="18" t="s">
        <v>100</v>
      </c>
      <c r="R2637" s="11">
        <v>2632</v>
      </c>
      <c r="S2637" s="18">
        <f t="shared" si="136"/>
        <v>1.7960205086848455E-2</v>
      </c>
      <c r="T2637" s="18">
        <f t="shared" si="138"/>
        <v>55.678651505614503</v>
      </c>
      <c r="U2637" s="18">
        <f>LOOKUP('lap sim'!T2637,'bike sim'!J226:J471,'bike sim'!K226:K471)</f>
        <v>5.3495677131241539</v>
      </c>
    </row>
    <row r="2638" spans="17:21" x14ac:dyDescent="0.25">
      <c r="Q2638" s="18" t="s">
        <v>100</v>
      </c>
      <c r="R2638" s="11">
        <v>2633</v>
      </c>
      <c r="S2638" s="18">
        <f t="shared" si="136"/>
        <v>1.7991304722373841E-2</v>
      </c>
      <c r="T2638" s="18">
        <f t="shared" si="138"/>
        <v>55.582405802754714</v>
      </c>
      <c r="U2638" s="18">
        <f>LOOKUP('lap sim'!T2638,'bike sim'!J227:J472,'bike sim'!K227:K472)</f>
        <v>5.3495677131241539</v>
      </c>
    </row>
    <row r="2639" spans="17:21" x14ac:dyDescent="0.25">
      <c r="Q2639" s="18" t="s">
        <v>100</v>
      </c>
      <c r="R2639" s="11">
        <v>2634</v>
      </c>
      <c r="S2639" s="18">
        <f t="shared" si="136"/>
        <v>1.8022566568783389E-2</v>
      </c>
      <c r="T2639" s="18">
        <f t="shared" si="138"/>
        <v>55.485992862530722</v>
      </c>
      <c r="U2639" s="18">
        <f>LOOKUP('lap sim'!T2639,'bike sim'!J228:J473,'bike sim'!K228:K473)</f>
        <v>5.3495677131241539</v>
      </c>
    </row>
    <row r="2640" spans="17:21" x14ac:dyDescent="0.25">
      <c r="Q2640" s="18" t="s">
        <v>100</v>
      </c>
      <c r="R2640" s="11">
        <v>2635</v>
      </c>
      <c r="S2640" s="18">
        <f t="shared" si="136"/>
        <v>1.8056160803379732E-2</v>
      </c>
      <c r="T2640" s="18">
        <f t="shared" si="138"/>
        <v>55.382758876007635</v>
      </c>
      <c r="U2640" s="18">
        <f>LOOKUP('lap sim'!T2640,'bike sim'!J229:J474,'bike sim'!K229:K474)</f>
        <v>5.7173829834172851</v>
      </c>
    </row>
    <row r="2641" spans="17:21" x14ac:dyDescent="0.25">
      <c r="Q2641" s="18" t="s">
        <v>100</v>
      </c>
      <c r="R2641" s="11">
        <v>2636</v>
      </c>
      <c r="S2641" s="18">
        <f t="shared" si="136"/>
        <v>1.8088293157647414E-2</v>
      </c>
      <c r="T2641" s="18">
        <f t="shared" si="138"/>
        <v>55.284375993055896</v>
      </c>
      <c r="U2641" s="18">
        <f>LOOKUP('lap sim'!T2641,'bike sim'!J230:J475,'bike sim'!K230:K475)</f>
        <v>5.4390362923846487</v>
      </c>
    </row>
    <row r="2642" spans="17:21" x14ac:dyDescent="0.25">
      <c r="Q2642" s="18" t="s">
        <v>100</v>
      </c>
      <c r="R2642" s="11">
        <v>2637</v>
      </c>
      <c r="S2642" s="18">
        <f t="shared" si="136"/>
        <v>1.8120597773827019E-2</v>
      </c>
      <c r="T2642" s="18">
        <f t="shared" si="138"/>
        <v>55.185817404124343</v>
      </c>
      <c r="U2642" s="18">
        <f>LOOKUP('lap sim'!T2642,'bike sim'!J231:J476,'bike sim'!K231:K476)</f>
        <v>5.4390362923846487</v>
      </c>
    </row>
    <row r="2643" spans="17:21" x14ac:dyDescent="0.25">
      <c r="Q2643" s="18" t="s">
        <v>100</v>
      </c>
      <c r="R2643" s="11">
        <v>2638</v>
      </c>
      <c r="S2643" s="18">
        <f t="shared" si="136"/>
        <v>1.8155479657947379E-2</v>
      </c>
      <c r="T2643" s="18">
        <f t="shared" ref="T2643:T2671" si="139">T2644+(U2644*S2644)</f>
        <v>55.079789619452988</v>
      </c>
      <c r="U2643" s="18">
        <f>LOOKUP('lap sim'!T2643,'bike sim'!J232:J477,'bike sim'!K232:K477)</f>
        <v>5.8399880735149985</v>
      </c>
    </row>
    <row r="2644" spans="17:21" x14ac:dyDescent="0.25">
      <c r="Q2644" s="18" t="s">
        <v>100</v>
      </c>
      <c r="R2644" s="11">
        <v>2639</v>
      </c>
      <c r="S2644" s="18">
        <f t="shared" si="136"/>
        <v>1.8190563892963939E-2</v>
      </c>
      <c r="T2644" s="18">
        <f t="shared" si="139"/>
        <v>54.973556943267567</v>
      </c>
      <c r="U2644" s="18">
        <f>LOOKUP('lap sim'!T2644,'bike sim'!J233:J478,'bike sim'!K233:K478)</f>
        <v>5.8399880735149985</v>
      </c>
    </row>
    <row r="2645" spans="17:21" x14ac:dyDescent="0.25">
      <c r="Q2645" s="18" t="s">
        <v>100</v>
      </c>
      <c r="R2645" s="11">
        <v>2640</v>
      </c>
      <c r="S2645" s="18">
        <f t="shared" si="136"/>
        <v>1.8225852443647678E-2</v>
      </c>
      <c r="T2645" s="18">
        <f t="shared" si="139"/>
        <v>54.867118182367022</v>
      </c>
      <c r="U2645" s="18">
        <f>LOOKUP('lap sim'!T2645,'bike sim'!J234:J479,'bike sim'!K234:K479)</f>
        <v>5.8399880735149985</v>
      </c>
    </row>
    <row r="2646" spans="17:21" x14ac:dyDescent="0.25">
      <c r="Q2646" s="18" t="s">
        <v>100</v>
      </c>
      <c r="R2646" s="11">
        <v>2641</v>
      </c>
      <c r="S2646" s="18">
        <f t="shared" si="136"/>
        <v>1.8261347301589615E-2</v>
      </c>
      <c r="T2646" s="18">
        <f t="shared" si="139"/>
        <v>54.760472131919421</v>
      </c>
      <c r="U2646" s="18">
        <f>LOOKUP('lap sim'!T2646,'bike sim'!J235:J480,'bike sim'!K235:K480)</f>
        <v>5.8399880735149985</v>
      </c>
    </row>
    <row r="2647" spans="17:21" x14ac:dyDescent="0.25">
      <c r="Q2647" s="18" t="s">
        <v>100</v>
      </c>
      <c r="R2647" s="11">
        <v>2642</v>
      </c>
      <c r="S2647" s="18">
        <f t="shared" si="136"/>
        <v>1.8297050485673431E-2</v>
      </c>
      <c r="T2647" s="18">
        <f t="shared" si="139"/>
        <v>54.653617575302583</v>
      </c>
      <c r="U2647" s="18">
        <f>LOOKUP('lap sim'!T2647,'bike sim'!J236:J481,'bike sim'!K236:K481)</f>
        <v>5.8399880735149985</v>
      </c>
    </row>
    <row r="2648" spans="17:21" x14ac:dyDescent="0.25">
      <c r="Q2648" s="18" t="s">
        <v>100</v>
      </c>
      <c r="R2648" s="11">
        <v>2643</v>
      </c>
      <c r="S2648" s="18">
        <f t="shared" si="136"/>
        <v>1.8332964042558363E-2</v>
      </c>
      <c r="T2648" s="18">
        <f t="shared" si="139"/>
        <v>54.546553283941861</v>
      </c>
      <c r="U2648" s="18">
        <f>LOOKUP('lap sim'!T2648,'bike sim'!J237:J482,'bike sim'!K237:K482)</f>
        <v>5.8399880735149985</v>
      </c>
    </row>
    <row r="2649" spans="17:21" x14ac:dyDescent="0.25">
      <c r="Q2649" s="18" t="s">
        <v>100</v>
      </c>
      <c r="R2649" s="11">
        <v>2644</v>
      </c>
      <c r="S2649" s="18">
        <f t="shared" si="136"/>
        <v>1.8369090047172576E-2</v>
      </c>
      <c r="T2649" s="18">
        <f t="shared" si="139"/>
        <v>54.43927801714505</v>
      </c>
      <c r="U2649" s="18">
        <f>LOOKUP('lap sim'!T2649,'bike sim'!J238:J483,'bike sim'!K238:K483)</f>
        <v>5.8399880735149985</v>
      </c>
    </row>
    <row r="2650" spans="17:21" x14ac:dyDescent="0.25">
      <c r="Q2650" s="18" t="s">
        <v>100</v>
      </c>
      <c r="R2650" s="11">
        <v>2645</v>
      </c>
      <c r="S2650" s="18">
        <f t="shared" si="136"/>
        <v>1.8405430603217261E-2</v>
      </c>
      <c r="T2650" s="18">
        <f t="shared" si="139"/>
        <v>54.331790521934352</v>
      </c>
      <c r="U2650" s="18">
        <f>LOOKUP('lap sim'!T2650,'bike sim'!J239:J484,'bike sim'!K239:K484)</f>
        <v>5.8399880735149985</v>
      </c>
    </row>
    <row r="2651" spans="17:21" x14ac:dyDescent="0.25">
      <c r="Q2651" s="18" t="s">
        <v>100</v>
      </c>
      <c r="R2651" s="11">
        <v>2646</v>
      </c>
      <c r="S2651" s="18">
        <f t="shared" si="136"/>
        <v>1.8441987843681791E-2</v>
      </c>
      <c r="T2651" s="18">
        <f t="shared" si="139"/>
        <v>54.22408953287534</v>
      </c>
      <c r="U2651" s="18">
        <f>LOOKUP('lap sim'!T2651,'bike sim'!J240:J485,'bike sim'!K240:K485)</f>
        <v>5.8399880735149985</v>
      </c>
    </row>
    <row r="2652" spans="17:21" x14ac:dyDescent="0.25">
      <c r="Q2652" s="18" t="s">
        <v>100</v>
      </c>
      <c r="R2652" s="11">
        <v>2647</v>
      </c>
      <c r="S2652" s="18">
        <f t="shared" si="136"/>
        <v>1.8478763931370198E-2</v>
      </c>
      <c r="T2652" s="18">
        <f t="shared" si="139"/>
        <v>54.116173771902837</v>
      </c>
      <c r="U2652" s="18">
        <f>LOOKUP('lap sim'!T2652,'bike sim'!J241:J486,'bike sim'!K241:K486)</f>
        <v>5.8399880735149985</v>
      </c>
    </row>
    <row r="2653" spans="17:21" x14ac:dyDescent="0.25">
      <c r="Q2653" s="18" t="s">
        <v>100</v>
      </c>
      <c r="R2653" s="11">
        <v>2648</v>
      </c>
      <c r="S2653" s="18">
        <f t="shared" si="136"/>
        <v>1.8515761059439254E-2</v>
      </c>
      <c r="T2653" s="18">
        <f t="shared" si="139"/>
        <v>54.008041948143656</v>
      </c>
      <c r="U2653" s="18">
        <f>LOOKUP('lap sim'!T2653,'bike sim'!J242:J487,'bike sim'!K242:K487)</f>
        <v>5.8399880735149985</v>
      </c>
    </row>
    <row r="2654" spans="17:21" x14ac:dyDescent="0.25">
      <c r="Q2654" s="18" t="s">
        <v>100</v>
      </c>
      <c r="R2654" s="11">
        <v>2649</v>
      </c>
      <c r="S2654" s="18">
        <f t="shared" si="136"/>
        <v>1.8552981451948475E-2</v>
      </c>
      <c r="T2654" s="18">
        <f t="shared" si="139"/>
        <v>53.899692757736133</v>
      </c>
      <c r="U2654" s="18">
        <f>LOOKUP('lap sim'!T2654,'bike sim'!J243:J488,'bike sim'!K243:K488)</f>
        <v>5.8399880735149985</v>
      </c>
    </row>
    <row r="2655" spans="17:21" x14ac:dyDescent="0.25">
      <c r="Q2655" s="18" t="s">
        <v>100</v>
      </c>
      <c r="R2655" s="11">
        <v>2650</v>
      </c>
      <c r="S2655" s="18">
        <f t="shared" si="136"/>
        <v>1.8590427364422363E-2</v>
      </c>
      <c r="T2655" s="18">
        <f t="shared" si="139"/>
        <v>53.791124883646361</v>
      </c>
      <c r="U2655" s="18">
        <f>LOOKUP('lap sim'!T2655,'bike sim'!J244:J489,'bike sim'!K244:K489)</f>
        <v>5.8399880735149985</v>
      </c>
    </row>
    <row r="2656" spans="17:21" x14ac:dyDescent="0.25">
      <c r="Q2656" s="18" t="s">
        <v>100</v>
      </c>
      <c r="R2656" s="11">
        <v>2651</v>
      </c>
      <c r="S2656" s="18">
        <f t="shared" si="136"/>
        <v>1.8628101084425194E-2</v>
      </c>
      <c r="T2656" s="18">
        <f t="shared" si="139"/>
        <v>53.682336995481087</v>
      </c>
      <c r="U2656" s="18">
        <f>LOOKUP('lap sim'!T2656,'bike sim'!J245:J490,'bike sim'!K245:K490)</f>
        <v>5.8399880735149985</v>
      </c>
    </row>
    <row r="2657" spans="17:21" x14ac:dyDescent="0.25">
      <c r="Q2657" s="18" t="s">
        <v>100</v>
      </c>
      <c r="R2657" s="11">
        <v>2652</v>
      </c>
      <c r="S2657" s="18">
        <f t="shared" si="136"/>
        <v>1.8668768010755815E-2</v>
      </c>
      <c r="T2657" s="18">
        <f t="shared" si="139"/>
        <v>53.565398607120748</v>
      </c>
      <c r="U2657" s="18">
        <f>LOOKUP('lap sim'!T2657,'bike sim'!J246:J491,'bike sim'!K246:K491)</f>
        <v>6.2638513849956556</v>
      </c>
    </row>
    <row r="2658" spans="17:21" x14ac:dyDescent="0.25">
      <c r="Q2658" s="18" t="s">
        <v>100</v>
      </c>
      <c r="R2658" s="11">
        <v>2653</v>
      </c>
      <c r="S2658" s="18">
        <f t="shared" si="136"/>
        <v>1.8709702641250294E-2</v>
      </c>
      <c r="T2658" s="18">
        <f t="shared" si="139"/>
        <v>53.448203810318496</v>
      </c>
      <c r="U2658" s="18">
        <f>LOOKUP('lap sim'!T2658,'bike sim'!J247:J492,'bike sim'!K247:K492)</f>
        <v>6.2638513849956556</v>
      </c>
    </row>
    <row r="2659" spans="17:21" x14ac:dyDescent="0.25">
      <c r="Q2659" s="18" t="s">
        <v>100</v>
      </c>
      <c r="R2659" s="11">
        <v>2654</v>
      </c>
      <c r="S2659" s="18">
        <f t="shared" si="136"/>
        <v>1.8750907927260852E-2</v>
      </c>
      <c r="T2659" s="18">
        <f t="shared" si="139"/>
        <v>53.330750909728394</v>
      </c>
      <c r="U2659" s="18">
        <f>LOOKUP('lap sim'!T2659,'bike sim'!J248:J493,'bike sim'!K248:K493)</f>
        <v>6.2638513849956556</v>
      </c>
    </row>
    <row r="2660" spans="17:21" x14ac:dyDescent="0.25">
      <c r="Q2660" s="18" t="s">
        <v>100</v>
      </c>
      <c r="R2660" s="11">
        <v>2655</v>
      </c>
      <c r="S2660" s="18">
        <f t="shared" si="136"/>
        <v>1.8792386865908936E-2</v>
      </c>
      <c r="T2660" s="18">
        <f t="shared" si="139"/>
        <v>53.213038191230993</v>
      </c>
      <c r="U2660" s="18">
        <f>LOOKUP('lap sim'!T2660,'bike sim'!J249:J494,'bike sim'!K249:K494)</f>
        <v>6.2638513849956556</v>
      </c>
    </row>
    <row r="2661" spans="17:21" x14ac:dyDescent="0.25">
      <c r="Q2661" s="18" t="s">
        <v>100</v>
      </c>
      <c r="R2661" s="11">
        <v>2656</v>
      </c>
      <c r="S2661" s="18">
        <f t="shared" si="136"/>
        <v>1.8834142501002103E-2</v>
      </c>
      <c r="T2661" s="18">
        <f t="shared" si="139"/>
        <v>53.095063921640886</v>
      </c>
      <c r="U2661" s="18">
        <f>LOOKUP('lap sim'!T2661,'bike sim'!J250:J495,'bike sim'!K250:K495)</f>
        <v>6.2638513849956556</v>
      </c>
    </row>
    <row r="2662" spans="17:21" x14ac:dyDescent="0.25">
      <c r="Q2662" s="18" t="s">
        <v>100</v>
      </c>
      <c r="R2662" s="11">
        <v>2657</v>
      </c>
      <c r="S2662" s="18">
        <f t="shared" si="136"/>
        <v>1.8876177923973426E-2</v>
      </c>
      <c r="T2662" s="18">
        <f t="shared" si="139"/>
        <v>52.97682634840838</v>
      </c>
      <c r="U2662" s="18">
        <f>LOOKUP('lap sim'!T2662,'bike sim'!J251:J496,'bike sim'!K251:K496)</f>
        <v>6.2638513849956556</v>
      </c>
    </row>
    <row r="2663" spans="17:21" x14ac:dyDescent="0.25">
      <c r="Q2663" s="18" t="s">
        <v>100</v>
      </c>
      <c r="R2663" s="11">
        <v>2658</v>
      </c>
      <c r="S2663" s="18">
        <f t="shared" si="136"/>
        <v>1.8918496274844147E-2</v>
      </c>
      <c r="T2663" s="18">
        <f t="shared" si="139"/>
        <v>52.858323699315164</v>
      </c>
      <c r="U2663" s="18">
        <f>LOOKUP('lap sim'!T2663,'bike sim'!J252:J497,'bike sim'!K252:K497)</f>
        <v>6.2638513849956556</v>
      </c>
    </row>
    <row r="2664" spans="17:21" x14ac:dyDescent="0.25">
      <c r="Q2664" s="18" t="s">
        <v>100</v>
      </c>
      <c r="R2664" s="11">
        <v>2659</v>
      </c>
      <c r="S2664" s="18">
        <f t="shared" si="136"/>
        <v>1.89611007432102E-2</v>
      </c>
      <c r="T2664" s="18">
        <f t="shared" si="139"/>
        <v>52.739554182163765</v>
      </c>
      <c r="U2664" s="18">
        <f>LOOKUP('lap sim'!T2664,'bike sim'!J253:J498,'bike sim'!K253:K498)</f>
        <v>6.2638513849956556</v>
      </c>
    </row>
    <row r="2665" spans="17:21" x14ac:dyDescent="0.25">
      <c r="Q2665" s="18" t="s">
        <v>100</v>
      </c>
      <c r="R2665" s="11">
        <v>2660</v>
      </c>
      <c r="S2665" s="18">
        <f t="shared" si="136"/>
        <v>1.9003994569253346E-2</v>
      </c>
      <c r="T2665" s="18">
        <f t="shared" si="139"/>
        <v>52.620515984460695</v>
      </c>
      <c r="U2665" s="18">
        <f>LOOKUP('lap sim'!T2665,'bike sim'!J254:J499,'bike sim'!K254:K499)</f>
        <v>6.2638513849956556</v>
      </c>
    </row>
    <row r="2666" spans="17:21" x14ac:dyDescent="0.25">
      <c r="Q2666" s="18" t="s">
        <v>100</v>
      </c>
      <c r="R2666" s="11">
        <v>2661</v>
      </c>
      <c r="S2666" s="18">
        <f t="shared" si="136"/>
        <v>1.9047181044777622E-2</v>
      </c>
      <c r="T2666" s="18">
        <f t="shared" si="139"/>
        <v>52.501207273093101</v>
      </c>
      <c r="U2666" s="18">
        <f>LOOKUP('lap sim'!T2666,'bike sim'!J255:J500,'bike sim'!K255:K500)</f>
        <v>6.2638513849956556</v>
      </c>
    </row>
    <row r="2667" spans="17:21" x14ac:dyDescent="0.25">
      <c r="Q2667" s="18" t="s">
        <v>100</v>
      </c>
      <c r="R2667" s="11">
        <v>2662</v>
      </c>
      <c r="S2667" s="18">
        <f t="shared" si="136"/>
        <v>1.9090663514271879E-2</v>
      </c>
      <c r="T2667" s="18">
        <f t="shared" si="139"/>
        <v>52.381626193998741</v>
      </c>
      <c r="U2667" s="18">
        <f>LOOKUP('lap sim'!T2667,'bike sim'!J256:J501,'bike sim'!K256:K501)</f>
        <v>6.2638513849956556</v>
      </c>
    </row>
    <row r="2668" spans="17:21" x14ac:dyDescent="0.25">
      <c r="Q2668" s="18" t="s">
        <v>100</v>
      </c>
      <c r="R2668" s="11">
        <v>2663</v>
      </c>
      <c r="S2668" s="18">
        <f t="shared" si="136"/>
        <v>1.9134445375999176E-2</v>
      </c>
      <c r="T2668" s="18">
        <f t="shared" si="139"/>
        <v>52.261770871829164</v>
      </c>
      <c r="U2668" s="18">
        <f>LOOKUP('lap sim'!T2668,'bike sim'!J257:J502,'bike sim'!K257:K502)</f>
        <v>6.2638513849956556</v>
      </c>
    </row>
    <row r="2669" spans="17:21" x14ac:dyDescent="0.25">
      <c r="Q2669" s="18" t="s">
        <v>100</v>
      </c>
      <c r="R2669" s="11">
        <v>2664</v>
      </c>
      <c r="S2669" s="18">
        <f t="shared" si="136"/>
        <v>1.9178530083113831E-2</v>
      </c>
      <c r="T2669" s="18">
        <f t="shared" si="139"/>
        <v>52.141639409605872</v>
      </c>
      <c r="U2669" s="18">
        <f>LOOKUP('lap sim'!T2669,'bike sim'!J258:J503,'bike sim'!K258:K503)</f>
        <v>6.2638513849956556</v>
      </c>
    </row>
    <row r="2670" spans="17:21" x14ac:dyDescent="0.25">
      <c r="Q2670" s="18" t="s">
        <v>100</v>
      </c>
      <c r="R2670" s="11">
        <v>2665</v>
      </c>
      <c r="S2670" s="18">
        <f t="shared" si="136"/>
        <v>1.9226117525810882E-2</v>
      </c>
      <c r="T2670" s="18">
        <f t="shared" si="139"/>
        <v>52.012581253469889</v>
      </c>
      <c r="U2670" s="18">
        <f>LOOKUP('lap sim'!T2670,'bike sim'!J259:J504,'bike sim'!K259:K504)</f>
        <v>6.7126478324457644</v>
      </c>
    </row>
    <row r="2671" spans="17:21" x14ac:dyDescent="0.25">
      <c r="Q2671" s="18" t="s">
        <v>100</v>
      </c>
      <c r="R2671" s="11">
        <v>2666</v>
      </c>
      <c r="S2671" s="18">
        <f t="shared" si="136"/>
        <v>1.9274061267670881E-2</v>
      </c>
      <c r="T2671" s="18">
        <f t="shared" si="139"/>
        <v>51.883201267879031</v>
      </c>
      <c r="U2671" s="18">
        <f>LOOKUP('lap sim'!T2671,'bike sim'!J260:J505,'bike sim'!K260:K505)</f>
        <v>6.7126478324457644</v>
      </c>
    </row>
    <row r="2672" spans="17:21" x14ac:dyDescent="0.25">
      <c r="Q2672" s="18" t="s">
        <v>100</v>
      </c>
      <c r="R2672" s="11">
        <v>2667</v>
      </c>
      <c r="S2672" s="18">
        <f t="shared" si="136"/>
        <v>1.932236577943405E-2</v>
      </c>
      <c r="T2672" s="18">
        <f t="shared" ref="T2672:T2682" si="140">T2673+(U2673*S2673)</f>
        <v>51.753497031111991</v>
      </c>
      <c r="U2672" s="18">
        <f>LOOKUP('lap sim'!T2672,'bike sim'!J261:J506,'bike sim'!K261:K506)</f>
        <v>6.7126478324457644</v>
      </c>
    </row>
    <row r="2673" spans="17:21" x14ac:dyDescent="0.25">
      <c r="Q2673" s="18" t="s">
        <v>100</v>
      </c>
      <c r="R2673" s="11">
        <v>2668</v>
      </c>
      <c r="S2673" s="18">
        <f t="shared" si="136"/>
        <v>1.9371035610802247E-2</v>
      </c>
      <c r="T2673" s="18">
        <f t="shared" si="140"/>
        <v>51.623466090906909</v>
      </c>
      <c r="U2673" s="18">
        <f>LOOKUP('lap sim'!T2673,'bike sim'!J262:J507,'bike sim'!K262:K507)</f>
        <v>6.7126478324457644</v>
      </c>
    </row>
    <row r="2674" spans="17:21" x14ac:dyDescent="0.25">
      <c r="Q2674" s="18" t="s">
        <v>100</v>
      </c>
      <c r="R2674" s="11">
        <v>2669</v>
      </c>
      <c r="S2674" s="18">
        <f t="shared" si="136"/>
        <v>1.9420075392241651E-2</v>
      </c>
      <c r="T2674" s="18">
        <f t="shared" si="140"/>
        <v>51.493105963919248</v>
      </c>
      <c r="U2674" s="18">
        <f>LOOKUP('lap sim'!T2674,'bike sim'!J263:J508,'bike sim'!K263:K508)</f>
        <v>6.7126478324457644</v>
      </c>
    </row>
    <row r="2675" spans="17:21" x14ac:dyDescent="0.25">
      <c r="Q2675" s="18" t="s">
        <v>100</v>
      </c>
      <c r="R2675" s="11">
        <v>2670</v>
      </c>
      <c r="S2675" s="18">
        <f t="shared" si="136"/>
        <v>1.9469489836836017E-2</v>
      </c>
      <c r="T2675" s="18">
        <f t="shared" si="140"/>
        <v>51.362414135167185</v>
      </c>
      <c r="U2675" s="18">
        <f>LOOKUP('lap sim'!T2675,'bike sim'!J264:J509,'bike sim'!K264:K509)</f>
        <v>6.7126478324457644</v>
      </c>
    </row>
    <row r="2676" spans="17:21" x14ac:dyDescent="0.25">
      <c r="Q2676" s="18" t="s">
        <v>100</v>
      </c>
      <c r="R2676" s="11">
        <v>2671</v>
      </c>
      <c r="S2676" s="18">
        <f t="shared" si="136"/>
        <v>1.9519283742192164E-2</v>
      </c>
      <c r="T2676" s="18">
        <f t="shared" si="140"/>
        <v>51.231388057464265</v>
      </c>
      <c r="U2676" s="18">
        <f>LOOKUP('lap sim'!T2676,'bike sim'!J265:J510,'bike sim'!K265:K510)</f>
        <v>6.7126478324457644</v>
      </c>
    </row>
    <row r="2677" spans="17:21" x14ac:dyDescent="0.25">
      <c r="Q2677" s="18" t="s">
        <v>100</v>
      </c>
      <c r="R2677" s="11">
        <v>2672</v>
      </c>
      <c r="S2677" s="18">
        <f t="shared" si="136"/>
        <v>1.956946199239951E-2</v>
      </c>
      <c r="T2677" s="18">
        <f t="shared" si="140"/>
        <v>51.100025150838853</v>
      </c>
      <c r="U2677" s="18">
        <f>LOOKUP('lap sim'!T2677,'bike sim'!J266:J511,'bike sim'!K266:K511)</f>
        <v>6.7126478324457644</v>
      </c>
    </row>
    <row r="2678" spans="17:21" x14ac:dyDescent="0.25">
      <c r="Q2678" s="18" t="s">
        <v>100</v>
      </c>
      <c r="R2678" s="11">
        <v>2673</v>
      </c>
      <c r="S2678" s="18">
        <f t="shared" si="136"/>
        <v>1.9620029560045389E-2</v>
      </c>
      <c r="T2678" s="18">
        <f t="shared" si="140"/>
        <v>50.96832280194009</v>
      </c>
      <c r="U2678" s="18">
        <f>LOOKUP('lap sim'!T2678,'bike sim'!J267:J512,'bike sim'!K267:K512)</f>
        <v>6.7126478324457644</v>
      </c>
    </row>
    <row r="2679" spans="17:21" x14ac:dyDescent="0.25">
      <c r="Q2679" s="18" t="s">
        <v>100</v>
      </c>
      <c r="R2679" s="11">
        <v>2674</v>
      </c>
      <c r="S2679" s="18">
        <f t="shared" si="136"/>
        <v>1.9670991508288101E-2</v>
      </c>
      <c r="T2679" s="18">
        <f t="shared" si="140"/>
        <v>50.836278363429919</v>
      </c>
      <c r="U2679" s="18">
        <f>LOOKUP('lap sim'!T2679,'bike sim'!J268:J513,'bike sim'!K268:K513)</f>
        <v>6.7126478324457644</v>
      </c>
    </row>
    <row r="2680" spans="17:21" x14ac:dyDescent="0.25">
      <c r="Q2680" s="18" t="s">
        <v>100</v>
      </c>
      <c r="R2680" s="11">
        <v>2675</v>
      </c>
      <c r="S2680" s="18">
        <f t="shared" si="136"/>
        <v>1.9722352992989634E-2</v>
      </c>
      <c r="T2680" s="18">
        <f t="shared" si="140"/>
        <v>50.703889153360798</v>
      </c>
      <c r="U2680" s="18">
        <f>LOOKUP('lap sim'!T2680,'bike sim'!J269:J514,'bike sim'!K269:K514)</f>
        <v>6.7126478324457644</v>
      </c>
    </row>
    <row r="2681" spans="17:21" x14ac:dyDescent="0.25">
      <c r="Q2681" s="18" t="s">
        <v>100</v>
      </c>
      <c r="R2681" s="11">
        <v>2676</v>
      </c>
      <c r="S2681" s="18">
        <f t="shared" si="136"/>
        <v>1.97778107296466E-2</v>
      </c>
      <c r="T2681" s="18">
        <f t="shared" si="140"/>
        <v>50.561713511648541</v>
      </c>
      <c r="U2681" s="18">
        <f>LOOKUP('lap sim'!T2681,'bike sim'!J270:J515,'bike sim'!K270:K515)</f>
        <v>7.1886440645898144</v>
      </c>
    </row>
    <row r="2682" spans="17:21" x14ac:dyDescent="0.25">
      <c r="Q2682" s="18" t="s">
        <v>100</v>
      </c>
      <c r="R2682" s="11">
        <v>2677</v>
      </c>
      <c r="S2682" s="18">
        <f t="shared" ref="S2682:S2745" si="141">1/T2682</f>
        <v>1.9833739388066905E-2</v>
      </c>
      <c r="T2682" s="18">
        <f t="shared" si="140"/>
        <v>50.419135818717891</v>
      </c>
      <c r="U2682" s="18">
        <f>LOOKUP('lap sim'!T2682,'bike sim'!J271:J516,'bike sim'!K271:K516)</f>
        <v>7.1886440645898144</v>
      </c>
    </row>
    <row r="2683" spans="17:21" x14ac:dyDescent="0.25">
      <c r="Q2683" s="18" t="s">
        <v>100</v>
      </c>
      <c r="R2683" s="11">
        <v>2678</v>
      </c>
      <c r="S2683" s="18">
        <f t="shared" si="141"/>
        <v>1.9889616872998128E-2</v>
      </c>
      <c r="T2683" s="18">
        <f t="shared" ref="T2683:T2698" si="142">T2684+(U2684*S2684)</f>
        <v>50.277489324471922</v>
      </c>
      <c r="U2683" s="18">
        <f>LOOKUP('lap sim'!T2683,'bike sim'!J45:J290,'bike sim'!K45:K290)</f>
        <v>7.1216301023003847</v>
      </c>
    </row>
    <row r="2684" spans="17:21" x14ac:dyDescent="0.25">
      <c r="Q2684" s="18" t="s">
        <v>100</v>
      </c>
      <c r="R2684" s="11">
        <v>2679</v>
      </c>
      <c r="S2684" s="18">
        <f t="shared" si="141"/>
        <v>1.9945969756417013E-2</v>
      </c>
      <c r="T2684" s="18">
        <f t="shared" si="142"/>
        <v>50.135441505835047</v>
      </c>
      <c r="U2684" s="18">
        <f>LOOKUP('lap sim'!T2684,'bike sim'!J46:J291,'bike sim'!K46:K291)</f>
        <v>7.1216301023003847</v>
      </c>
    </row>
    <row r="2685" spans="17:21" x14ac:dyDescent="0.25">
      <c r="Q2685" s="18" t="s">
        <v>100</v>
      </c>
      <c r="R2685" s="11">
        <v>2680</v>
      </c>
      <c r="S2685" s="18">
        <f t="shared" si="141"/>
        <v>2.0002804821741656E-2</v>
      </c>
      <c r="T2685" s="18">
        <f t="shared" si="142"/>
        <v>49.992988928886092</v>
      </c>
      <c r="U2685" s="18">
        <f>LOOKUP('lap sim'!T2685,'bike sim'!J47:J292,'bike sim'!K47:K292)</f>
        <v>7.1216301023003847</v>
      </c>
    </row>
    <row r="2686" spans="17:21" x14ac:dyDescent="0.25">
      <c r="Q2686" s="18" t="s">
        <v>100</v>
      </c>
      <c r="R2686" s="11">
        <v>2681</v>
      </c>
      <c r="S2686" s="18">
        <f t="shared" si="141"/>
        <v>2.0060128988733637E-2</v>
      </c>
      <c r="T2686" s="18">
        <f t="shared" si="142"/>
        <v>49.850128110423896</v>
      </c>
      <c r="U2686" s="18">
        <f>LOOKUP('lap sim'!T2686,'bike sim'!J48:J293,'bike sim'!K48:K293)</f>
        <v>7.1216301023003847</v>
      </c>
    </row>
    <row r="2687" spans="17:21" x14ac:dyDescent="0.25">
      <c r="Q2687" s="18" t="s">
        <v>100</v>
      </c>
      <c r="R2687" s="11">
        <v>2682</v>
      </c>
      <c r="S2687" s="18">
        <f t="shared" si="141"/>
        <v>2.0117949317042926E-2</v>
      </c>
      <c r="T2687" s="18">
        <f t="shared" si="142"/>
        <v>49.706855516971089</v>
      </c>
      <c r="U2687" s="18">
        <f>LOOKUP('lap sim'!T2687,'bike sim'!J49:J294,'bike sim'!K49:K294)</f>
        <v>7.1216301023003847</v>
      </c>
    </row>
    <row r="2688" spans="17:21" x14ac:dyDescent="0.25">
      <c r="Q2688" s="18" t="s">
        <v>100</v>
      </c>
      <c r="R2688" s="11">
        <v>2683</v>
      </c>
      <c r="S2688" s="18">
        <f t="shared" si="141"/>
        <v>2.0176273009866175E-2</v>
      </c>
      <c r="T2688" s="18">
        <f t="shared" si="142"/>
        <v>49.563167563751797</v>
      </c>
      <c r="U2688" s="18">
        <f>LOOKUP('lap sim'!T2688,'bike sim'!J50:J295,'bike sim'!K50:K295)</f>
        <v>7.1216301023003847</v>
      </c>
    </row>
    <row r="2689" spans="17:21" x14ac:dyDescent="0.25">
      <c r="Q2689" s="18" t="s">
        <v>100</v>
      </c>
      <c r="R2689" s="11">
        <v>2684</v>
      </c>
      <c r="S2689" s="18">
        <f t="shared" si="141"/>
        <v>2.0235107417722612E-2</v>
      </c>
      <c r="T2689" s="18">
        <f t="shared" si="142"/>
        <v>49.419060613642465</v>
      </c>
      <c r="U2689" s="18">
        <f>LOOKUP('lap sim'!T2689,'bike sim'!J51:J296,'bike sim'!K51:K296)</f>
        <v>7.1216301023003847</v>
      </c>
    </row>
    <row r="2690" spans="17:21" x14ac:dyDescent="0.25">
      <c r="Q2690" s="18" t="s">
        <v>100</v>
      </c>
      <c r="R2690" s="11">
        <v>2685</v>
      </c>
      <c r="S2690" s="18">
        <f t="shared" si="141"/>
        <v>2.0297463384495583E-2</v>
      </c>
      <c r="T2690" s="18">
        <f t="shared" si="142"/>
        <v>49.267240002209334</v>
      </c>
      <c r="U2690" s="18">
        <f>LOOKUP('lap sim'!T2690,'bike sim'!J52:J297,'bike sim'!K52:K297)</f>
        <v>7.4797825007583469</v>
      </c>
    </row>
    <row r="2691" spans="17:21" x14ac:dyDescent="0.25">
      <c r="Q2691" s="18" t="s">
        <v>100</v>
      </c>
      <c r="R2691" s="11">
        <v>2686</v>
      </c>
      <c r="S2691" s="18">
        <f t="shared" si="141"/>
        <v>2.0360399994670174E-2</v>
      </c>
      <c r="T2691" s="18">
        <f t="shared" si="142"/>
        <v>49.11494863862076</v>
      </c>
      <c r="U2691" s="18">
        <f>LOOKUP('lap sim'!T2691,'bike sim'!J53:J298,'bike sim'!K53:K298)</f>
        <v>7.4797825007583469</v>
      </c>
    </row>
    <row r="2692" spans="17:21" x14ac:dyDescent="0.25">
      <c r="Q2692" s="18" t="s">
        <v>100</v>
      </c>
      <c r="R2692" s="11">
        <v>2687</v>
      </c>
      <c r="S2692" s="18">
        <f t="shared" si="141"/>
        <v>2.0423926321626824E-2</v>
      </c>
      <c r="T2692" s="18">
        <f t="shared" si="142"/>
        <v>48.962182111923475</v>
      </c>
      <c r="U2692" s="18">
        <f>LOOKUP('lap sim'!T2692,'bike sim'!J54:J299,'bike sim'!K54:K299)</f>
        <v>7.4797825007583469</v>
      </c>
    </row>
    <row r="2693" spans="17:21" x14ac:dyDescent="0.25">
      <c r="Q2693" s="18" t="s">
        <v>100</v>
      </c>
      <c r="R2693" s="11">
        <v>2688</v>
      </c>
      <c r="S2693" s="18">
        <f t="shared" si="141"/>
        <v>2.0488051638584217E-2</v>
      </c>
      <c r="T2693" s="18">
        <f t="shared" si="142"/>
        <v>48.808935941802559</v>
      </c>
      <c r="U2693" s="18">
        <f>LOOKUP('lap sim'!T2693,'bike sim'!J54:J299,'bike sim'!K54:K299)</f>
        <v>7.4797825007583469</v>
      </c>
    </row>
    <row r="2694" spans="17:21" x14ac:dyDescent="0.25">
      <c r="Q2694" s="18" t="s">
        <v>100</v>
      </c>
      <c r="R2694" s="11">
        <v>2689</v>
      </c>
      <c r="S2694" s="18">
        <f t="shared" si="141"/>
        <v>2.0552292588837829E-2</v>
      </c>
      <c r="T2694" s="18">
        <f t="shared" si="142"/>
        <v>48.656372308708313</v>
      </c>
      <c r="U2694" s="18">
        <f>LOOKUP('lap sim'!T2694,'bike sim'!J55:J300,'bike sim'!K55:K300)</f>
        <v>7.4231929326028281</v>
      </c>
    </row>
    <row r="2695" spans="17:21" x14ac:dyDescent="0.25">
      <c r="Q2695" s="18" t="s">
        <v>100</v>
      </c>
      <c r="R2695" s="11">
        <v>2690</v>
      </c>
      <c r="S2695" s="18">
        <f t="shared" si="141"/>
        <v>2.0617142286940244E-2</v>
      </c>
      <c r="T2695" s="18">
        <f t="shared" si="142"/>
        <v>48.503327283793432</v>
      </c>
      <c r="U2695" s="18">
        <f>LOOKUP('lap sim'!T2695,'bike sim'!J56:J301,'bike sim'!K56:K301)</f>
        <v>7.4231929326028281</v>
      </c>
    </row>
    <row r="2696" spans="17:21" x14ac:dyDescent="0.25">
      <c r="Q2696" s="18" t="s">
        <v>100</v>
      </c>
      <c r="R2696" s="11">
        <v>2691</v>
      </c>
      <c r="S2696" s="18">
        <f t="shared" si="141"/>
        <v>2.0686446660436911E-2</v>
      </c>
      <c r="T2696" s="18">
        <f t="shared" si="142"/>
        <v>48.340829936371456</v>
      </c>
      <c r="U2696" s="18">
        <f>LOOKUP('lap sim'!T2696,'bike sim'!J57:J302,'bike sim'!K57:K302)</f>
        <v>7.8552566368373231</v>
      </c>
    </row>
    <row r="2697" spans="17:21" x14ac:dyDescent="0.25">
      <c r="Q2697" s="18" t="s">
        <v>100</v>
      </c>
      <c r="R2697" s="11">
        <v>2692</v>
      </c>
      <c r="S2697" s="18">
        <f t="shared" si="141"/>
        <v>2.0756455464687396E-2</v>
      </c>
      <c r="T2697" s="18">
        <f t="shared" si="142"/>
        <v>48.177782651825254</v>
      </c>
      <c r="U2697" s="18">
        <f>LOOKUP('lap sim'!T2697,'bike sim'!J58:J303,'bike sim'!K58:K303)</f>
        <v>7.8552566368373231</v>
      </c>
    </row>
    <row r="2698" spans="17:21" x14ac:dyDescent="0.25">
      <c r="Q2698" s="18" t="s">
        <v>100</v>
      </c>
      <c r="R2698" s="11">
        <v>2693</v>
      </c>
      <c r="S2698" s="18">
        <f t="shared" si="141"/>
        <v>2.0827180722842387E-2</v>
      </c>
      <c r="T2698" s="18">
        <f t="shared" si="142"/>
        <v>48.014179802225534</v>
      </c>
      <c r="U2698" s="18">
        <f>LOOKUP('lap sim'!T2698,'bike sim'!J59:J304,'bike sim'!K59:K304)</f>
        <v>7.8552566368373231</v>
      </c>
    </row>
    <row r="2699" spans="17:21" x14ac:dyDescent="0.25">
      <c r="Q2699" s="18" t="s">
        <v>100</v>
      </c>
      <c r="R2699" s="11">
        <v>2694</v>
      </c>
      <c r="S2699" s="18">
        <f t="shared" si="141"/>
        <v>2.0898634747466217E-2</v>
      </c>
      <c r="T2699" s="18">
        <f t="shared" ref="T2699:T2725" si="143">T2700+(U2700*S2700)</f>
        <v>47.850015662924662</v>
      </c>
      <c r="U2699" s="18">
        <f>LOOKUP('lap sim'!T2699,'bike sim'!J60:J305,'bike sim'!K60:K305)</f>
        <v>7.8552566368373231</v>
      </c>
    </row>
    <row r="2700" spans="17:21" x14ac:dyDescent="0.25">
      <c r="Q2700" s="18" t="s">
        <v>100</v>
      </c>
      <c r="R2700" s="11">
        <v>2695</v>
      </c>
      <c r="S2700" s="18">
        <f t="shared" si="141"/>
        <v>2.0970830149559486E-2</v>
      </c>
      <c r="T2700" s="18">
        <f t="shared" si="143"/>
        <v>47.685284410212347</v>
      </c>
      <c r="U2700" s="18">
        <f>LOOKUP('lap sim'!T2700,'bike sim'!J61:J306,'bike sim'!K61:K306)</f>
        <v>7.8552566368373231</v>
      </c>
    </row>
    <row r="2701" spans="17:21" x14ac:dyDescent="0.25">
      <c r="Q2701" s="18" t="s">
        <v>100</v>
      </c>
      <c r="R2701" s="11">
        <v>2696</v>
      </c>
      <c r="S2701" s="18">
        <f t="shared" si="141"/>
        <v>2.1043779847927997E-2</v>
      </c>
      <c r="T2701" s="18">
        <f t="shared" si="143"/>
        <v>47.51998011889777</v>
      </c>
      <c r="U2701" s="18">
        <f>LOOKUP('lap sim'!T2701,'bike sim'!J62:J307,'bike sim'!K62:K307)</f>
        <v>7.8552566368373231</v>
      </c>
    </row>
    <row r="2702" spans="17:21" x14ac:dyDescent="0.25">
      <c r="Q2702" s="18" t="s">
        <v>100</v>
      </c>
      <c r="R2702" s="11">
        <v>2697</v>
      </c>
      <c r="S2702" s="18">
        <f t="shared" si="141"/>
        <v>2.1117497078913805E-2</v>
      </c>
      <c r="T2702" s="18">
        <f t="shared" si="143"/>
        <v>47.354096759815242</v>
      </c>
      <c r="U2702" s="18">
        <f>LOOKUP('lap sim'!T2702,'bike sim'!J63:J308,'bike sim'!K63:K308)</f>
        <v>7.8552566368373231</v>
      </c>
    </row>
    <row r="2703" spans="17:21" x14ac:dyDescent="0.25">
      <c r="Q2703" s="18" t="s">
        <v>100</v>
      </c>
      <c r="R2703" s="11">
        <v>2698</v>
      </c>
      <c r="S2703" s="18">
        <f t="shared" si="141"/>
        <v>2.1196346913495975E-2</v>
      </c>
      <c r="T2703" s="18">
        <f t="shared" si="143"/>
        <v>47.177940806549437</v>
      </c>
      <c r="U2703" s="18">
        <f>LOOKUP('lap sim'!T2703,'bike sim'!J64:J309,'bike sim'!K64:K309)</f>
        <v>8.3106751358953073</v>
      </c>
    </row>
    <row r="2704" spans="17:21" x14ac:dyDescent="0.25">
      <c r="Q2704" s="18" t="s">
        <v>100</v>
      </c>
      <c r="R2704" s="11">
        <v>2699</v>
      </c>
      <c r="S2704" s="18">
        <f t="shared" si="141"/>
        <v>2.1276877926048914E-2</v>
      </c>
      <c r="T2704" s="18">
        <f t="shared" si="143"/>
        <v>46.99937666962488</v>
      </c>
      <c r="U2704" s="18">
        <f>LOOKUP('lap sim'!T2704,'bike sim'!J65:J310,'bike sim'!K65:K310)</f>
        <v>8.3924031310036984</v>
      </c>
    </row>
    <row r="2705" spans="17:21" x14ac:dyDescent="0.25">
      <c r="Q2705" s="18" t="s">
        <v>100</v>
      </c>
      <c r="R2705" s="11">
        <v>2700</v>
      </c>
      <c r="S2705" s="18">
        <f t="shared" si="141"/>
        <v>2.1358335041856594E-2</v>
      </c>
      <c r="T2705" s="18">
        <f t="shared" si="143"/>
        <v>46.820128911746579</v>
      </c>
      <c r="U2705" s="18">
        <f>LOOKUP('lap sim'!T2705,'bike sim'!J66:J311,'bike sim'!K66:K311)</f>
        <v>8.3924031310036984</v>
      </c>
    </row>
    <row r="2706" spans="17:21" x14ac:dyDescent="0.25">
      <c r="Q2706" s="18" t="s">
        <v>100</v>
      </c>
      <c r="R2706" s="11">
        <v>2701</v>
      </c>
      <c r="S2706" s="18">
        <f t="shared" si="141"/>
        <v>2.1440736162359381E-2</v>
      </c>
      <c r="T2706" s="18">
        <f t="shared" si="143"/>
        <v>46.640189610446569</v>
      </c>
      <c r="U2706" s="18">
        <f>LOOKUP('lap sim'!T2706,'bike sim'!J67:J312,'bike sim'!K67:K312)</f>
        <v>8.3924031310036984</v>
      </c>
    </row>
    <row r="2707" spans="17:21" x14ac:dyDescent="0.25">
      <c r="Q2707" s="18" t="s">
        <v>100</v>
      </c>
      <c r="R2707" s="11">
        <v>2702</v>
      </c>
      <c r="S2707" s="18">
        <f t="shared" si="141"/>
        <v>2.1524099677495651E-2</v>
      </c>
      <c r="T2707" s="18">
        <f t="shared" si="143"/>
        <v>46.459550688921119</v>
      </c>
      <c r="U2707" s="18">
        <f>LOOKUP('lap sim'!T2707,'bike sim'!J68:J313,'bike sim'!K68:K313)</f>
        <v>8.3924031310036984</v>
      </c>
    </row>
    <row r="2708" spans="17:21" x14ac:dyDescent="0.25">
      <c r="Q2708" s="18" t="s">
        <v>100</v>
      </c>
      <c r="R2708" s="11">
        <v>2703</v>
      </c>
      <c r="S2708" s="18">
        <f t="shared" si="141"/>
        <v>2.1608444482983113E-2</v>
      </c>
      <c r="T2708" s="18">
        <f t="shared" si="143"/>
        <v>46.278203911786015</v>
      </c>
      <c r="U2708" s="18">
        <f>LOOKUP('lap sim'!T2708,'bike sim'!J69:J314,'bike sim'!K69:K314)</f>
        <v>8.3924031310036984</v>
      </c>
    </row>
    <row r="2709" spans="17:21" x14ac:dyDescent="0.25">
      <c r="Q2709" s="18" t="s">
        <v>100</v>
      </c>
      <c r="R2709" s="11">
        <v>2704</v>
      </c>
      <c r="S2709" s="18">
        <f t="shared" si="141"/>
        <v>2.1693789998353492E-2</v>
      </c>
      <c r="T2709" s="18">
        <f t="shared" si="143"/>
        <v>46.096140880680494</v>
      </c>
      <c r="U2709" s="18">
        <f>LOOKUP('lap sim'!T2709,'bike sim'!J70:J315,'bike sim'!K70:K315)</f>
        <v>8.3924031310036984</v>
      </c>
    </row>
    <row r="2710" spans="17:21" x14ac:dyDescent="0.25">
      <c r="Q2710" s="18" t="s">
        <v>100</v>
      </c>
      <c r="R2710" s="11">
        <v>2705</v>
      </c>
      <c r="S2710" s="18">
        <f t="shared" si="141"/>
        <v>2.1780156185779803E-2</v>
      </c>
      <c r="T2710" s="18">
        <f t="shared" si="143"/>
        <v>45.913353029713207</v>
      </c>
      <c r="U2710" s="18">
        <f>LOOKUP('lap sim'!T2710,'bike sim'!J71:J316,'bike sim'!K71:K316)</f>
        <v>8.3924031310036984</v>
      </c>
    </row>
    <row r="2711" spans="17:21" x14ac:dyDescent="0.25">
      <c r="Q2711" s="18" t="s">
        <v>100</v>
      </c>
      <c r="R2711" s="11">
        <v>2706</v>
      </c>
      <c r="S2711" s="18">
        <f t="shared" si="141"/>
        <v>2.1870964205667566E-2</v>
      </c>
      <c r="T2711" s="18">
        <f t="shared" si="143"/>
        <v>45.722721257111445</v>
      </c>
      <c r="U2711" s="18">
        <f>LOOKUP('lap sim'!T2711,'bike sim'!J72:J317,'bike sim'!K72:K317)</f>
        <v>8.7162034014194596</v>
      </c>
    </row>
    <row r="2712" spans="17:21" x14ac:dyDescent="0.25">
      <c r="Q2712" s="18" t="s">
        <v>100</v>
      </c>
      <c r="R2712" s="11">
        <v>2707</v>
      </c>
      <c r="S2712" s="18">
        <f t="shared" si="141"/>
        <v>2.1962919219627265E-2</v>
      </c>
      <c r="T2712" s="18">
        <f t="shared" si="143"/>
        <v>45.531287985904228</v>
      </c>
      <c r="U2712" s="18">
        <f>LOOKUP('lap sim'!T2712,'bike sim'!J73:J318,'bike sim'!K73:K318)</f>
        <v>8.7162034014194596</v>
      </c>
    </row>
    <row r="2713" spans="17:21" x14ac:dyDescent="0.25">
      <c r="Q2713" s="18" t="s">
        <v>100</v>
      </c>
      <c r="R2713" s="11">
        <v>2708</v>
      </c>
      <c r="S2713" s="18">
        <f t="shared" si="141"/>
        <v>2.2056045599875299E-2</v>
      </c>
      <c r="T2713" s="18">
        <f t="shared" si="143"/>
        <v>45.339043006224735</v>
      </c>
      <c r="U2713" s="18">
        <f>LOOKUP('lap sim'!T2713,'bike sim'!J74:J319,'bike sim'!K74:K319)</f>
        <v>8.7162034014194596</v>
      </c>
    </row>
    <row r="2714" spans="17:21" x14ac:dyDescent="0.25">
      <c r="Q2714" s="18" t="s">
        <v>100</v>
      </c>
      <c r="R2714" s="11">
        <v>2709</v>
      </c>
      <c r="S2714" s="18">
        <f t="shared" si="141"/>
        <v>2.2150368450334006E-2</v>
      </c>
      <c r="T2714" s="18">
        <f t="shared" si="143"/>
        <v>45.145975889395238</v>
      </c>
      <c r="U2714" s="18">
        <f>LOOKUP('lap sim'!T2714,'bike sim'!J75:J320,'bike sim'!K75:K320)</f>
        <v>8.7162034014194596</v>
      </c>
    </row>
    <row r="2715" spans="17:21" x14ac:dyDescent="0.25">
      <c r="Q2715" s="18" t="s">
        <v>100</v>
      </c>
      <c r="R2715" s="11">
        <v>2710</v>
      </c>
      <c r="S2715" s="18">
        <f t="shared" si="141"/>
        <v>2.2250016074361653E-2</v>
      </c>
      <c r="T2715" s="18">
        <f t="shared" si="143"/>
        <v>44.943787755384342</v>
      </c>
      <c r="U2715" s="18">
        <f>LOOKUP('lap sim'!T2715,'bike sim'!J76:J321,'bike sim'!K76:K321)</f>
        <v>9.0871005816428685</v>
      </c>
    </row>
    <row r="2716" spans="17:21" x14ac:dyDescent="0.25">
      <c r="Q2716" s="18" t="s">
        <v>100</v>
      </c>
      <c r="R2716" s="11">
        <v>2711</v>
      </c>
      <c r="S2716" s="18">
        <f t="shared" si="141"/>
        <v>2.2351022840986719E-2</v>
      </c>
      <c r="T2716" s="18">
        <f t="shared" si="143"/>
        <v>44.7406817627257</v>
      </c>
      <c r="U2716" s="18">
        <f>LOOKUP('lap sim'!T2716,'bike sim'!J77:J322,'bike sim'!K77:K322)</f>
        <v>9.0871005816428685</v>
      </c>
    </row>
    <row r="2717" spans="17:21" x14ac:dyDescent="0.25">
      <c r="Q2717" s="18" t="s">
        <v>100</v>
      </c>
      <c r="R2717" s="11">
        <v>2712</v>
      </c>
      <c r="S2717" s="18">
        <f t="shared" si="141"/>
        <v>2.2453419959608884E-2</v>
      </c>
      <c r="T2717" s="18">
        <f t="shared" si="143"/>
        <v>44.536645277150868</v>
      </c>
      <c r="U2717" s="18">
        <f>LOOKUP('lap sim'!T2717,'bike sim'!J78:J323,'bike sim'!K78:K323)</f>
        <v>9.0871005816428685</v>
      </c>
    </row>
    <row r="2718" spans="17:21" x14ac:dyDescent="0.25">
      <c r="Q2718" s="18" t="s">
        <v>100</v>
      </c>
      <c r="R2718" s="11">
        <v>2713</v>
      </c>
      <c r="S2718" s="18">
        <f t="shared" si="141"/>
        <v>2.2557239652924589E-2</v>
      </c>
      <c r="T2718" s="18">
        <f t="shared" si="143"/>
        <v>44.33166537158052</v>
      </c>
      <c r="U2718" s="18">
        <f>LOOKUP('lap sim'!T2718,'bike sim'!J79:J324,'bike sim'!K79:K324)</f>
        <v>9.0871005816428685</v>
      </c>
    </row>
    <row r="2719" spans="17:21" x14ac:dyDescent="0.25">
      <c r="Q2719" s="18" t="s">
        <v>100</v>
      </c>
      <c r="R2719" s="11">
        <v>2714</v>
      </c>
      <c r="S2719" s="18">
        <f t="shared" si="141"/>
        <v>2.2662515199645301E-2</v>
      </c>
      <c r="T2719" s="18">
        <f t="shared" si="143"/>
        <v>44.12572881652833</v>
      </c>
      <c r="U2719" s="18">
        <f>LOOKUP('lap sim'!T2719,'bike sim'!J80:J325,'bike sim'!K80:K325)</f>
        <v>9.0871005816428685</v>
      </c>
    </row>
    <row r="2720" spans="17:21" x14ac:dyDescent="0.25">
      <c r="Q2720" s="18" t="s">
        <v>100</v>
      </c>
      <c r="R2720" s="11">
        <v>2715</v>
      </c>
      <c r="S2720" s="18">
        <f t="shared" si="141"/>
        <v>2.2774645096478072E-2</v>
      </c>
      <c r="T2720" s="18">
        <f t="shared" si="143"/>
        <v>43.908477860524052</v>
      </c>
      <c r="U2720" s="18">
        <f>LOOKUP('lap sim'!T2720,'bike sim'!J81:J326,'bike sim'!K81:K326)</f>
        <v>9.5391587918916407</v>
      </c>
    </row>
    <row r="2721" spans="17:21" x14ac:dyDescent="0.25">
      <c r="Q2721" s="18" t="s">
        <v>100</v>
      </c>
      <c r="R2721" s="11">
        <v>2716</v>
      </c>
      <c r="S2721" s="18">
        <f t="shared" si="141"/>
        <v>2.2888458863866718E-2</v>
      </c>
      <c r="T2721" s="18">
        <f t="shared" si="143"/>
        <v>43.690141216919947</v>
      </c>
      <c r="U2721" s="18">
        <f>LOOKUP('lap sim'!T2721,'bike sim'!J82:J327,'bike sim'!K82:K327)</f>
        <v>9.5391587918916407</v>
      </c>
    </row>
    <row r="2722" spans="17:21" x14ac:dyDescent="0.25">
      <c r="Q2722" s="18" t="s">
        <v>100</v>
      </c>
      <c r="R2722" s="11">
        <v>2717</v>
      </c>
      <c r="S2722" s="18">
        <f t="shared" si="141"/>
        <v>2.3003999116898134E-2</v>
      </c>
      <c r="T2722" s="18">
        <f t="shared" si="143"/>
        <v>43.470702416495321</v>
      </c>
      <c r="U2722" s="18">
        <f>LOOKUP('lap sim'!T2722,'bike sim'!J83:J328,'bike sim'!K83:K328)</f>
        <v>9.5391587918916407</v>
      </c>
    </row>
    <row r="2723" spans="17:21" x14ac:dyDescent="0.25">
      <c r="Q2723" s="18" t="s">
        <v>100</v>
      </c>
      <c r="R2723" s="11">
        <v>2718</v>
      </c>
      <c r="S2723" s="18">
        <f t="shared" si="141"/>
        <v>2.3121309997141074E-2</v>
      </c>
      <c r="T2723" s="18">
        <f t="shared" si="143"/>
        <v>43.250144568956038</v>
      </c>
      <c r="U2723" s="18">
        <f>LOOKUP('lap sim'!T2723,'bike sim'!J84:J329,'bike sim'!K84:K329)</f>
        <v>9.5391587918916407</v>
      </c>
    </row>
    <row r="2724" spans="17:21" x14ac:dyDescent="0.25">
      <c r="Q2724" s="18" t="s">
        <v>100</v>
      </c>
      <c r="R2724" s="11">
        <v>2719</v>
      </c>
      <c r="S2724" s="18">
        <f t="shared" si="141"/>
        <v>2.3240437243716907E-2</v>
      </c>
      <c r="T2724" s="18">
        <f t="shared" si="143"/>
        <v>43.028450347695234</v>
      </c>
      <c r="U2724" s="18">
        <f>LOOKUP('lap sim'!T2724,'bike sim'!J85:J330,'bike sim'!K85:K330)</f>
        <v>9.5391587918916407</v>
      </c>
    </row>
    <row r="2725" spans="17:21" x14ac:dyDescent="0.25">
      <c r="Q2725" s="18" t="s">
        <v>100</v>
      </c>
      <c r="R2725" s="11">
        <v>2720</v>
      </c>
      <c r="S2725" s="18">
        <f t="shared" si="141"/>
        <v>2.3365255311531906E-2</v>
      </c>
      <c r="T2725" s="18">
        <f t="shared" si="143"/>
        <v>42.798590756526025</v>
      </c>
      <c r="U2725" s="18">
        <f>LOOKUP('lap sim'!T2725,'bike sim'!J86:J331,'bike sim'!K86:K331)</f>
        <v>9.8376665739132463</v>
      </c>
    </row>
    <row r="2726" spans="17:21" x14ac:dyDescent="0.25">
      <c r="Q2726" s="18" t="s">
        <v>100</v>
      </c>
      <c r="R2726" s="11">
        <v>2721</v>
      </c>
      <c r="S2726" s="18">
        <f t="shared" si="141"/>
        <v>2.3492110046736896E-2</v>
      </c>
      <c r="T2726" s="18">
        <f t="shared" ref="T2726:T2746" si="144">T2727+(U2727*S2727)</f>
        <v>42.56748321076855</v>
      </c>
      <c r="U2726" s="18">
        <f>LOOKUP('lap sim'!T2726,'bike sim'!J87:J332,'bike sim'!K87:K332)</f>
        <v>9.8376665739132463</v>
      </c>
    </row>
    <row r="2727" spans="17:21" x14ac:dyDescent="0.25">
      <c r="Q2727" s="18" t="s">
        <v>100</v>
      </c>
      <c r="R2727" s="11">
        <v>2722</v>
      </c>
      <c r="S2727" s="18">
        <f t="shared" si="141"/>
        <v>2.362105750902304E-2</v>
      </c>
      <c r="T2727" s="18">
        <f t="shared" si="144"/>
        <v>42.335107122871555</v>
      </c>
      <c r="U2727" s="18">
        <f>LOOKUP('lap sim'!T2727,'bike sim'!J88:J333,'bike sim'!K88:K333)</f>
        <v>9.8376665739132463</v>
      </c>
    </row>
    <row r="2728" spans="17:21" x14ac:dyDescent="0.25">
      <c r="Q2728" s="18" t="s">
        <v>100</v>
      </c>
      <c r="R2728" s="11">
        <v>2723</v>
      </c>
      <c r="S2728" s="18">
        <f t="shared" si="141"/>
        <v>2.3759850994357904E-2</v>
      </c>
      <c r="T2728" s="18">
        <f t="shared" si="144"/>
        <v>42.087806032010192</v>
      </c>
      <c r="U2728" s="18">
        <f>LOOKUP('lap sim'!T2728,'bike sim'!J89:J334,'bike sim'!K89:K334)</f>
        <v>10.40836034367752</v>
      </c>
    </row>
    <row r="2729" spans="17:21" x14ac:dyDescent="0.25">
      <c r="Q2729" s="18" t="s">
        <v>100</v>
      </c>
      <c r="R2729" s="11">
        <v>2724</v>
      </c>
      <c r="S2729" s="18">
        <f t="shared" si="141"/>
        <v>2.3901125151185219E-2</v>
      </c>
      <c r="T2729" s="18">
        <f t="shared" si="144"/>
        <v>41.839034508817321</v>
      </c>
      <c r="U2729" s="18">
        <f>LOOKUP('lap sim'!T2729,'bike sim'!J90:J335,'bike sim'!K90:K335)</f>
        <v>10.40836034367752</v>
      </c>
    </row>
    <row r="2730" spans="17:21" x14ac:dyDescent="0.25">
      <c r="Q2730" s="18" t="s">
        <v>100</v>
      </c>
      <c r="R2730" s="11">
        <v>2725</v>
      </c>
      <c r="S2730" s="18">
        <f t="shared" si="141"/>
        <v>2.4044954858753444E-2</v>
      </c>
      <c r="T2730" s="18">
        <f t="shared" si="144"/>
        <v>41.588765954199957</v>
      </c>
      <c r="U2730" s="18">
        <f>LOOKUP('lap sim'!T2730,'bike sim'!J91:J336,'bike sim'!K91:K336)</f>
        <v>10.40836034367752</v>
      </c>
    </row>
    <row r="2731" spans="17:21" x14ac:dyDescent="0.25">
      <c r="Q2731" s="18" t="s">
        <v>100</v>
      </c>
      <c r="R2731" s="11">
        <v>2726</v>
      </c>
      <c r="S2731" s="18">
        <f t="shared" si="141"/>
        <v>2.4191418202211327E-2</v>
      </c>
      <c r="T2731" s="18">
        <f t="shared" si="144"/>
        <v>41.33697295632674</v>
      </c>
      <c r="U2731" s="18">
        <f>LOOKUP('lap sim'!T2731,'bike sim'!J92:J337,'bike sim'!K92:K337)</f>
        <v>10.40836034367752</v>
      </c>
    </row>
    <row r="2732" spans="17:21" x14ac:dyDescent="0.25">
      <c r="Q2732" s="18" t="s">
        <v>100</v>
      </c>
      <c r="R2732" s="11">
        <v>2727</v>
      </c>
      <c r="S2732" s="18">
        <f t="shared" si="141"/>
        <v>2.4340596651396887E-2</v>
      </c>
      <c r="T2732" s="18">
        <f t="shared" si="144"/>
        <v>41.083627255398888</v>
      </c>
      <c r="U2732" s="18">
        <f>LOOKUP('lap sim'!T2732,'bike sim'!J93:J338,'bike sim'!K93:K338)</f>
        <v>10.40836034367752</v>
      </c>
    </row>
    <row r="2733" spans="17:21" x14ac:dyDescent="0.25">
      <c r="Q2733" s="18" t="s">
        <v>100</v>
      </c>
      <c r="R2733" s="11">
        <v>2728</v>
      </c>
      <c r="S2733" s="18">
        <f t="shared" si="141"/>
        <v>2.4501546950961298E-2</v>
      </c>
      <c r="T2733" s="18">
        <f t="shared" si="144"/>
        <v>40.813749515549091</v>
      </c>
      <c r="U2733" s="18">
        <f>LOOKUP('lap sim'!T2733,'bike sim'!J94:J339,'bike sim'!K94:K339)</f>
        <v>11.014722474052071</v>
      </c>
    </row>
    <row r="2734" spans="17:21" x14ac:dyDescent="0.25">
      <c r="Q2734" s="18" t="s">
        <v>100</v>
      </c>
      <c r="R2734" s="11">
        <v>2729</v>
      </c>
      <c r="S2734" s="18">
        <f t="shared" si="141"/>
        <v>2.4661423069252401E-2</v>
      </c>
      <c r="T2734" s="18">
        <f t="shared" si="144"/>
        <v>40.549160411054679</v>
      </c>
      <c r="U2734" s="18">
        <f>LOOKUP('lap sim'!T2734,'bike sim'!J95:J340,'bike sim'!K95:K340)</f>
        <v>10.728866041161211</v>
      </c>
    </row>
    <row r="2735" spans="17:21" x14ac:dyDescent="0.25">
      <c r="Q2735" s="18" t="s">
        <v>100</v>
      </c>
      <c r="R2735" s="11">
        <v>2730</v>
      </c>
      <c r="S2735" s="18">
        <f t="shared" si="141"/>
        <v>2.4825429614146511E-2</v>
      </c>
      <c r="T2735" s="18">
        <f t="shared" si="144"/>
        <v>40.281276720792796</v>
      </c>
      <c r="U2735" s="18">
        <f>LOOKUP('lap sim'!T2735,'bike sim'!J96:J341,'bike sim'!K96:K341)</f>
        <v>10.790697056426005</v>
      </c>
    </row>
    <row r="2736" spans="17:21" x14ac:dyDescent="0.25">
      <c r="Q2736" s="18" t="s">
        <v>100</v>
      </c>
      <c r="R2736" s="11">
        <v>2731</v>
      </c>
      <c r="S2736" s="18">
        <f t="shared" si="141"/>
        <v>2.5003876399875755E-2</v>
      </c>
      <c r="T2736" s="18">
        <f t="shared" si="144"/>
        <v>39.993798721744163</v>
      </c>
      <c r="U2736" s="18">
        <f>LOOKUP('lap sim'!T2736,'bike sim'!J97:J342,'bike sim'!K97:K342)</f>
        <v>11.49733723088079</v>
      </c>
    </row>
    <row r="2737" spans="17:21" x14ac:dyDescent="0.25">
      <c r="Q2737" s="18" t="s">
        <v>100</v>
      </c>
      <c r="R2737" s="11">
        <v>2732</v>
      </c>
      <c r="S2737" s="18">
        <f t="shared" si="141"/>
        <v>2.5186237073298232E-2</v>
      </c>
      <c r="T2737" s="18">
        <f t="shared" si="144"/>
        <v>39.704224060535545</v>
      </c>
      <c r="U2737" s="18">
        <f>LOOKUP('lap sim'!T2737,'bike sim'!J98:J343,'bike sim'!K98:K343)</f>
        <v>11.49733723088079</v>
      </c>
    </row>
    <row r="2738" spans="17:21" x14ac:dyDescent="0.25">
      <c r="Q2738" s="18" t="s">
        <v>100</v>
      </c>
      <c r="R2738" s="11">
        <v>2733</v>
      </c>
      <c r="S2738" s="18">
        <f t="shared" si="141"/>
        <v>2.5372657052725827E-2</v>
      </c>
      <c r="T2738" s="18">
        <f t="shared" si="144"/>
        <v>39.412506065956869</v>
      </c>
      <c r="U2738" s="18">
        <f>LOOKUP('lap sim'!T2738,'bike sim'!J99:J344,'bike sim'!K99:K344)</f>
        <v>11.49733723088079</v>
      </c>
    </row>
    <row r="2739" spans="17:21" x14ac:dyDescent="0.25">
      <c r="Q2739" s="18" t="s">
        <v>100</v>
      </c>
      <c r="R2739" s="11">
        <v>2734</v>
      </c>
      <c r="S2739" s="18">
        <f t="shared" si="141"/>
        <v>2.5563289443336579E-2</v>
      </c>
      <c r="T2739" s="18">
        <f t="shared" si="144"/>
        <v>39.118596306496215</v>
      </c>
      <c r="U2739" s="18">
        <f>LOOKUP('lap sim'!T2739,'bike sim'!J100:J345,'bike sim'!K100:K345)</f>
        <v>11.49733723088079</v>
      </c>
    </row>
    <row r="2740" spans="17:21" x14ac:dyDescent="0.25">
      <c r="Q2740" s="18" t="s">
        <v>100</v>
      </c>
      <c r="R2740" s="11">
        <v>2735</v>
      </c>
      <c r="S2740" s="18">
        <f t="shared" si="141"/>
        <v>2.5758295568088493E-2</v>
      </c>
      <c r="T2740" s="18">
        <f t="shared" si="144"/>
        <v>38.822444495857198</v>
      </c>
      <c r="U2740" s="18">
        <f>LOOKUP('lap sim'!T2740,'bike sim'!J101:J346,'bike sim'!K101:K346)</f>
        <v>11.49733723088079</v>
      </c>
    </row>
    <row r="2741" spans="17:21" x14ac:dyDescent="0.25">
      <c r="Q2741" s="18" t="s">
        <v>100</v>
      </c>
      <c r="R2741" s="11">
        <v>2736</v>
      </c>
      <c r="S2741" s="18">
        <f t="shared" si="141"/>
        <v>2.59712381735147E-2</v>
      </c>
      <c r="T2741" s="18">
        <f t="shared" si="144"/>
        <v>38.504132660867647</v>
      </c>
      <c r="U2741" s="18">
        <f>LOOKUP('lap sim'!T2741,'bike sim'!J102:J347,'bike sim'!K102:K347)</f>
        <v>12.256321121961856</v>
      </c>
    </row>
    <row r="2742" spans="17:21" x14ac:dyDescent="0.25">
      <c r="Q2742" s="18" t="s">
        <v>100</v>
      </c>
      <c r="R2742" s="11">
        <v>2737</v>
      </c>
      <c r="S2742" s="18">
        <f t="shared" si="141"/>
        <v>2.618956615239797E-2</v>
      </c>
      <c r="T2742" s="18">
        <f t="shared" si="144"/>
        <v>38.183144928058994</v>
      </c>
      <c r="U2742" s="18">
        <f>LOOKUP('lap sim'!T2742,'bike sim'!J103:J348,'bike sim'!K103:K348)</f>
        <v>12.256321121961856</v>
      </c>
    </row>
    <row r="2743" spans="17:21" x14ac:dyDescent="0.25">
      <c r="Q2743" s="18" t="s">
        <v>100</v>
      </c>
      <c r="R2743" s="11">
        <v>2738</v>
      </c>
      <c r="S2743" s="18">
        <f t="shared" si="141"/>
        <v>2.6411945436709969E-2</v>
      </c>
      <c r="T2743" s="18">
        <f t="shared" si="144"/>
        <v>37.86165628716239</v>
      </c>
      <c r="U2743" s="18">
        <f>LOOKUP('lap sim'!T2743,'bike sim'!J104:J349,'bike sim'!K104:K349)</f>
        <v>12.172092421854082</v>
      </c>
    </row>
    <row r="2744" spans="17:21" x14ac:dyDescent="0.25">
      <c r="Q2744" s="18" t="s">
        <v>100</v>
      </c>
      <c r="R2744" s="11">
        <v>2739</v>
      </c>
      <c r="S2744" s="18">
        <f t="shared" si="141"/>
        <v>2.665020415761913E-2</v>
      </c>
      <c r="T2744" s="18">
        <f t="shared" si="144"/>
        <v>37.523164703941156</v>
      </c>
      <c r="U2744" s="18">
        <f>LOOKUP('lap sim'!T2744,'bike sim'!J105:J350,'bike sim'!K105:K350)</f>
        <v>12.701275428108133</v>
      </c>
    </row>
    <row r="2745" spans="17:21" x14ac:dyDescent="0.25">
      <c r="Q2745" s="18" t="s">
        <v>100</v>
      </c>
      <c r="R2745" s="11">
        <v>2740</v>
      </c>
      <c r="S2745" s="18">
        <f t="shared" si="141"/>
        <v>2.6895049915210401E-2</v>
      </c>
      <c r="T2745" s="18">
        <f t="shared" si="144"/>
        <v>37.181563267315354</v>
      </c>
      <c r="U2745" s="18">
        <f>LOOKUP('lap sim'!T2745,'bike sim'!J106:J351,'bike sim'!K106:K351)</f>
        <v>12.701275428108133</v>
      </c>
    </row>
    <row r="2746" spans="17:21" x14ac:dyDescent="0.25">
      <c r="Q2746" s="18" t="s">
        <v>100</v>
      </c>
      <c r="R2746" s="11">
        <v>2741</v>
      </c>
      <c r="S2746" s="18">
        <f t="shared" ref="S2746:S2809" si="145">1/T2746</f>
        <v>2.7148987202058321E-2</v>
      </c>
      <c r="T2746" s="18">
        <f t="shared" si="144"/>
        <v>36.833786562917687</v>
      </c>
      <c r="U2746" s="18">
        <f>LOOKUP('lap sim'!T2746,'bike sim'!J107:J352,'bike sim'!K107:K352)</f>
        <v>12.809932901338639</v>
      </c>
    </row>
    <row r="2747" spans="17:21" x14ac:dyDescent="0.25">
      <c r="Q2747" s="18" t="s">
        <v>100</v>
      </c>
      <c r="R2747" s="11">
        <v>2742</v>
      </c>
      <c r="S2747" s="18">
        <f t="shared" si="145"/>
        <v>2.7424033826216002E-2</v>
      </c>
      <c r="T2747" s="18">
        <f t="shared" ref="T2747:T2764" si="146">T2748+(U2748*S2748)</f>
        <v>36.464365758039946</v>
      </c>
      <c r="U2747" s="18">
        <f>LOOKUP('lap sim'!T2747,'bike sim'!J108:J353,'bike sim'!K108:K353)</f>
        <v>13.470695347691558</v>
      </c>
    </row>
    <row r="2748" spans="17:21" x14ac:dyDescent="0.25">
      <c r="Q2748" s="18" t="s">
        <v>100</v>
      </c>
      <c r="R2748" s="11">
        <v>2743</v>
      </c>
      <c r="S2748" s="18">
        <f t="shared" si="145"/>
        <v>2.7707643161445496E-2</v>
      </c>
      <c r="T2748" s="18">
        <f t="shared" si="146"/>
        <v>36.091124538209563</v>
      </c>
      <c r="U2748" s="18">
        <f>LOOKUP('lap sim'!T2748,'bike sim'!J109:J354,'bike sim'!K109:K354)</f>
        <v>13.470695347691558</v>
      </c>
    </row>
    <row r="2749" spans="17:21" x14ac:dyDescent="0.25">
      <c r="Q2749" s="18" t="s">
        <v>100</v>
      </c>
      <c r="R2749" s="11">
        <v>2744</v>
      </c>
      <c r="S2749" s="18">
        <f t="shared" si="145"/>
        <v>2.800026991954533E-2</v>
      </c>
      <c r="T2749" s="18">
        <f t="shared" si="146"/>
        <v>35.713941432470236</v>
      </c>
      <c r="U2749" s="18">
        <f>LOOKUP('lap sim'!T2749,'bike sim'!J110:J355,'bike sim'!K110:K355)</f>
        <v>13.470695347691558</v>
      </c>
    </row>
    <row r="2750" spans="17:21" x14ac:dyDescent="0.25">
      <c r="Q2750" s="18" t="s">
        <v>100</v>
      </c>
      <c r="R2750" s="11">
        <v>2745</v>
      </c>
      <c r="S2750" s="18">
        <f t="shared" si="145"/>
        <v>2.8318511824196434E-2</v>
      </c>
      <c r="T2750" s="18">
        <f t="shared" si="146"/>
        <v>35.312590089764576</v>
      </c>
      <c r="U2750" s="18">
        <f>LOOKUP('lap sim'!T2750,'bike sim'!J111:J356,'bike sim'!K111:K356)</f>
        <v>14.172755446941546</v>
      </c>
    </row>
    <row r="2751" spans="17:21" x14ac:dyDescent="0.25">
      <c r="Q2751" s="18" t="s">
        <v>100</v>
      </c>
      <c r="R2751" s="11">
        <v>2746</v>
      </c>
      <c r="S2751" s="18">
        <f t="shared" si="145"/>
        <v>2.8647901784902507E-2</v>
      </c>
      <c r="T2751" s="18">
        <f t="shared" si="146"/>
        <v>34.906570383699155</v>
      </c>
      <c r="U2751" s="18">
        <f>LOOKUP('lap sim'!T2751,'bike sim'!J112:J357,'bike sim'!K112:K357)</f>
        <v>14.172755446941546</v>
      </c>
    </row>
    <row r="2752" spans="17:21" x14ac:dyDescent="0.25">
      <c r="Q2752" s="18" t="s">
        <v>100</v>
      </c>
      <c r="R2752" s="11">
        <v>2747</v>
      </c>
      <c r="S2752" s="18">
        <f t="shared" si="145"/>
        <v>2.8989107906403629E-2</v>
      </c>
      <c r="T2752" s="18">
        <f t="shared" si="146"/>
        <v>34.495714846716695</v>
      </c>
      <c r="U2752" s="18">
        <f>LOOKUP('lap sim'!T2752,'bike sim'!J113:J358,'bike sim'!K113:K358)</f>
        <v>14.172755446941546</v>
      </c>
    </row>
    <row r="2753" spans="17:21" x14ac:dyDescent="0.25">
      <c r="Q2753" s="18" t="s">
        <v>100</v>
      </c>
      <c r="R2753" s="11">
        <v>2748</v>
      </c>
      <c r="S2753" s="18">
        <f t="shared" si="145"/>
        <v>2.9361995561579094E-2</v>
      </c>
      <c r="T2753" s="18">
        <f t="shared" si="146"/>
        <v>34.057630650572165</v>
      </c>
      <c r="U2753" s="18">
        <f>LOOKUP('lap sim'!T2753,'bike sim'!J114:J359,'bike sim'!K114:K359)</f>
        <v>14.920109746143147</v>
      </c>
    </row>
    <row r="2754" spans="17:21" x14ac:dyDescent="0.25">
      <c r="Q2754" s="18" t="s">
        <v>100</v>
      </c>
      <c r="R2754" s="11">
        <v>2749</v>
      </c>
      <c r="S2754" s="18">
        <f t="shared" si="145"/>
        <v>2.9749720161182235E-2</v>
      </c>
      <c r="T2754" s="18">
        <f t="shared" si="146"/>
        <v>33.613761560850278</v>
      </c>
      <c r="U2754" s="18">
        <f>LOOKUP('lap sim'!T2754,'bike sim'!J115:J360,'bike sim'!K115:K360)</f>
        <v>14.920109746143147</v>
      </c>
    </row>
    <row r="2755" spans="17:21" x14ac:dyDescent="0.25">
      <c r="Q2755" s="18" t="s">
        <v>100</v>
      </c>
      <c r="R2755" s="11">
        <v>2750</v>
      </c>
      <c r="S2755" s="18">
        <f t="shared" si="145"/>
        <v>3.0175484205054694E-2</v>
      </c>
      <c r="T2755" s="18">
        <f t="shared" si="146"/>
        <v>33.139484795159973</v>
      </c>
      <c r="U2755" s="18">
        <f>LOOKUP('lap sim'!T2755,'bike sim'!J116:J361,'bike sim'!K116:K361)</f>
        <v>15.717287665291519</v>
      </c>
    </row>
    <row r="2756" spans="17:21" x14ac:dyDescent="0.25">
      <c r="Q2756" s="18" t="s">
        <v>100</v>
      </c>
      <c r="R2756" s="11">
        <v>2751</v>
      </c>
      <c r="S2756" s="18">
        <f t="shared" si="145"/>
        <v>3.0617690432467596E-2</v>
      </c>
      <c r="T2756" s="18">
        <f t="shared" si="146"/>
        <v>32.660856709805273</v>
      </c>
      <c r="U2756" s="18">
        <f>LOOKUP('lap sim'!T2756,'bike sim'!J117:J362,'bike sim'!K117:K362)</f>
        <v>15.632403313058239</v>
      </c>
    </row>
    <row r="2757" spans="17:21" x14ac:dyDescent="0.25">
      <c r="Q2757" s="18" t="s">
        <v>100</v>
      </c>
      <c r="R2757" s="11">
        <v>2752</v>
      </c>
      <c r="S2757" s="18">
        <f t="shared" si="145"/>
        <v>3.1110117177514624E-2</v>
      </c>
      <c r="T2757" s="18">
        <f t="shared" si="146"/>
        <v>32.143884071345362</v>
      </c>
      <c r="U2757" s="18">
        <f>LOOKUP('lap sim'!T2757,'bike sim'!J118:J363,'bike sim'!K118:K363)</f>
        <v>16.617508558712888</v>
      </c>
    </row>
    <row r="2758" spans="17:21" x14ac:dyDescent="0.25">
      <c r="Q2758" s="18" t="s">
        <v>100</v>
      </c>
      <c r="R2758" s="11">
        <v>2753</v>
      </c>
      <c r="S2758" s="18">
        <f t="shared" si="145"/>
        <v>3.162723561927587E-2</v>
      </c>
      <c r="T2758" s="18">
        <f t="shared" si="146"/>
        <v>31.618318212753614</v>
      </c>
      <c r="U2758" s="18">
        <f>LOOKUP('lap sim'!T2758,'bike sim'!J119:J364,'bike sim'!K119:K364)</f>
        <v>16.617508558712888</v>
      </c>
    </row>
    <row r="2759" spans="17:21" x14ac:dyDescent="0.25">
      <c r="Q2759" s="18" t="s">
        <v>100</v>
      </c>
      <c r="R2759" s="11">
        <v>2754</v>
      </c>
      <c r="S2759" s="18">
        <f t="shared" si="145"/>
        <v>3.2171188596905327E-2</v>
      </c>
      <c r="T2759" s="18">
        <f t="shared" si="146"/>
        <v>31.083713210900573</v>
      </c>
      <c r="U2759" s="18">
        <f>LOOKUP('lap sim'!T2759,'bike sim'!J120:J365,'bike sim'!K120:K365)</f>
        <v>16.617508558712888</v>
      </c>
    </row>
    <row r="2760" spans="17:21" x14ac:dyDescent="0.25">
      <c r="Q2760" s="18" t="s">
        <v>100</v>
      </c>
      <c r="R2760" s="11">
        <v>2755</v>
      </c>
      <c r="S2760" s="18">
        <f t="shared" si="145"/>
        <v>3.278262662125582E-2</v>
      </c>
      <c r="T2760" s="18">
        <f t="shared" si="146"/>
        <v>30.503962100206252</v>
      </c>
      <c r="U2760" s="18">
        <f>LOOKUP('lap sim'!T2760,'bike sim'!J121:J366,'bike sim'!K121:K366)</f>
        <v>17.684705908172091</v>
      </c>
    </row>
    <row r="2761" spans="17:21" x14ac:dyDescent="0.25">
      <c r="Q2761" s="18" t="s">
        <v>100</v>
      </c>
      <c r="R2761" s="11">
        <v>2756</v>
      </c>
      <c r="S2761" s="18">
        <f t="shared" si="145"/>
        <v>3.3460280711297703E-2</v>
      </c>
      <c r="T2761" s="18">
        <f t="shared" si="146"/>
        <v>29.886180831183367</v>
      </c>
      <c r="U2761" s="18">
        <f>LOOKUP('lap sim'!T2761,'bike sim'!J122:J367,'bike sim'!K122:K367)</f>
        <v>18.463122720135907</v>
      </c>
    </row>
    <row r="2762" spans="17:21" x14ac:dyDescent="0.25">
      <c r="Q2762" s="18" t="s">
        <v>100</v>
      </c>
      <c r="R2762" s="11">
        <v>2757</v>
      </c>
      <c r="S2762" s="18">
        <f t="shared" si="145"/>
        <v>3.4182106479732216E-2</v>
      </c>
      <c r="T2762" s="18">
        <f t="shared" si="146"/>
        <v>29.255072404415319</v>
      </c>
      <c r="U2762" s="18">
        <f>LOOKUP('lap sim'!T2762,'bike sim'!J123:J368,'bike sim'!K123:K368)</f>
        <v>18.463122720135907</v>
      </c>
    </row>
    <row r="2763" spans="17:21" x14ac:dyDescent="0.25">
      <c r="Q2763" s="18" t="s">
        <v>100</v>
      </c>
      <c r="R2763" s="11">
        <v>2758</v>
      </c>
      <c r="S2763" s="18">
        <f t="shared" si="145"/>
        <v>3.4999408432365604E-2</v>
      </c>
      <c r="T2763" s="18">
        <f t="shared" si="146"/>
        <v>28.571911491945468</v>
      </c>
      <c r="U2763" s="18">
        <f>LOOKUP('lap sim'!T2763,'bike sim'!J124:J369,'bike sim'!K124:K369)</f>
        <v>19.51921312584529</v>
      </c>
    </row>
    <row r="2764" spans="17:21" x14ac:dyDescent="0.25">
      <c r="Q2764" s="18" t="s">
        <v>100</v>
      </c>
      <c r="R2764" s="11">
        <v>2759</v>
      </c>
      <c r="S2764" s="18">
        <f t="shared" si="145"/>
        <v>3.5933037770689194E-2</v>
      </c>
      <c r="T2764" s="18">
        <f t="shared" si="146"/>
        <v>27.829542450087711</v>
      </c>
      <c r="U2764" s="18">
        <f>LOOKUP('lap sim'!T2764,'bike sim'!J125:J370,'bike sim'!K125:K370)</f>
        <v>20.659790764011419</v>
      </c>
    </row>
    <row r="2765" spans="17:21" x14ac:dyDescent="0.25">
      <c r="Q2765" s="18" t="s">
        <v>100</v>
      </c>
      <c r="R2765" s="11">
        <v>2760</v>
      </c>
      <c r="S2765" s="18">
        <f t="shared" si="145"/>
        <v>3.694639850734048E-2</v>
      </c>
      <c r="T2765" s="18">
        <f>T2766+(U2766*S2766)</f>
        <v>27.066237587442274</v>
      </c>
      <c r="U2765" s="18">
        <f>LOOKUP('lap sim'!T2765,'bike sim'!J126:J371,'bike sim'!K126:K371)</f>
        <v>20.659790764011419</v>
      </c>
    </row>
    <row r="2766" spans="17:21" x14ac:dyDescent="0.25">
      <c r="Q2766" s="18" t="s">
        <v>105</v>
      </c>
      <c r="R2766" s="16">
        <v>2761</v>
      </c>
      <c r="S2766" s="18">
        <f t="shared" si="145"/>
        <v>3.8097237748120988E-2</v>
      </c>
      <c r="T2766" s="18">
        <f t="shared" ref="T2766:T2797" si="147">$I$10</f>
        <v>26.248622186508037</v>
      </c>
      <c r="U2766" s="18">
        <f>LOOKUP('lap sim'!T2766,'bike sim'!J54:J299,'bike sim'!K54:K299)</f>
        <v>21.461277752993027</v>
      </c>
    </row>
    <row r="2767" spans="17:21" x14ac:dyDescent="0.25">
      <c r="Q2767" s="18" t="s">
        <v>105</v>
      </c>
      <c r="R2767" s="16">
        <v>2762</v>
      </c>
      <c r="S2767" s="18">
        <f t="shared" si="145"/>
        <v>3.8097237748120988E-2</v>
      </c>
      <c r="T2767" s="18">
        <f t="shared" si="147"/>
        <v>26.248622186508037</v>
      </c>
      <c r="U2767" s="18">
        <f>LOOKUP('lap sim'!T2767,'bike sim'!J55:J300,'bike sim'!K55:K300)</f>
        <v>21.496125013383534</v>
      </c>
    </row>
    <row r="2768" spans="17:21" x14ac:dyDescent="0.25">
      <c r="Q2768" s="18" t="s">
        <v>105</v>
      </c>
      <c r="R2768" s="16">
        <v>2763</v>
      </c>
      <c r="S2768" s="18">
        <f t="shared" si="145"/>
        <v>3.8097237748120988E-2</v>
      </c>
      <c r="T2768" s="18">
        <f t="shared" si="147"/>
        <v>26.248622186508037</v>
      </c>
      <c r="U2768" s="18">
        <f>LOOKUP('lap sim'!T2768,'bike sim'!J56:J301,'bike sim'!K56:K301)</f>
        <v>21.496125013383534</v>
      </c>
    </row>
    <row r="2769" spans="17:21" x14ac:dyDescent="0.25">
      <c r="Q2769" s="18" t="s">
        <v>105</v>
      </c>
      <c r="R2769" s="16">
        <v>2764</v>
      </c>
      <c r="S2769" s="18">
        <f t="shared" si="145"/>
        <v>3.8097237748120988E-2</v>
      </c>
      <c r="T2769" s="18">
        <f t="shared" si="147"/>
        <v>26.248622186508037</v>
      </c>
      <c r="U2769" s="18">
        <f>LOOKUP('lap sim'!T2769,'bike sim'!J57:J302,'bike sim'!K57:K302)</f>
        <v>21.461277752993027</v>
      </c>
    </row>
    <row r="2770" spans="17:21" x14ac:dyDescent="0.25">
      <c r="Q2770" s="18" t="s">
        <v>105</v>
      </c>
      <c r="R2770" s="16">
        <v>2765</v>
      </c>
      <c r="S2770" s="18">
        <f t="shared" si="145"/>
        <v>3.8097237748120988E-2</v>
      </c>
      <c r="T2770" s="18">
        <f t="shared" si="147"/>
        <v>26.248622186508037</v>
      </c>
      <c r="U2770" s="18">
        <f>LOOKUP('lap sim'!T2770,'bike sim'!J58:J303,'bike sim'!K58:K303)</f>
        <v>21.461277752993027</v>
      </c>
    </row>
    <row r="2771" spans="17:21" x14ac:dyDescent="0.25">
      <c r="Q2771" s="18" t="s">
        <v>105</v>
      </c>
      <c r="R2771" s="16">
        <v>2766</v>
      </c>
      <c r="S2771" s="18">
        <f t="shared" si="145"/>
        <v>3.8097237748120988E-2</v>
      </c>
      <c r="T2771" s="18">
        <f t="shared" si="147"/>
        <v>26.248622186508037</v>
      </c>
      <c r="U2771" s="18">
        <f>LOOKUP('lap sim'!T2771,'bike sim'!J59:J304,'bike sim'!K59:K304)</f>
        <v>21.461277752993027</v>
      </c>
    </row>
    <row r="2772" spans="17:21" x14ac:dyDescent="0.25">
      <c r="Q2772" s="18" t="s">
        <v>105</v>
      </c>
      <c r="R2772" s="16">
        <v>2767</v>
      </c>
      <c r="S2772" s="18">
        <f t="shared" si="145"/>
        <v>3.8097237748120988E-2</v>
      </c>
      <c r="T2772" s="18">
        <f t="shared" si="147"/>
        <v>26.248622186508037</v>
      </c>
      <c r="U2772" s="18">
        <f>LOOKUP('lap sim'!T2772,'bike sim'!J60:J305,'bike sim'!K60:K305)</f>
        <v>21.461277752993027</v>
      </c>
    </row>
    <row r="2773" spans="17:21" x14ac:dyDescent="0.25">
      <c r="Q2773" s="18" t="s">
        <v>105</v>
      </c>
      <c r="R2773" s="16">
        <v>2768</v>
      </c>
      <c r="S2773" s="18">
        <f t="shared" si="145"/>
        <v>3.8097237748120988E-2</v>
      </c>
      <c r="T2773" s="18">
        <f t="shared" si="147"/>
        <v>26.248622186508037</v>
      </c>
      <c r="U2773" s="18">
        <f>LOOKUP('lap sim'!T2773,'bike sim'!J61:J306,'bike sim'!K61:K306)</f>
        <v>21.461277752993027</v>
      </c>
    </row>
    <row r="2774" spans="17:21" x14ac:dyDescent="0.25">
      <c r="Q2774" s="18" t="s">
        <v>105</v>
      </c>
      <c r="R2774" s="16">
        <v>2769</v>
      </c>
      <c r="S2774" s="18">
        <f t="shared" si="145"/>
        <v>3.8097237748120988E-2</v>
      </c>
      <c r="T2774" s="18">
        <f t="shared" si="147"/>
        <v>26.248622186508037</v>
      </c>
      <c r="U2774" s="18">
        <f>LOOKUP('lap sim'!T2774,'bike sim'!J62:J307,'bike sim'!K62:K307)</f>
        <v>21.461277752993027</v>
      </c>
    </row>
    <row r="2775" spans="17:21" x14ac:dyDescent="0.25">
      <c r="Q2775" s="18" t="s">
        <v>105</v>
      </c>
      <c r="R2775" s="16">
        <v>2770</v>
      </c>
      <c r="S2775" s="18">
        <f t="shared" si="145"/>
        <v>3.8097237748120988E-2</v>
      </c>
      <c r="T2775" s="18">
        <f t="shared" si="147"/>
        <v>26.248622186508037</v>
      </c>
      <c r="U2775" s="18">
        <f>LOOKUP('lap sim'!T2775,'bike sim'!J63:J308,'bike sim'!K63:K308)</f>
        <v>21.461277752993027</v>
      </c>
    </row>
    <row r="2776" spans="17:21" x14ac:dyDescent="0.25">
      <c r="Q2776" s="18" t="s">
        <v>105</v>
      </c>
      <c r="R2776" s="16">
        <v>2771</v>
      </c>
      <c r="S2776" s="18">
        <f t="shared" si="145"/>
        <v>3.8097237748120988E-2</v>
      </c>
      <c r="T2776" s="18">
        <f t="shared" si="147"/>
        <v>26.248622186508037</v>
      </c>
      <c r="U2776" s="18">
        <f>LOOKUP('lap sim'!T2776,'bike sim'!J64:J309,'bike sim'!K64:K309)</f>
        <v>21.461277752993027</v>
      </c>
    </row>
    <row r="2777" spans="17:21" x14ac:dyDescent="0.25">
      <c r="Q2777" s="18" t="s">
        <v>105</v>
      </c>
      <c r="R2777" s="16">
        <v>2772</v>
      </c>
      <c r="S2777" s="18">
        <f t="shared" si="145"/>
        <v>3.8097237748120988E-2</v>
      </c>
      <c r="T2777" s="18">
        <f t="shared" si="147"/>
        <v>26.248622186508037</v>
      </c>
      <c r="U2777" s="18">
        <f>LOOKUP('lap sim'!T2777,'bike sim'!J65:J310,'bike sim'!K65:K310)</f>
        <v>21.461277752993027</v>
      </c>
    </row>
    <row r="2778" spans="17:21" x14ac:dyDescent="0.25">
      <c r="Q2778" s="18" t="s">
        <v>105</v>
      </c>
      <c r="R2778" s="16">
        <v>2773</v>
      </c>
      <c r="S2778" s="18">
        <f t="shared" si="145"/>
        <v>3.8097237748120988E-2</v>
      </c>
      <c r="T2778" s="18">
        <f t="shared" si="147"/>
        <v>26.248622186508037</v>
      </c>
      <c r="U2778" s="18">
        <f>LOOKUP('lap sim'!T2778,'bike sim'!J66:J311,'bike sim'!K66:K311)</f>
        <v>21.999776823715042</v>
      </c>
    </row>
    <row r="2779" spans="17:21" x14ac:dyDescent="0.25">
      <c r="Q2779" s="18" t="s">
        <v>105</v>
      </c>
      <c r="R2779" s="16">
        <v>2774</v>
      </c>
      <c r="S2779" s="18">
        <f t="shared" si="145"/>
        <v>3.8097237748120988E-2</v>
      </c>
      <c r="T2779" s="18">
        <f t="shared" si="147"/>
        <v>26.248622186508037</v>
      </c>
      <c r="U2779" s="18">
        <f>LOOKUP('lap sim'!T2779,'bike sim'!J67:J312,'bike sim'!K67:K312)</f>
        <v>21.999776823715042</v>
      </c>
    </row>
    <row r="2780" spans="17:21" x14ac:dyDescent="0.25">
      <c r="Q2780" s="18" t="s">
        <v>105</v>
      </c>
      <c r="R2780" s="16">
        <v>2775</v>
      </c>
      <c r="S2780" s="18">
        <f t="shared" si="145"/>
        <v>3.8097237748120988E-2</v>
      </c>
      <c r="T2780" s="18">
        <f t="shared" si="147"/>
        <v>26.248622186508037</v>
      </c>
      <c r="U2780" s="18">
        <f>LOOKUP('lap sim'!T2780,'bike sim'!J68:J313,'bike sim'!K68:K313)</f>
        <v>21.999776823715042</v>
      </c>
    </row>
    <row r="2781" spans="17:21" x14ac:dyDescent="0.25">
      <c r="Q2781" s="18" t="s">
        <v>105</v>
      </c>
      <c r="R2781" s="16">
        <v>2776</v>
      </c>
      <c r="S2781" s="18">
        <f t="shared" si="145"/>
        <v>3.8097237748120988E-2</v>
      </c>
      <c r="T2781" s="18">
        <f t="shared" si="147"/>
        <v>26.248622186508037</v>
      </c>
      <c r="U2781" s="18">
        <f>LOOKUP('lap sim'!T2781,'bike sim'!J69:J314,'bike sim'!K69:K314)</f>
        <v>21.999776823715042</v>
      </c>
    </row>
    <row r="2782" spans="17:21" x14ac:dyDescent="0.25">
      <c r="Q2782" s="18" t="s">
        <v>105</v>
      </c>
      <c r="R2782" s="16">
        <v>2777</v>
      </c>
      <c r="S2782" s="18">
        <f t="shared" si="145"/>
        <v>3.8097237748120988E-2</v>
      </c>
      <c r="T2782" s="18">
        <f t="shared" si="147"/>
        <v>26.248622186508037</v>
      </c>
      <c r="U2782" s="18">
        <f>LOOKUP('lap sim'!T2782,'bike sim'!J70:J315,'bike sim'!K70:K315)</f>
        <v>21.999776823715042</v>
      </c>
    </row>
    <row r="2783" spans="17:21" x14ac:dyDescent="0.25">
      <c r="Q2783" s="18" t="s">
        <v>105</v>
      </c>
      <c r="R2783" s="16">
        <v>2778</v>
      </c>
      <c r="S2783" s="18">
        <f t="shared" si="145"/>
        <v>3.8097237748120988E-2</v>
      </c>
      <c r="T2783" s="18">
        <f t="shared" si="147"/>
        <v>26.248622186508037</v>
      </c>
      <c r="U2783" s="18">
        <f>LOOKUP('lap sim'!T2783,'bike sim'!J71:J316,'bike sim'!K71:K316)</f>
        <v>21.999776823715042</v>
      </c>
    </row>
    <row r="2784" spans="17:21" x14ac:dyDescent="0.25">
      <c r="Q2784" s="18" t="s">
        <v>105</v>
      </c>
      <c r="R2784" s="16">
        <v>2779</v>
      </c>
      <c r="S2784" s="18">
        <f t="shared" si="145"/>
        <v>3.8097237748120988E-2</v>
      </c>
      <c r="T2784" s="18">
        <f t="shared" si="147"/>
        <v>26.248622186508037</v>
      </c>
      <c r="U2784" s="18">
        <f>LOOKUP('lap sim'!T2784,'bike sim'!J72:J317,'bike sim'!K72:K317)</f>
        <v>21.999776823715042</v>
      </c>
    </row>
    <row r="2785" spans="17:21" x14ac:dyDescent="0.25">
      <c r="Q2785" s="18" t="s">
        <v>105</v>
      </c>
      <c r="R2785" s="16">
        <v>2780</v>
      </c>
      <c r="S2785" s="18">
        <f t="shared" si="145"/>
        <v>3.8097237748120988E-2</v>
      </c>
      <c r="T2785" s="18">
        <f t="shared" si="147"/>
        <v>26.248622186508037</v>
      </c>
      <c r="U2785" s="18">
        <f>LOOKUP('lap sim'!T2785,'bike sim'!J73:J318,'bike sim'!K73:K318)</f>
        <v>21.999776823715042</v>
      </c>
    </row>
    <row r="2786" spans="17:21" x14ac:dyDescent="0.25">
      <c r="Q2786" s="18" t="s">
        <v>105</v>
      </c>
      <c r="R2786" s="16">
        <v>2781</v>
      </c>
      <c r="S2786" s="18">
        <f t="shared" si="145"/>
        <v>3.8097237748120988E-2</v>
      </c>
      <c r="T2786" s="18">
        <f t="shared" si="147"/>
        <v>26.248622186508037</v>
      </c>
      <c r="U2786" s="18">
        <f>LOOKUP('lap sim'!T2786,'bike sim'!J74:J319,'bike sim'!K74:K319)</f>
        <v>21.999776823715042</v>
      </c>
    </row>
    <row r="2787" spans="17:21" x14ac:dyDescent="0.25">
      <c r="Q2787" s="18" t="s">
        <v>105</v>
      </c>
      <c r="R2787" s="16">
        <v>2782</v>
      </c>
      <c r="S2787" s="18">
        <f t="shared" si="145"/>
        <v>3.8097237748120988E-2</v>
      </c>
      <c r="T2787" s="18">
        <f t="shared" si="147"/>
        <v>26.248622186508037</v>
      </c>
      <c r="U2787" s="18">
        <f>LOOKUP('lap sim'!T2787,'bike sim'!J54:J299,'bike sim'!K54:K299)</f>
        <v>21.461277752993027</v>
      </c>
    </row>
    <row r="2788" spans="17:21" x14ac:dyDescent="0.25">
      <c r="Q2788" s="18" t="s">
        <v>105</v>
      </c>
      <c r="R2788" s="16">
        <v>2783</v>
      </c>
      <c r="S2788" s="18">
        <f t="shared" si="145"/>
        <v>3.8097237748120988E-2</v>
      </c>
      <c r="T2788" s="18">
        <f t="shared" si="147"/>
        <v>26.248622186508037</v>
      </c>
      <c r="U2788" s="18">
        <f>LOOKUP('lap sim'!T2788,'bike sim'!J76:J321,'bike sim'!K76:K321)</f>
        <v>21.895416538691393</v>
      </c>
    </row>
    <row r="2789" spans="17:21" x14ac:dyDescent="0.25">
      <c r="Q2789" s="18" t="s">
        <v>105</v>
      </c>
      <c r="R2789" s="16">
        <v>2784</v>
      </c>
      <c r="S2789" s="18">
        <f t="shared" si="145"/>
        <v>3.8097237748120988E-2</v>
      </c>
      <c r="T2789" s="18">
        <f t="shared" si="147"/>
        <v>26.248622186508037</v>
      </c>
      <c r="U2789" s="18">
        <f>LOOKUP('lap sim'!T2789,'bike sim'!J77:J322,'bike sim'!K77:K322)</f>
        <v>21.895416538691393</v>
      </c>
    </row>
    <row r="2790" spans="17:21" x14ac:dyDescent="0.25">
      <c r="Q2790" s="18" t="s">
        <v>105</v>
      </c>
      <c r="R2790" s="16">
        <v>2785</v>
      </c>
      <c r="S2790" s="18">
        <f t="shared" si="145"/>
        <v>3.8097237748120988E-2</v>
      </c>
      <c r="T2790" s="18">
        <f t="shared" si="147"/>
        <v>26.248622186508037</v>
      </c>
      <c r="U2790" s="18">
        <f>LOOKUP('lap sim'!T2790,'bike sim'!J78:J323,'bike sim'!K78:K323)</f>
        <v>21.895416538691393</v>
      </c>
    </row>
    <row r="2791" spans="17:21" x14ac:dyDescent="0.25">
      <c r="Q2791" s="18" t="s">
        <v>105</v>
      </c>
      <c r="R2791" s="16">
        <v>2786</v>
      </c>
      <c r="S2791" s="18">
        <f t="shared" si="145"/>
        <v>3.8097237748120988E-2</v>
      </c>
      <c r="T2791" s="18">
        <f t="shared" si="147"/>
        <v>26.248622186508037</v>
      </c>
      <c r="U2791" s="18">
        <f>LOOKUP('lap sim'!T2791,'bike sim'!J79:J324,'bike sim'!K79:K324)</f>
        <v>21.895416538691393</v>
      </c>
    </row>
    <row r="2792" spans="17:21" x14ac:dyDescent="0.25">
      <c r="Q2792" s="18" t="s">
        <v>105</v>
      </c>
      <c r="R2792" s="16">
        <v>2787</v>
      </c>
      <c r="S2792" s="18">
        <f t="shared" si="145"/>
        <v>3.8097237748120988E-2</v>
      </c>
      <c r="T2792" s="18">
        <f t="shared" si="147"/>
        <v>26.248622186508037</v>
      </c>
      <c r="U2792" s="18">
        <f>LOOKUP('lap sim'!T2792,'bike sim'!J80:J325,'bike sim'!K80:K325)</f>
        <v>21.895416538691393</v>
      </c>
    </row>
    <row r="2793" spans="17:21" x14ac:dyDescent="0.25">
      <c r="Q2793" s="18" t="s">
        <v>105</v>
      </c>
      <c r="R2793" s="16">
        <v>2788</v>
      </c>
      <c r="S2793" s="18">
        <f t="shared" si="145"/>
        <v>3.8097237748120988E-2</v>
      </c>
      <c r="T2793" s="18">
        <f t="shared" si="147"/>
        <v>26.248622186508037</v>
      </c>
      <c r="U2793" s="18">
        <f>LOOKUP('lap sim'!T2793,'bike sim'!J81:J326,'bike sim'!K81:K326)</f>
        <v>21.999776823715042</v>
      </c>
    </row>
    <row r="2794" spans="17:21" x14ac:dyDescent="0.25">
      <c r="Q2794" s="18" t="s">
        <v>105</v>
      </c>
      <c r="R2794" s="16">
        <v>2789</v>
      </c>
      <c r="S2794" s="18">
        <f t="shared" si="145"/>
        <v>3.8097237748120988E-2</v>
      </c>
      <c r="T2794" s="18">
        <f t="shared" si="147"/>
        <v>26.248622186508037</v>
      </c>
      <c r="U2794" s="18">
        <f>LOOKUP('lap sim'!T2794,'bike sim'!J82:J327,'bike sim'!K82:K327)</f>
        <v>21.999776823715042</v>
      </c>
    </row>
    <row r="2795" spans="17:21" x14ac:dyDescent="0.25">
      <c r="Q2795" s="18" t="s">
        <v>105</v>
      </c>
      <c r="R2795" s="16">
        <v>2790</v>
      </c>
      <c r="S2795" s="18">
        <f t="shared" si="145"/>
        <v>3.8097237748120988E-2</v>
      </c>
      <c r="T2795" s="18">
        <f t="shared" si="147"/>
        <v>26.248622186508037</v>
      </c>
      <c r="U2795" s="18">
        <f>LOOKUP('lap sim'!T2795,'bike sim'!J83:J328,'bike sim'!K83:K328)</f>
        <v>21.999776823715042</v>
      </c>
    </row>
    <row r="2796" spans="17:21" x14ac:dyDescent="0.25">
      <c r="Q2796" s="18" t="s">
        <v>105</v>
      </c>
      <c r="R2796" s="16">
        <v>2791</v>
      </c>
      <c r="S2796" s="18">
        <f t="shared" si="145"/>
        <v>3.8097237748120988E-2</v>
      </c>
      <c r="T2796" s="18">
        <f t="shared" si="147"/>
        <v>26.248622186508037</v>
      </c>
      <c r="U2796" s="18">
        <f>LOOKUP('lap sim'!T2796,'bike sim'!J84:J329,'bike sim'!K84:K329)</f>
        <v>21.999776823715042</v>
      </c>
    </row>
    <row r="2797" spans="17:21" x14ac:dyDescent="0.25">
      <c r="Q2797" s="18" t="s">
        <v>105</v>
      </c>
      <c r="R2797" s="16">
        <v>2792</v>
      </c>
      <c r="S2797" s="18">
        <f t="shared" si="145"/>
        <v>3.8097237748120988E-2</v>
      </c>
      <c r="T2797" s="18">
        <f t="shared" si="147"/>
        <v>26.248622186508037</v>
      </c>
      <c r="U2797" s="18">
        <f>LOOKUP('lap sim'!T2797,'bike sim'!J85:J330,'bike sim'!K85:K330)</f>
        <v>21.999776823715042</v>
      </c>
    </row>
    <row r="2798" spans="17:21" x14ac:dyDescent="0.25">
      <c r="Q2798" s="18" t="s">
        <v>105</v>
      </c>
      <c r="R2798" s="16">
        <v>2793</v>
      </c>
      <c r="S2798" s="18">
        <f t="shared" si="145"/>
        <v>3.8097237748120988E-2</v>
      </c>
      <c r="T2798" s="18">
        <f t="shared" ref="T2798:T2830" si="148">$I$10</f>
        <v>26.248622186508037</v>
      </c>
      <c r="U2798" s="18">
        <f>LOOKUP('lap sim'!T2798,'bike sim'!J86:J331,'bike sim'!K86:K331)</f>
        <v>21.999776823715042</v>
      </c>
    </row>
    <row r="2799" spans="17:21" x14ac:dyDescent="0.25">
      <c r="Q2799" s="18" t="s">
        <v>105</v>
      </c>
      <c r="R2799" s="16">
        <v>2794</v>
      </c>
      <c r="S2799" s="18">
        <f t="shared" si="145"/>
        <v>3.8097237748120988E-2</v>
      </c>
      <c r="T2799" s="18">
        <f t="shared" si="148"/>
        <v>26.248622186508037</v>
      </c>
      <c r="U2799" s="18">
        <f>LOOKUP('lap sim'!T2799,'bike sim'!J87:J332,'bike sim'!K87:K332)</f>
        <v>21.999776823715042</v>
      </c>
    </row>
    <row r="2800" spans="17:21" x14ac:dyDescent="0.25">
      <c r="Q2800" s="18" t="s">
        <v>105</v>
      </c>
      <c r="R2800" s="16">
        <v>2795</v>
      </c>
      <c r="S2800" s="18">
        <f t="shared" si="145"/>
        <v>3.8097237748120988E-2</v>
      </c>
      <c r="T2800" s="18">
        <f t="shared" si="148"/>
        <v>26.248622186508037</v>
      </c>
      <c r="U2800" s="18">
        <f>LOOKUP('lap sim'!T2800,'bike sim'!J88:J333,'bike sim'!K88:K333)</f>
        <v>21.999776823715042</v>
      </c>
    </row>
    <row r="2801" spans="17:21" x14ac:dyDescent="0.25">
      <c r="Q2801" s="18" t="s">
        <v>105</v>
      </c>
      <c r="R2801" s="16">
        <v>2796</v>
      </c>
      <c r="S2801" s="18">
        <f t="shared" si="145"/>
        <v>3.8097237748120988E-2</v>
      </c>
      <c r="T2801" s="18">
        <f t="shared" si="148"/>
        <v>26.248622186508037</v>
      </c>
      <c r="U2801" s="18">
        <f>LOOKUP('lap sim'!T2801,'bike sim'!J89:J334,'bike sim'!K89:K334)</f>
        <v>21.999776823715042</v>
      </c>
    </row>
    <row r="2802" spans="17:21" x14ac:dyDescent="0.25">
      <c r="Q2802" s="18" t="s">
        <v>105</v>
      </c>
      <c r="R2802" s="16">
        <v>2797</v>
      </c>
      <c r="S2802" s="18">
        <f t="shared" si="145"/>
        <v>3.8097237748120988E-2</v>
      </c>
      <c r="T2802" s="18">
        <f t="shared" si="148"/>
        <v>26.248622186508037</v>
      </c>
      <c r="U2802" s="18">
        <f>LOOKUP('lap sim'!T2802,'bike sim'!J90:J335,'bike sim'!K90:K335)</f>
        <v>21.999776823715042</v>
      </c>
    </row>
    <row r="2803" spans="17:21" x14ac:dyDescent="0.25">
      <c r="Q2803" s="18" t="s">
        <v>105</v>
      </c>
      <c r="R2803" s="16">
        <v>2798</v>
      </c>
      <c r="S2803" s="18">
        <f t="shared" si="145"/>
        <v>3.8097237748120988E-2</v>
      </c>
      <c r="T2803" s="18">
        <f t="shared" si="148"/>
        <v>26.248622186508037</v>
      </c>
      <c r="U2803" s="18">
        <f>LOOKUP('lap sim'!T2803,'bike sim'!J91:J336,'bike sim'!K91:K336)</f>
        <v>21.999776823715042</v>
      </c>
    </row>
    <row r="2804" spans="17:21" x14ac:dyDescent="0.25">
      <c r="Q2804" s="18" t="s">
        <v>105</v>
      </c>
      <c r="R2804" s="16">
        <v>2799</v>
      </c>
      <c r="S2804" s="18">
        <f t="shared" si="145"/>
        <v>3.8097237748120988E-2</v>
      </c>
      <c r="T2804" s="18">
        <f t="shared" si="148"/>
        <v>26.248622186508037</v>
      </c>
      <c r="U2804" s="18">
        <f>LOOKUP('lap sim'!T2804,'bike sim'!J92:J337,'bike sim'!K92:K337)</f>
        <v>21.999776823715042</v>
      </c>
    </row>
    <row r="2805" spans="17:21" x14ac:dyDescent="0.25">
      <c r="Q2805" s="18" t="s">
        <v>105</v>
      </c>
      <c r="R2805" s="16">
        <v>2800</v>
      </c>
      <c r="S2805" s="18">
        <f t="shared" si="145"/>
        <v>3.8097237748120988E-2</v>
      </c>
      <c r="T2805" s="18">
        <f t="shared" si="148"/>
        <v>26.248622186508037</v>
      </c>
      <c r="U2805" s="18">
        <f>LOOKUP('lap sim'!T2805,'bike sim'!J93:J338,'bike sim'!K93:K338)</f>
        <v>21.999776823715042</v>
      </c>
    </row>
    <row r="2806" spans="17:21" x14ac:dyDescent="0.25">
      <c r="Q2806" s="18" t="s">
        <v>105</v>
      </c>
      <c r="R2806" s="16">
        <v>2801</v>
      </c>
      <c r="S2806" s="18">
        <f t="shared" si="145"/>
        <v>3.8097237748120988E-2</v>
      </c>
      <c r="T2806" s="18">
        <f t="shared" si="148"/>
        <v>26.248622186508037</v>
      </c>
      <c r="U2806" s="18">
        <f>LOOKUP('lap sim'!T2806,'bike sim'!J94:J339,'bike sim'!K94:K339)</f>
        <v>21.999776823715042</v>
      </c>
    </row>
    <row r="2807" spans="17:21" x14ac:dyDescent="0.25">
      <c r="Q2807" s="18" t="s">
        <v>105</v>
      </c>
      <c r="R2807" s="16">
        <v>2802</v>
      </c>
      <c r="S2807" s="18">
        <f t="shared" si="145"/>
        <v>3.8097237748120988E-2</v>
      </c>
      <c r="T2807" s="18">
        <f t="shared" si="148"/>
        <v>26.248622186508037</v>
      </c>
      <c r="U2807" s="18">
        <f>LOOKUP('lap sim'!T2807,'bike sim'!J95:J340,'bike sim'!K95:K340)</f>
        <v>21.999776823715042</v>
      </c>
    </row>
    <row r="2808" spans="17:21" x14ac:dyDescent="0.25">
      <c r="Q2808" s="18" t="s">
        <v>105</v>
      </c>
      <c r="R2808" s="16">
        <v>2803</v>
      </c>
      <c r="S2808" s="18">
        <f t="shared" si="145"/>
        <v>3.8097237748120988E-2</v>
      </c>
      <c r="T2808" s="18">
        <f t="shared" si="148"/>
        <v>26.248622186508037</v>
      </c>
      <c r="U2808" s="18">
        <f>LOOKUP('lap sim'!T2808,'bike sim'!J96:J341,'bike sim'!K96:K341)</f>
        <v>21.999776823715042</v>
      </c>
    </row>
    <row r="2809" spans="17:21" x14ac:dyDescent="0.25">
      <c r="Q2809" s="18" t="s">
        <v>105</v>
      </c>
      <c r="R2809" s="16">
        <v>2804</v>
      </c>
      <c r="S2809" s="18">
        <f t="shared" si="145"/>
        <v>3.8097237748120988E-2</v>
      </c>
      <c r="T2809" s="18">
        <f t="shared" si="148"/>
        <v>26.248622186508037</v>
      </c>
      <c r="U2809" s="18">
        <f>LOOKUP('lap sim'!T2809,'bike sim'!J97:J342,'bike sim'!K97:K342)</f>
        <v>21.999776823715042</v>
      </c>
    </row>
    <row r="2810" spans="17:21" x14ac:dyDescent="0.25">
      <c r="Q2810" s="18" t="s">
        <v>105</v>
      </c>
      <c r="R2810" s="16">
        <v>2805</v>
      </c>
      <c r="S2810" s="18">
        <f t="shared" ref="S2810:S2873" si="149">1/T2810</f>
        <v>3.8097237748120988E-2</v>
      </c>
      <c r="T2810" s="18">
        <f t="shared" si="148"/>
        <v>26.248622186508037</v>
      </c>
      <c r="U2810" s="18">
        <f>LOOKUP('lap sim'!T2810,'bike sim'!J98:J343,'bike sim'!K98:K343)</f>
        <v>21.999776823715042</v>
      </c>
    </row>
    <row r="2811" spans="17:21" x14ac:dyDescent="0.25">
      <c r="Q2811" s="18" t="s">
        <v>105</v>
      </c>
      <c r="R2811" s="16">
        <v>2806</v>
      </c>
      <c r="S2811" s="18">
        <f t="shared" si="149"/>
        <v>3.8097237748120988E-2</v>
      </c>
      <c r="T2811" s="18">
        <f t="shared" si="148"/>
        <v>26.248622186508037</v>
      </c>
      <c r="U2811" s="18">
        <f>LOOKUP('lap sim'!T2811,'bike sim'!J99:J344,'bike sim'!K99:K344)</f>
        <v>21.999776823715042</v>
      </c>
    </row>
    <row r="2812" spans="17:21" x14ac:dyDescent="0.25">
      <c r="Q2812" s="18" t="s">
        <v>105</v>
      </c>
      <c r="R2812" s="16">
        <v>2807</v>
      </c>
      <c r="S2812" s="18">
        <f t="shared" si="149"/>
        <v>3.8097237748120988E-2</v>
      </c>
      <c r="T2812" s="18">
        <f t="shared" si="148"/>
        <v>26.248622186508037</v>
      </c>
      <c r="U2812" s="18">
        <f>LOOKUP('lap sim'!T2812,'bike sim'!J100:J345,'bike sim'!K100:K345)</f>
        <v>21.999776823715042</v>
      </c>
    </row>
    <row r="2813" spans="17:21" x14ac:dyDescent="0.25">
      <c r="Q2813" s="18" t="s">
        <v>105</v>
      </c>
      <c r="R2813" s="16">
        <v>2808</v>
      </c>
      <c r="S2813" s="18">
        <f t="shared" si="149"/>
        <v>3.8097237748120988E-2</v>
      </c>
      <c r="T2813" s="18">
        <f t="shared" si="148"/>
        <v>26.248622186508037</v>
      </c>
      <c r="U2813" s="18">
        <f>LOOKUP('lap sim'!T2813,'bike sim'!J101:J346,'bike sim'!K101:K346)</f>
        <v>21.999776823715042</v>
      </c>
    </row>
    <row r="2814" spans="17:21" x14ac:dyDescent="0.25">
      <c r="Q2814" s="18" t="s">
        <v>105</v>
      </c>
      <c r="R2814" s="16">
        <v>2809</v>
      </c>
      <c r="S2814" s="18">
        <f t="shared" si="149"/>
        <v>3.8097237748120988E-2</v>
      </c>
      <c r="T2814" s="18">
        <f t="shared" si="148"/>
        <v>26.248622186508037</v>
      </c>
      <c r="U2814" s="18">
        <f>LOOKUP('lap sim'!T2814,'bike sim'!J102:J347,'bike sim'!K102:K347)</f>
        <v>21.999776823715042</v>
      </c>
    </row>
    <row r="2815" spans="17:21" x14ac:dyDescent="0.25">
      <c r="Q2815" s="18" t="s">
        <v>105</v>
      </c>
      <c r="R2815" s="16">
        <v>2810</v>
      </c>
      <c r="S2815" s="18">
        <f t="shared" si="149"/>
        <v>3.8097237748120988E-2</v>
      </c>
      <c r="T2815" s="18">
        <f t="shared" si="148"/>
        <v>26.248622186508037</v>
      </c>
      <c r="U2815" s="18">
        <f>LOOKUP('lap sim'!T2815,'bike sim'!J103:J348,'bike sim'!K103:K348)</f>
        <v>21.999776823715042</v>
      </c>
    </row>
    <row r="2816" spans="17:21" x14ac:dyDescent="0.25">
      <c r="Q2816" s="18" t="s">
        <v>105</v>
      </c>
      <c r="R2816" s="16">
        <v>2811</v>
      </c>
      <c r="S2816" s="18">
        <f t="shared" si="149"/>
        <v>3.8097237748120988E-2</v>
      </c>
      <c r="T2816" s="18">
        <f t="shared" si="148"/>
        <v>26.248622186508037</v>
      </c>
      <c r="U2816" s="18">
        <f>LOOKUP('lap sim'!T2816,'bike sim'!J54:J299,'bike sim'!K54:K299)</f>
        <v>21.461277752993027</v>
      </c>
    </row>
    <row r="2817" spans="17:21" x14ac:dyDescent="0.25">
      <c r="Q2817" s="18" t="s">
        <v>105</v>
      </c>
      <c r="R2817" s="16">
        <v>2812</v>
      </c>
      <c r="S2817" s="18">
        <f t="shared" si="149"/>
        <v>3.8097237748120988E-2</v>
      </c>
      <c r="T2817" s="18">
        <f t="shared" si="148"/>
        <v>26.248622186508037</v>
      </c>
      <c r="U2817" s="18">
        <f>LOOKUP('lap sim'!T2817,'bike sim'!J55:J300,'bike sim'!K55:K300)</f>
        <v>21.496125013383534</v>
      </c>
    </row>
    <row r="2818" spans="17:21" x14ac:dyDescent="0.25">
      <c r="Q2818" s="18" t="s">
        <v>105</v>
      </c>
      <c r="R2818" s="16">
        <v>2813</v>
      </c>
      <c r="S2818" s="18">
        <f t="shared" si="149"/>
        <v>3.8097237748120988E-2</v>
      </c>
      <c r="T2818" s="18">
        <f t="shared" si="148"/>
        <v>26.248622186508037</v>
      </c>
      <c r="U2818" s="18">
        <f>LOOKUP('lap sim'!T2818,'bike sim'!J56:J301,'bike sim'!K56:K301)</f>
        <v>21.496125013383534</v>
      </c>
    </row>
    <row r="2819" spans="17:21" x14ac:dyDescent="0.25">
      <c r="Q2819" s="18" t="s">
        <v>105</v>
      </c>
      <c r="R2819" s="16">
        <v>2814</v>
      </c>
      <c r="S2819" s="18">
        <f t="shared" si="149"/>
        <v>3.8097237748120988E-2</v>
      </c>
      <c r="T2819" s="18">
        <f t="shared" si="148"/>
        <v>26.248622186508037</v>
      </c>
      <c r="U2819" s="18">
        <f>LOOKUP('lap sim'!T2819,'bike sim'!J57:J302,'bike sim'!K57:K302)</f>
        <v>21.461277752993027</v>
      </c>
    </row>
    <row r="2820" spans="17:21" x14ac:dyDescent="0.25">
      <c r="Q2820" s="18" t="s">
        <v>105</v>
      </c>
      <c r="R2820" s="16">
        <v>2815</v>
      </c>
      <c r="S2820" s="18">
        <f t="shared" si="149"/>
        <v>3.8097237748120988E-2</v>
      </c>
      <c r="T2820" s="18">
        <f t="shared" si="148"/>
        <v>26.248622186508037</v>
      </c>
      <c r="U2820" s="18">
        <f>LOOKUP('lap sim'!T2820,'bike sim'!J58:J303,'bike sim'!K58:K303)</f>
        <v>21.461277752993027</v>
      </c>
    </row>
    <row r="2821" spans="17:21" x14ac:dyDescent="0.25">
      <c r="Q2821" s="18" t="s">
        <v>105</v>
      </c>
      <c r="R2821" s="16">
        <v>2816</v>
      </c>
      <c r="S2821" s="18">
        <f t="shared" si="149"/>
        <v>3.8097237748120988E-2</v>
      </c>
      <c r="T2821" s="18">
        <f t="shared" si="148"/>
        <v>26.248622186508037</v>
      </c>
      <c r="U2821" s="18">
        <f>LOOKUP('lap sim'!T2821,'bike sim'!J59:J304,'bike sim'!K59:K304)</f>
        <v>21.461277752993027</v>
      </c>
    </row>
    <row r="2822" spans="17:21" x14ac:dyDescent="0.25">
      <c r="Q2822" s="18" t="s">
        <v>105</v>
      </c>
      <c r="R2822" s="16">
        <v>2817</v>
      </c>
      <c r="S2822" s="18">
        <f t="shared" si="149"/>
        <v>3.8097237748120988E-2</v>
      </c>
      <c r="T2822" s="18">
        <f t="shared" si="148"/>
        <v>26.248622186508037</v>
      </c>
      <c r="U2822" s="18">
        <f>LOOKUP('lap sim'!T2822,'bike sim'!J60:J305,'bike sim'!K60:K305)</f>
        <v>21.461277752993027</v>
      </c>
    </row>
    <row r="2823" spans="17:21" x14ac:dyDescent="0.25">
      <c r="Q2823" s="18" t="s">
        <v>105</v>
      </c>
      <c r="R2823" s="16">
        <v>2818</v>
      </c>
      <c r="S2823" s="18">
        <f t="shared" si="149"/>
        <v>3.8097237748120988E-2</v>
      </c>
      <c r="T2823" s="18">
        <f t="shared" si="148"/>
        <v>26.248622186508037</v>
      </c>
      <c r="U2823" s="18">
        <f>LOOKUP('lap sim'!T2823,'bike sim'!J61:J306,'bike sim'!K61:K306)</f>
        <v>21.461277752993027</v>
      </c>
    </row>
    <row r="2824" spans="17:21" x14ac:dyDescent="0.25">
      <c r="Q2824" s="18" t="s">
        <v>105</v>
      </c>
      <c r="R2824" s="16">
        <v>2819</v>
      </c>
      <c r="S2824" s="18">
        <f t="shared" si="149"/>
        <v>3.8097237748120988E-2</v>
      </c>
      <c r="T2824" s="18">
        <f t="shared" si="148"/>
        <v>26.248622186508037</v>
      </c>
      <c r="U2824" s="18">
        <f>LOOKUP('lap sim'!T2824,'bike sim'!J62:J307,'bike sim'!K62:K307)</f>
        <v>21.461277752993027</v>
      </c>
    </row>
    <row r="2825" spans="17:21" x14ac:dyDescent="0.25">
      <c r="Q2825" s="18" t="s">
        <v>105</v>
      </c>
      <c r="R2825" s="16">
        <v>2820</v>
      </c>
      <c r="S2825" s="18">
        <f t="shared" si="149"/>
        <v>3.8097237748120988E-2</v>
      </c>
      <c r="T2825" s="18">
        <f t="shared" si="148"/>
        <v>26.248622186508037</v>
      </c>
      <c r="U2825" s="18">
        <f>LOOKUP('lap sim'!T2825,'bike sim'!J63:J308,'bike sim'!K63:K308)</f>
        <v>21.461277752993027</v>
      </c>
    </row>
    <row r="2826" spans="17:21" x14ac:dyDescent="0.25">
      <c r="Q2826" s="18" t="s">
        <v>105</v>
      </c>
      <c r="R2826" s="16">
        <v>2821</v>
      </c>
      <c r="S2826" s="18">
        <f t="shared" si="149"/>
        <v>3.8097237748120988E-2</v>
      </c>
      <c r="T2826" s="18">
        <f t="shared" si="148"/>
        <v>26.248622186508037</v>
      </c>
      <c r="U2826" s="18">
        <f>LOOKUP('lap sim'!T2826,'bike sim'!J64:J309,'bike sim'!K64:K309)</f>
        <v>21.461277752993027</v>
      </c>
    </row>
    <row r="2827" spans="17:21" x14ac:dyDescent="0.25">
      <c r="Q2827" s="18" t="s">
        <v>105</v>
      </c>
      <c r="R2827" s="16">
        <v>2822</v>
      </c>
      <c r="S2827" s="18">
        <f t="shared" si="149"/>
        <v>3.8097237748120988E-2</v>
      </c>
      <c r="T2827" s="18">
        <f t="shared" si="148"/>
        <v>26.248622186508037</v>
      </c>
      <c r="U2827" s="18">
        <f>LOOKUP('lap sim'!T2827,'bike sim'!J65:J310,'bike sim'!K65:K310)</f>
        <v>21.461277752993027</v>
      </c>
    </row>
    <row r="2828" spans="17:21" x14ac:dyDescent="0.25">
      <c r="Q2828" s="18" t="s">
        <v>105</v>
      </c>
      <c r="R2828" s="16">
        <v>2823</v>
      </c>
      <c r="S2828" s="18">
        <f t="shared" si="149"/>
        <v>3.8097237748120988E-2</v>
      </c>
      <c r="T2828" s="18">
        <f t="shared" si="148"/>
        <v>26.248622186508037</v>
      </c>
      <c r="U2828" s="18">
        <f>LOOKUP('lap sim'!T2828,'bike sim'!J66:J311,'bike sim'!K66:K311)</f>
        <v>21.999776823715042</v>
      </c>
    </row>
    <row r="2829" spans="17:21" x14ac:dyDescent="0.25">
      <c r="Q2829" s="18" t="s">
        <v>105</v>
      </c>
      <c r="R2829" s="16">
        <v>2824</v>
      </c>
      <c r="S2829" s="18">
        <f t="shared" si="149"/>
        <v>3.8097237748120988E-2</v>
      </c>
      <c r="T2829" s="18">
        <f t="shared" si="148"/>
        <v>26.248622186508037</v>
      </c>
      <c r="U2829" s="18">
        <f>LOOKUP('lap sim'!T2829,'bike sim'!J67:J312,'bike sim'!K67:K312)</f>
        <v>21.999776823715042</v>
      </c>
    </row>
    <row r="2830" spans="17:21" x14ac:dyDescent="0.25">
      <c r="Q2830" s="18" t="s">
        <v>105</v>
      </c>
      <c r="R2830" s="16">
        <v>2825</v>
      </c>
      <c r="S2830" s="18">
        <f t="shared" si="149"/>
        <v>3.8097237748120988E-2</v>
      </c>
      <c r="T2830" s="18">
        <f t="shared" si="148"/>
        <v>26.248622186508037</v>
      </c>
      <c r="U2830" s="18">
        <f>LOOKUP('lap sim'!T2830,'bike sim'!J68:J313,'bike sim'!K68:K313)</f>
        <v>21.999776823715042</v>
      </c>
    </row>
    <row r="2831" spans="17:21" x14ac:dyDescent="0.25">
      <c r="Q2831" s="18" t="s">
        <v>101</v>
      </c>
      <c r="R2831" s="10">
        <v>2826</v>
      </c>
      <c r="S2831" s="18">
        <f t="shared" si="149"/>
        <v>3.691841554999456E-2</v>
      </c>
      <c r="T2831" s="18">
        <f>T2830+(U2830*S2830)</f>
        <v>27.086752914566709</v>
      </c>
      <c r="U2831" s="18">
        <f>LOOKUP('lap sim'!T2831,'bike sim'!J69:J314,'bike sim'!K69:K314)</f>
        <v>20.930983559852184</v>
      </c>
    </row>
    <row r="2832" spans="17:21" x14ac:dyDescent="0.25">
      <c r="Q2832" s="18" t="s">
        <v>101</v>
      </c>
      <c r="R2832" s="10">
        <v>2827</v>
      </c>
      <c r="S2832" s="18">
        <f t="shared" si="149"/>
        <v>3.5894409419902164E-2</v>
      </c>
      <c r="T2832" s="18">
        <f t="shared" ref="T2832:T2859" si="150">T2831+(U2831*S2831)</f>
        <v>27.859491663499437</v>
      </c>
      <c r="U2832" s="18">
        <f>LOOKUP('lap sim'!T2832,'bike sim'!J70:J315,'bike sim'!K70:K315)</f>
        <v>19.93344318024684</v>
      </c>
    </row>
    <row r="2833" spans="17:21" x14ac:dyDescent="0.25">
      <c r="Q2833" s="18" t="s">
        <v>101</v>
      </c>
      <c r="R2833" s="10">
        <v>2828</v>
      </c>
      <c r="S2833" s="18">
        <f t="shared" si="149"/>
        <v>3.4995636772158258E-2</v>
      </c>
      <c r="T2833" s="18">
        <f t="shared" si="150"/>
        <v>28.574990834159575</v>
      </c>
      <c r="U2833" s="18">
        <f>LOOKUP('lap sim'!T2833,'bike sim'!J71:J316,'bike sim'!K71:K316)</f>
        <v>19.000260244487013</v>
      </c>
    </row>
    <row r="2834" spans="17:21" x14ac:dyDescent="0.25">
      <c r="Q2834" s="18" t="s">
        <v>101</v>
      </c>
      <c r="R2834" s="10">
        <v>2829</v>
      </c>
      <c r="S2834" s="18">
        <f t="shared" si="149"/>
        <v>3.4199823433951081E-2</v>
      </c>
      <c r="T2834" s="18">
        <f t="shared" si="150"/>
        <v>29.23991704025212</v>
      </c>
      <c r="U2834" s="18">
        <f>LOOKUP('lap sim'!T2834,'bike sim'!J72:J317,'bike sim'!K72:K317)</f>
        <v>19.000260244487013</v>
      </c>
    </row>
    <row r="2835" spans="17:21" x14ac:dyDescent="0.25">
      <c r="Q2835" s="18" t="s">
        <v>101</v>
      </c>
      <c r="R2835" s="10">
        <v>2830</v>
      </c>
      <c r="S2835" s="18">
        <f t="shared" si="149"/>
        <v>3.3456315866733907E-2</v>
      </c>
      <c r="T2835" s="18">
        <f t="shared" si="150"/>
        <v>29.889722585812695</v>
      </c>
      <c r="U2835" s="18">
        <f>LOOKUP('lap sim'!T2835,'bike sim'!J73:J318,'bike sim'!K73:K318)</f>
        <v>18.12540124221216</v>
      </c>
    </row>
    <row r="2836" spans="17:21" x14ac:dyDescent="0.25">
      <c r="Q2836" s="18" t="s">
        <v>101</v>
      </c>
      <c r="R2836" s="10">
        <v>2831</v>
      </c>
      <c r="S2836" s="18">
        <f t="shared" si="149"/>
        <v>3.279104408028434E-2</v>
      </c>
      <c r="T2836" s="18">
        <f t="shared" si="150"/>
        <v>30.496131734983436</v>
      </c>
      <c r="U2836" s="18">
        <f>LOOKUP('lap sim'!T2836,'bike sim'!J74:J319,'bike sim'!K74:K319)</f>
        <v>17.303563997650944</v>
      </c>
    </row>
    <row r="2837" spans="17:21" x14ac:dyDescent="0.25">
      <c r="Q2837" s="18" t="s">
        <v>101</v>
      </c>
      <c r="R2837" s="10">
        <v>2832</v>
      </c>
      <c r="S2837" s="18">
        <f t="shared" si="149"/>
        <v>3.219208769973006E-2</v>
      </c>
      <c r="T2837" s="18">
        <f t="shared" si="150"/>
        <v>31.063533664776429</v>
      </c>
      <c r="U2837" s="18">
        <f>LOOKUP('lap sim'!T2837,'bike sim'!J75:J320,'bike sim'!K75:K320)</f>
        <v>17.303563997650944</v>
      </c>
    </row>
    <row r="2838" spans="17:21" x14ac:dyDescent="0.25">
      <c r="Q2838" s="18" t="s">
        <v>101</v>
      </c>
      <c r="R2838" s="10">
        <v>2833</v>
      </c>
      <c r="S2838" s="18">
        <f t="shared" si="149"/>
        <v>3.16249818426345E-2</v>
      </c>
      <c r="T2838" s="18">
        <f t="shared" si="150"/>
        <v>31.6205715145067</v>
      </c>
      <c r="U2838" s="18">
        <f>LOOKUP('lap sim'!T2838,'bike sim'!J76:J321,'bike sim'!K76:K321)</f>
        <v>16.569443371967363</v>
      </c>
    </row>
    <row r="2839" spans="17:21" x14ac:dyDescent="0.25">
      <c r="Q2839" s="18" t="s">
        <v>101</v>
      </c>
      <c r="R2839" s="10">
        <v>2834</v>
      </c>
      <c r="S2839" s="18">
        <f t="shared" si="149"/>
        <v>3.1109443780144928E-2</v>
      </c>
      <c r="T2839" s="18">
        <f t="shared" si="150"/>
        <v>32.144579860287728</v>
      </c>
      <c r="U2839" s="18">
        <f>LOOKUP('lap sim'!T2839,'bike sim'!J77:J322,'bike sim'!K77:K322)</f>
        <v>16.569443371967363</v>
      </c>
    </row>
    <row r="2840" spans="17:21" x14ac:dyDescent="0.25">
      <c r="Q2840" s="18" t="s">
        <v>101</v>
      </c>
      <c r="R2840" s="10">
        <v>2835</v>
      </c>
      <c r="S2840" s="18">
        <f t="shared" si="149"/>
        <v>3.0618450419910816E-2</v>
      </c>
      <c r="T2840" s="18">
        <f t="shared" si="150"/>
        <v>32.660046027336243</v>
      </c>
      <c r="U2840" s="18">
        <f>LOOKUP('lap sim'!T2840,'bike sim'!J78:J323,'bike sim'!K78:K323)</f>
        <v>15.717287665291519</v>
      </c>
    </row>
    <row r="2841" spans="17:21" x14ac:dyDescent="0.25">
      <c r="Q2841" s="18" t="s">
        <v>101</v>
      </c>
      <c r="R2841" s="10">
        <v>2836</v>
      </c>
      <c r="S2841" s="18">
        <f t="shared" si="149"/>
        <v>3.0173845081230288E-2</v>
      </c>
      <c r="T2841" s="18">
        <f t="shared" si="150"/>
        <v>33.141285020451448</v>
      </c>
      <c r="U2841" s="18">
        <f>LOOKUP('lap sim'!T2841,'bike sim'!J79:J324,'bike sim'!K79:K324)</f>
        <v>15.717287665291519</v>
      </c>
    </row>
    <row r="2842" spans="17:21" x14ac:dyDescent="0.25">
      <c r="Q2842" s="18" t="s">
        <v>101</v>
      </c>
      <c r="R2842" s="10">
        <v>2837</v>
      </c>
      <c r="S2842" s="18">
        <f t="shared" si="149"/>
        <v>2.9748149763225592E-2</v>
      </c>
      <c r="T2842" s="18">
        <f t="shared" si="150"/>
        <v>33.615536023561084</v>
      </c>
      <c r="U2842" s="18">
        <f>LOOKUP('lap sim'!T2842,'bike sim'!J80:J325,'bike sim'!K80:K325)</f>
        <v>14.920109746143147</v>
      </c>
    </row>
    <row r="2843" spans="17:21" x14ac:dyDescent="0.25">
      <c r="Q2843" s="18" t="s">
        <v>101</v>
      </c>
      <c r="R2843" s="10">
        <v>2838</v>
      </c>
      <c r="S2843" s="18">
        <f t="shared" si="149"/>
        <v>2.9360486027431017E-2</v>
      </c>
      <c r="T2843" s="18">
        <f t="shared" si="150"/>
        <v>34.059381682773115</v>
      </c>
      <c r="U2843" s="18">
        <f>LOOKUP('lap sim'!T2843,'bike sim'!J81:J326,'bike sim'!K81:K326)</f>
        <v>14.920109746143147</v>
      </c>
    </row>
    <row r="2844" spans="17:21" x14ac:dyDescent="0.25">
      <c r="Q2844" s="18" t="s">
        <v>101</v>
      </c>
      <c r="R2844" s="10">
        <v>2839</v>
      </c>
      <c r="S2844" s="18">
        <f t="shared" si="149"/>
        <v>2.8987655394222371E-2</v>
      </c>
      <c r="T2844" s="18">
        <f t="shared" si="150"/>
        <v>34.497443356502487</v>
      </c>
      <c r="U2844" s="18">
        <f>LOOKUP('lap sim'!T2844,'bike sim'!J82:J327,'bike sim'!K82:K327)</f>
        <v>14.172755446941546</v>
      </c>
    </row>
    <row r="2845" spans="17:21" x14ac:dyDescent="0.25">
      <c r="Q2845" s="18" t="s">
        <v>101</v>
      </c>
      <c r="R2845" s="10">
        <v>2840</v>
      </c>
      <c r="S2845" s="18">
        <f t="shared" si="149"/>
        <v>2.8646500156624597E-2</v>
      </c>
      <c r="T2845" s="18">
        <f t="shared" si="150"/>
        <v>34.908278307385018</v>
      </c>
      <c r="U2845" s="18">
        <f>LOOKUP('lap sim'!T2845,'bike sim'!J83:J328,'bike sim'!K83:K328)</f>
        <v>14.172755446941546</v>
      </c>
    </row>
    <row r="2846" spans="17:21" x14ac:dyDescent="0.25">
      <c r="Q2846" s="18" t="s">
        <v>101</v>
      </c>
      <c r="R2846" s="10">
        <v>2841</v>
      </c>
      <c r="S2846" s="18">
        <f t="shared" si="149"/>
        <v>2.8317158170257914E-2</v>
      </c>
      <c r="T2846" s="18">
        <f t="shared" si="150"/>
        <v>35.314278148515633</v>
      </c>
      <c r="U2846" s="18">
        <f>LOOKUP('lap sim'!T2846,'bike sim'!J84:J329,'bike sim'!K84:K329)</f>
        <v>14.172755446941546</v>
      </c>
    </row>
    <row r="2847" spans="17:21" x14ac:dyDescent="0.25">
      <c r="Q2847" s="18" t="s">
        <v>101</v>
      </c>
      <c r="R2847" s="10">
        <v>2842</v>
      </c>
      <c r="S2847" s="18">
        <f t="shared" si="149"/>
        <v>2.7998961558441709E-2</v>
      </c>
      <c r="T2847" s="18">
        <f t="shared" si="150"/>
        <v>35.715610306215062</v>
      </c>
      <c r="U2847" s="18">
        <f>LOOKUP('lap sim'!T2847,'bike sim'!J85:J330,'bike sim'!K85:K330)</f>
        <v>13.470695347691558</v>
      </c>
    </row>
    <row r="2848" spans="17:21" x14ac:dyDescent="0.25">
      <c r="Q2848" s="18" t="s">
        <v>101</v>
      </c>
      <c r="R2848" s="10">
        <v>2843</v>
      </c>
      <c r="S2848" s="18">
        <f t="shared" si="149"/>
        <v>2.7706375533148402E-2</v>
      </c>
      <c r="T2848" s="18">
        <f t="shared" si="150"/>
        <v>36.092775787420557</v>
      </c>
      <c r="U2848" s="18">
        <f>LOOKUP('lap sim'!T2848,'bike sim'!J86:J331,'bike sim'!K86:K331)</f>
        <v>13.084717332916908</v>
      </c>
    </row>
    <row r="2849" spans="17:21" x14ac:dyDescent="0.25">
      <c r="Q2849" s="18" t="s">
        <v>101</v>
      </c>
      <c r="R2849" s="10">
        <v>2844</v>
      </c>
      <c r="S2849" s="18">
        <f t="shared" si="149"/>
        <v>2.7430849251489173E-2</v>
      </c>
      <c r="T2849" s="18">
        <f t="shared" si="150"/>
        <v>36.45530587959145</v>
      </c>
      <c r="U2849" s="18">
        <f>LOOKUP('lap sim'!T2849,'bike sim'!J87:J332,'bike sim'!K87:K332)</f>
        <v>13.084717332916908</v>
      </c>
    </row>
    <row r="2850" spans="17:21" x14ac:dyDescent="0.25">
      <c r="Q2850" s="18" t="s">
        <v>101</v>
      </c>
      <c r="R2850" s="10">
        <v>2845</v>
      </c>
      <c r="S2850" s="18">
        <f t="shared" si="149"/>
        <v>2.7163408784822311E-2</v>
      </c>
      <c r="T2850" s="18">
        <f t="shared" si="150"/>
        <v>36.814230788249041</v>
      </c>
      <c r="U2850" s="18">
        <f>LOOKUP('lap sim'!T2850,'bike sim'!J88:J333,'bike sim'!K88:K333)</f>
        <v>13.084717332916908</v>
      </c>
    </row>
    <row r="2851" spans="17:21" x14ac:dyDescent="0.25">
      <c r="Q2851" s="18" t="s">
        <v>101</v>
      </c>
      <c r="R2851" s="10">
        <v>2846</v>
      </c>
      <c r="S2851" s="18">
        <f t="shared" si="149"/>
        <v>2.6903665494034494E-2</v>
      </c>
      <c r="T2851" s="18">
        <f t="shared" si="150"/>
        <v>37.16965631399691</v>
      </c>
      <c r="U2851" s="18">
        <f>LOOKUP('lap sim'!T2851,'bike sim'!J89:J334,'bike sim'!K89:K334)</f>
        <v>13.084717332916908</v>
      </c>
    </row>
    <row r="2852" spans="17:21" x14ac:dyDescent="0.25">
      <c r="Q2852" s="18" t="s">
        <v>101</v>
      </c>
      <c r="R2852" s="10">
        <v>2847</v>
      </c>
      <c r="S2852" s="18">
        <f t="shared" si="149"/>
        <v>2.6651256432460708E-2</v>
      </c>
      <c r="T2852" s="18">
        <f t="shared" si="150"/>
        <v>37.521683172205705</v>
      </c>
      <c r="U2852" s="18">
        <f>LOOKUP('lap sim'!T2852,'bike sim'!J90:J335,'bike sim'!K90:K335)</f>
        <v>12.348719160876071</v>
      </c>
    </row>
    <row r="2853" spans="17:21" x14ac:dyDescent="0.25">
      <c r="Q2853" s="18" t="s">
        <v>101</v>
      </c>
      <c r="R2853" s="10">
        <v>2848</v>
      </c>
      <c r="S2853" s="18">
        <f t="shared" si="149"/>
        <v>2.6419526402384149E-2</v>
      </c>
      <c r="T2853" s="18">
        <f t="shared" si="150"/>
        <v>37.850792053174658</v>
      </c>
      <c r="U2853" s="18">
        <f>LOOKUP('lap sim'!T2853,'bike sim'!J91:J336,'bike sim'!K91:K336)</f>
        <v>12.348719160876071</v>
      </c>
    </row>
    <row r="2854" spans="17:21" x14ac:dyDescent="0.25">
      <c r="Q2854" s="18" t="s">
        <v>101</v>
      </c>
      <c r="R2854" s="10">
        <v>2849</v>
      </c>
      <c r="S2854" s="18">
        <f t="shared" si="149"/>
        <v>2.619375458733603E-2</v>
      </c>
      <c r="T2854" s="18">
        <f t="shared" si="150"/>
        <v>38.17703936508105</v>
      </c>
      <c r="U2854" s="18">
        <f>LOOKUP('lap sim'!T2854,'bike sim'!J92:J337,'bike sim'!K92:K337)</f>
        <v>12.172092421854082</v>
      </c>
    </row>
    <row r="2855" spans="17:21" x14ac:dyDescent="0.25">
      <c r="Q2855" s="18" t="s">
        <v>101</v>
      </c>
      <c r="R2855" s="10">
        <v>2850</v>
      </c>
      <c r="S2855" s="18">
        <f t="shared" si="149"/>
        <v>2.5976811115416155E-2</v>
      </c>
      <c r="T2855" s="18">
        <f t="shared" si="150"/>
        <v>38.495872166793468</v>
      </c>
      <c r="U2855" s="18">
        <f>LOOKUP('lap sim'!T2855,'bike sim'!J93:J338,'bike sim'!K93:K338)</f>
        <v>12.172092421854082</v>
      </c>
    </row>
    <row r="2856" spans="17:21" x14ac:dyDescent="0.25">
      <c r="Q2856" s="18" t="s">
        <v>101</v>
      </c>
      <c r="R2856" s="10">
        <v>2851</v>
      </c>
      <c r="S2856" s="18">
        <f t="shared" si="149"/>
        <v>2.5765184555708864E-2</v>
      </c>
      <c r="T2856" s="18">
        <f t="shared" si="150"/>
        <v>38.812064312515361</v>
      </c>
      <c r="U2856" s="18">
        <f>LOOKUP('lap sim'!T2856,'bike sim'!J94:J339,'bike sim'!K94:K339)</f>
        <v>11.66810860637403</v>
      </c>
    </row>
    <row r="2857" spans="17:21" x14ac:dyDescent="0.25">
      <c r="Q2857" s="18" t="s">
        <v>101</v>
      </c>
      <c r="R2857" s="10">
        <v>2852</v>
      </c>
      <c r="S2857" s="18">
        <f t="shared" si="149"/>
        <v>2.5567146235626705E-2</v>
      </c>
      <c r="T2857" s="18">
        <f t="shared" si="150"/>
        <v>39.112695284174642</v>
      </c>
      <c r="U2857" s="18">
        <f>LOOKUP('lap sim'!T2857,'bike sim'!J95:J340,'bike sim'!K95:K340)</f>
        <v>11.66810860637403</v>
      </c>
    </row>
    <row r="2858" spans="17:21" x14ac:dyDescent="0.25">
      <c r="Q2858" s="18" t="s">
        <v>101</v>
      </c>
      <c r="R2858" s="10">
        <v>2853</v>
      </c>
      <c r="S2858" s="18">
        <f t="shared" si="149"/>
        <v>2.5373616658295822E-2</v>
      </c>
      <c r="T2858" s="18">
        <f t="shared" si="150"/>
        <v>39.411015523206984</v>
      </c>
      <c r="U2858" s="18">
        <f>LOOKUP('lap sim'!T2858,'bike sim'!J96:J341,'bike sim'!K96:K341)</f>
        <v>11.49733723088079</v>
      </c>
    </row>
    <row r="2859" spans="17:21" x14ac:dyDescent="0.25">
      <c r="Q2859" s="18" t="s">
        <v>101</v>
      </c>
      <c r="R2859" s="10">
        <v>2854</v>
      </c>
      <c r="S2859" s="18">
        <f t="shared" si="149"/>
        <v>2.5187175630217419E-2</v>
      </c>
      <c r="T2859" s="18">
        <f t="shared" si="150"/>
        <v>39.702744550694504</v>
      </c>
      <c r="U2859" s="18">
        <f>LOOKUP('lap sim'!T2859,'bike sim'!J97:J342,'bike sim'!K97:K342)</f>
        <v>11.49733723088079</v>
      </c>
    </row>
    <row r="2860" spans="17:21" x14ac:dyDescent="0.25">
      <c r="Q2860" s="18" t="s">
        <v>101</v>
      </c>
      <c r="R2860" s="11">
        <v>2855</v>
      </c>
      <c r="S2860" s="18">
        <f t="shared" si="149"/>
        <v>2.5947542350759835E-2</v>
      </c>
      <c r="T2860" s="18">
        <f t="shared" ref="T2860:T2866" si="151">T2861+(U2861*S2861)</f>
        <v>38.539295416959462</v>
      </c>
      <c r="U2860" s="18">
        <f>LOOKUP('lap sim'!T2860,'bike sim'!J98:J343,'bike sim'!K98:K343)</f>
        <v>12.256321121961856</v>
      </c>
    </row>
    <row r="2861" spans="17:21" x14ac:dyDescent="0.25">
      <c r="Q2861" s="18" t="s">
        <v>101</v>
      </c>
      <c r="R2861" s="11">
        <v>2856</v>
      </c>
      <c r="S2861" s="18">
        <f t="shared" si="149"/>
        <v>2.6165266542532501E-2</v>
      </c>
      <c r="T2861" s="18">
        <f t="shared" si="151"/>
        <v>38.218605507972455</v>
      </c>
      <c r="U2861" s="18">
        <f>LOOKUP('lap sim'!T2861,'bike sim'!J99:J344,'bike sim'!K99:K344)</f>
        <v>12.256321121961856</v>
      </c>
    </row>
    <row r="2862" spans="17:21" x14ac:dyDescent="0.25">
      <c r="Q2862" s="18" t="s">
        <v>101</v>
      </c>
      <c r="R2862" s="11">
        <v>2857</v>
      </c>
      <c r="S2862" s="18">
        <f t="shared" si="149"/>
        <v>2.6388581276611527E-2</v>
      </c>
      <c r="T2862" s="18">
        <f t="shared" si="151"/>
        <v>37.895178581893312</v>
      </c>
      <c r="U2862" s="18">
        <f>LOOKUP('lap sim'!T2862,'bike sim'!J100:J345,'bike sim'!K100:K345)</f>
        <v>12.256321121961856</v>
      </c>
    </row>
    <row r="2863" spans="17:21" x14ac:dyDescent="0.25">
      <c r="Q2863" s="18" t="s">
        <v>101</v>
      </c>
      <c r="R2863" s="11">
        <v>2858</v>
      </c>
      <c r="S2863" s="18">
        <f t="shared" si="149"/>
        <v>2.6617730409061454E-2</v>
      </c>
      <c r="T2863" s="18">
        <f t="shared" si="151"/>
        <v>37.568943130462046</v>
      </c>
      <c r="U2863" s="18">
        <f>LOOKUP('lap sim'!T2863,'bike sim'!J101:J346,'bike sim'!K101:K346)</f>
        <v>12.256321121961856</v>
      </c>
    </row>
    <row r="2864" spans="17:21" x14ac:dyDescent="0.25">
      <c r="Q2864" s="18" t="s">
        <v>101</v>
      </c>
      <c r="R2864" s="11">
        <v>2859</v>
      </c>
      <c r="S2864" s="18">
        <f t="shared" si="149"/>
        <v>2.6868960043532675E-2</v>
      </c>
      <c r="T2864" s="18">
        <f t="shared" si="151"/>
        <v>37.217666719508884</v>
      </c>
      <c r="U2864" s="18">
        <f>LOOKUP('lap sim'!T2864,'bike sim'!J102:J347,'bike sim'!K102:K347)</f>
        <v>13.073688389279923</v>
      </c>
    </row>
    <row r="2865" spans="17:21" x14ac:dyDescent="0.25">
      <c r="Q2865" s="18" t="s">
        <v>101</v>
      </c>
      <c r="R2865" s="11">
        <v>2860</v>
      </c>
      <c r="S2865" s="18">
        <f t="shared" si="149"/>
        <v>2.7119961551302779E-2</v>
      </c>
      <c r="T2865" s="18">
        <f t="shared" si="151"/>
        <v>36.873208618246082</v>
      </c>
      <c r="U2865" s="18">
        <f>LOOKUP('lap sim'!T2865,'bike sim'!J103:J348,'bike sim'!K103:K348)</f>
        <v>12.701275428108133</v>
      </c>
    </row>
    <row r="2866" spans="17:21" x14ac:dyDescent="0.25">
      <c r="Q2866" s="18" t="s">
        <v>101</v>
      </c>
      <c r="R2866" s="11">
        <v>2861</v>
      </c>
      <c r="S2866" s="18">
        <f t="shared" si="149"/>
        <v>2.7389690842637201E-2</v>
      </c>
      <c r="T2866" s="18">
        <f t="shared" si="151"/>
        <v>36.510087161820465</v>
      </c>
      <c r="U2866" s="18">
        <f>LOOKUP('lap sim'!T2866,'bike sim'!J104:J349,'bike sim'!K104:K349)</f>
        <v>13.257596024426494</v>
      </c>
    </row>
    <row r="2867" spans="17:21" x14ac:dyDescent="0.25">
      <c r="Q2867" s="18" t="s">
        <v>101</v>
      </c>
      <c r="R2867" s="11">
        <v>2862</v>
      </c>
      <c r="S2867" s="18">
        <f t="shared" si="149"/>
        <v>2.7667660105361248E-2</v>
      </c>
      <c r="T2867" s="18">
        <f>T2868+(U2868*S2868)</f>
        <v>36.143280501202447</v>
      </c>
      <c r="U2867" s="18">
        <f>LOOKUP('lap sim'!T2867,'bike sim'!J105:J350,'bike sim'!K105:K350)</f>
        <v>13.257596024426494</v>
      </c>
    </row>
    <row r="2868" spans="17:21" x14ac:dyDescent="0.25">
      <c r="Q2868" s="18" t="s">
        <v>101</v>
      </c>
      <c r="R2868" s="11">
        <v>2863</v>
      </c>
      <c r="S2868" s="18">
        <f t="shared" si="149"/>
        <v>2.7954298531639343E-2</v>
      </c>
      <c r="T2868" s="18">
        <f t="shared" ref="T2868:T2885" si="152">T2869+(U2869*S2869)</f>
        <v>35.772673704123754</v>
      </c>
      <c r="U2868" s="18">
        <f>LOOKUP('lap sim'!T2868,'bike sim'!J106:J351,'bike sim'!K106:K351)</f>
        <v>13.257596024426494</v>
      </c>
    </row>
    <row r="2869" spans="17:21" x14ac:dyDescent="0.25">
      <c r="Q2869" s="18" t="s">
        <v>101</v>
      </c>
      <c r="R2869" s="11">
        <v>2864</v>
      </c>
      <c r="S2869" s="18">
        <f t="shared" si="149"/>
        <v>2.8270951634054426E-2</v>
      </c>
      <c r="T2869" s="18">
        <f t="shared" si="152"/>
        <v>35.371996420361988</v>
      </c>
      <c r="U2869" s="18">
        <f>LOOKUP('lap sim'!T2869,'bike sim'!J107:J352,'bike sim'!K107:K352)</f>
        <v>14.172755446941546</v>
      </c>
    </row>
    <row r="2870" spans="17:21" x14ac:dyDescent="0.25">
      <c r="Q2870" s="18" t="s">
        <v>101</v>
      </c>
      <c r="R2870" s="11">
        <v>2865</v>
      </c>
      <c r="S2870" s="18">
        <f t="shared" si="149"/>
        <v>2.8598658889230973E-2</v>
      </c>
      <c r="T2870" s="18">
        <f t="shared" si="152"/>
        <v>34.96667462181442</v>
      </c>
      <c r="U2870" s="18">
        <f>LOOKUP('lap sim'!T2870,'bike sim'!J108:J353,'bike sim'!K108:K353)</f>
        <v>14.172755446941546</v>
      </c>
    </row>
    <row r="2871" spans="17:21" x14ac:dyDescent="0.25">
      <c r="Q2871" s="18" t="s">
        <v>101</v>
      </c>
      <c r="R2871" s="11">
        <v>2866</v>
      </c>
      <c r="S2871" s="18">
        <f t="shared" si="149"/>
        <v>2.8938080429427554E-2</v>
      </c>
      <c r="T2871" s="18">
        <f t="shared" si="152"/>
        <v>34.556542284784221</v>
      </c>
      <c r="U2871" s="18">
        <f>LOOKUP('lap sim'!T2871,'bike sim'!J109:J354,'bike sim'!K109:K354)</f>
        <v>14.172755446941546</v>
      </c>
    </row>
    <row r="2872" spans="17:21" x14ac:dyDescent="0.25">
      <c r="Q2872" s="18" t="s">
        <v>101</v>
      </c>
      <c r="R2872" s="11">
        <v>2867</v>
      </c>
      <c r="S2872" s="18">
        <f t="shared" si="149"/>
        <v>2.9308968447961492E-2</v>
      </c>
      <c r="T2872" s="18">
        <f t="shared" si="152"/>
        <v>34.119249258994387</v>
      </c>
      <c r="U2872" s="18">
        <f>LOOKUP('lap sim'!T2872,'bike sim'!J110:J355,'bike sim'!K110:K355)</f>
        <v>14.920109746143147</v>
      </c>
    </row>
    <row r="2873" spans="17:21" x14ac:dyDescent="0.25">
      <c r="Q2873" s="18" t="s">
        <v>101</v>
      </c>
      <c r="R2873" s="11">
        <v>2868</v>
      </c>
      <c r="S2873" s="18">
        <f t="shared" si="149"/>
        <v>2.9694558933196988E-2</v>
      </c>
      <c r="T2873" s="18">
        <f t="shared" si="152"/>
        <v>33.676203180847772</v>
      </c>
      <c r="U2873" s="18">
        <f>LOOKUP('lap sim'!T2873,'bike sim'!J111:J356,'bike sim'!K111:K356)</f>
        <v>14.920109746143147</v>
      </c>
    </row>
    <row r="2874" spans="17:21" x14ac:dyDescent="0.25">
      <c r="Q2874" s="18" t="s">
        <v>101</v>
      </c>
      <c r="R2874" s="11">
        <v>2869</v>
      </c>
      <c r="S2874" s="18">
        <f t="shared" ref="S2874:S2937" si="153">1/T2874</f>
        <v>3.0117913495120299E-2</v>
      </c>
      <c r="T2874" s="18">
        <f t="shared" si="152"/>
        <v>33.202831270566598</v>
      </c>
      <c r="U2874" s="18">
        <f>LOOKUP('lap sim'!T2874,'bike sim'!J112:J357,'bike sim'!K112:K357)</f>
        <v>15.717287665291519</v>
      </c>
    </row>
    <row r="2875" spans="17:21" x14ac:dyDescent="0.25">
      <c r="Q2875" s="18" t="s">
        <v>101</v>
      </c>
      <c r="R2875" s="11">
        <v>2870</v>
      </c>
      <c r="S2875" s="18">
        <f t="shared" si="153"/>
        <v>3.0560002018386823E-2</v>
      </c>
      <c r="T2875" s="18">
        <f t="shared" si="152"/>
        <v>32.722510927791724</v>
      </c>
      <c r="U2875" s="18">
        <f>LOOKUP('lap sim'!T2875,'bike sim'!J113:J358,'bike sim'!K113:K358)</f>
        <v>15.717287665291519</v>
      </c>
    </row>
    <row r="2876" spans="17:21" x14ac:dyDescent="0.25">
      <c r="Q2876" s="18" t="s">
        <v>101</v>
      </c>
      <c r="R2876" s="11">
        <v>2871</v>
      </c>
      <c r="S2876" s="18">
        <f t="shared" si="153"/>
        <v>3.1022252790660045E-2</v>
      </c>
      <c r="T2876" s="18">
        <f t="shared" si="152"/>
        <v>32.234925256655529</v>
      </c>
      <c r="U2876" s="18">
        <f>LOOKUP('lap sim'!T2876,'bike sim'!J114:J359,'bike sim'!K114:K359)</f>
        <v>15.717287665291519</v>
      </c>
    </row>
    <row r="2877" spans="17:21" x14ac:dyDescent="0.25">
      <c r="Q2877" s="18" t="s">
        <v>101</v>
      </c>
      <c r="R2877" s="11">
        <v>2872</v>
      </c>
      <c r="S2877" s="18">
        <f t="shared" si="153"/>
        <v>3.1533371850047676E-2</v>
      </c>
      <c r="T2877" s="18">
        <f t="shared" si="152"/>
        <v>31.712434837458975</v>
      </c>
      <c r="U2877" s="18">
        <f>LOOKUP('lap sim'!T2877,'bike sim'!J115:J360,'bike sim'!K115:K360)</f>
        <v>16.569443371967363</v>
      </c>
    </row>
    <row r="2878" spans="17:21" x14ac:dyDescent="0.25">
      <c r="Q2878" s="18" t="s">
        <v>101</v>
      </c>
      <c r="R2878" s="11">
        <v>2873</v>
      </c>
      <c r="S2878" s="18">
        <f t="shared" si="153"/>
        <v>3.2070771201825291E-2</v>
      </c>
      <c r="T2878" s="18">
        <f t="shared" si="152"/>
        <v>31.18104001013501</v>
      </c>
      <c r="U2878" s="18">
        <f>LOOKUP('lap sim'!T2878,'bike sim'!J116:J361,'bike sim'!K116:K361)</f>
        <v>16.569443371967363</v>
      </c>
    </row>
    <row r="2879" spans="17:21" x14ac:dyDescent="0.25">
      <c r="Q2879" s="18" t="s">
        <v>101</v>
      </c>
      <c r="R2879" s="11">
        <v>2874</v>
      </c>
      <c r="S2879" s="18">
        <f t="shared" si="153"/>
        <v>3.2676355303040125E-2</v>
      </c>
      <c r="T2879" s="18">
        <f t="shared" si="152"/>
        <v>30.603168276449807</v>
      </c>
      <c r="U2879" s="18">
        <f>LOOKUP('lap sim'!T2879,'bike sim'!J117:J362,'bike sim'!K117:K362)</f>
        <v>17.684705908172091</v>
      </c>
    </row>
    <row r="2880" spans="17:21" x14ac:dyDescent="0.25">
      <c r="Q2880" s="18" t="s">
        <v>101</v>
      </c>
      <c r="R2880" s="11">
        <v>2875</v>
      </c>
      <c r="S2880" s="18">
        <f t="shared" si="153"/>
        <v>3.3317838199213495E-2</v>
      </c>
      <c r="T2880" s="18">
        <f t="shared" si="152"/>
        <v>30.013952106400655</v>
      </c>
      <c r="U2880" s="18">
        <f>LOOKUP('lap sim'!T2880,'bike sim'!J118:J363,'bike sim'!K118:K363)</f>
        <v>17.684705908172091</v>
      </c>
    </row>
    <row r="2881" spans="17:21" x14ac:dyDescent="0.25">
      <c r="Q2881" s="18" t="s">
        <v>101</v>
      </c>
      <c r="R2881" s="11">
        <v>2876</v>
      </c>
      <c r="S2881" s="18">
        <f t="shared" si="153"/>
        <v>3.404559797101947E-2</v>
      </c>
      <c r="T2881" s="18">
        <f t="shared" si="152"/>
        <v>29.372372923255071</v>
      </c>
      <c r="U2881" s="18">
        <f>LOOKUP('lap sim'!T2881,'bike sim'!J119:J364,'bike sim'!K119:K364)</f>
        <v>18.844703027149489</v>
      </c>
    </row>
    <row r="2882" spans="17:21" x14ac:dyDescent="0.25">
      <c r="Q2882" s="18" t="s">
        <v>101</v>
      </c>
      <c r="R2882" s="11">
        <v>2877</v>
      </c>
      <c r="S2882" s="18">
        <f t="shared" si="153"/>
        <v>3.4823631627880068E-2</v>
      </c>
      <c r="T2882" s="18">
        <f t="shared" si="152"/>
        <v>28.716131926900822</v>
      </c>
      <c r="U2882" s="18">
        <f>LOOKUP('lap sim'!T2882,'bike sim'!J120:J365,'bike sim'!K120:K365)</f>
        <v>18.844703027149489</v>
      </c>
    </row>
    <row r="2883" spans="17:21" x14ac:dyDescent="0.25">
      <c r="Q2883" s="18" t="s">
        <v>101</v>
      </c>
      <c r="R2883" s="11">
        <v>2878</v>
      </c>
      <c r="S2883" s="18">
        <f t="shared" si="153"/>
        <v>3.5703226378808482E-2</v>
      </c>
      <c r="T2883" s="18">
        <f t="shared" si="152"/>
        <v>28.008673204770826</v>
      </c>
      <c r="U2883" s="18">
        <f>LOOKUP('lap sim'!T2883,'bike sim'!J54:J299,'bike sim'!K54:K299)</f>
        <v>19.814980154003784</v>
      </c>
    </row>
    <row r="2884" spans="17:21" x14ac:dyDescent="0.25">
      <c r="Q2884" s="18" t="s">
        <v>101</v>
      </c>
      <c r="R2884" s="11">
        <v>2879</v>
      </c>
      <c r="S2884" s="18">
        <f t="shared" si="153"/>
        <v>3.6696533295453977E-2</v>
      </c>
      <c r="T2884" s="18">
        <f t="shared" si="152"/>
        <v>27.250530505122168</v>
      </c>
      <c r="U2884" s="18">
        <f>LOOKUP('lap sim'!T2884,'bike sim'!J122:J367,'bike sim'!K122:K367)</f>
        <v>20.659790764011419</v>
      </c>
    </row>
    <row r="2885" spans="17:21" x14ac:dyDescent="0.25">
      <c r="Q2885" s="18" t="s">
        <v>101</v>
      </c>
      <c r="R2885" s="11">
        <v>2880</v>
      </c>
      <c r="S2885" s="18">
        <f t="shared" si="153"/>
        <v>3.7847471457873406E-2</v>
      </c>
      <c r="T2885" s="18">
        <f t="shared" si="152"/>
        <v>26.421844352615796</v>
      </c>
      <c r="U2885" s="18">
        <f>LOOKUP('lap sim'!T2885,'bike sim'!J123:J368,'bike sim'!K123:K368)</f>
        <v>21.895416538691393</v>
      </c>
    </row>
    <row r="2886" spans="17:21" x14ac:dyDescent="0.25">
      <c r="Q2886" s="18" t="s">
        <v>101</v>
      </c>
      <c r="R2886" s="11">
        <v>2881</v>
      </c>
      <c r="S2886" s="18">
        <f t="shared" si="153"/>
        <v>3.9198898032440831E-2</v>
      </c>
      <c r="T2886" s="18">
        <f>T2887+(U2887*S2887)</f>
        <v>25.510921229785708</v>
      </c>
      <c r="U2886" s="18">
        <f>LOOKUP('lap sim'!T2886,'bike sim'!J124:J369,'bike sim'!K124:K369)</f>
        <v>23.238488032908762</v>
      </c>
    </row>
    <row r="2887" spans="17:21" x14ac:dyDescent="0.25">
      <c r="Q2887" s="18" t="s">
        <v>106</v>
      </c>
      <c r="R2887" s="16">
        <v>2882</v>
      </c>
      <c r="S2887" s="18">
        <f t="shared" si="153"/>
        <v>4.0784390638417788E-2</v>
      </c>
      <c r="T2887" s="18">
        <f>$I$11</f>
        <v>24.519184529829094</v>
      </c>
      <c r="U2887" s="18">
        <f>LOOKUP('lap sim'!T2887,'bike sim'!J54:J299,'bike sim'!K54:K299)</f>
        <v>24.316575151239995</v>
      </c>
    </row>
    <row r="2888" spans="17:21" x14ac:dyDescent="0.25">
      <c r="Q2888" s="18" t="s">
        <v>106</v>
      </c>
      <c r="R2888" s="16">
        <v>2883</v>
      </c>
      <c r="S2888" s="18">
        <f t="shared" si="153"/>
        <v>3.8097237748120988E-2</v>
      </c>
      <c r="T2888" s="18">
        <f t="shared" ref="T2888:T2919" si="154">$I$10</f>
        <v>26.248622186508037</v>
      </c>
      <c r="U2888" s="18">
        <f>LOOKUP('lap sim'!T2888,'bike sim'!J126:J371,'bike sim'!K126:K371)</f>
        <v>21.895416538691393</v>
      </c>
    </row>
    <row r="2889" spans="17:21" x14ac:dyDescent="0.25">
      <c r="Q2889" s="18" t="s">
        <v>106</v>
      </c>
      <c r="R2889" s="16">
        <v>2884</v>
      </c>
      <c r="S2889" s="18">
        <f t="shared" si="153"/>
        <v>3.8097237748120988E-2</v>
      </c>
      <c r="T2889" s="18">
        <f t="shared" si="154"/>
        <v>26.248622186508037</v>
      </c>
      <c r="U2889" s="18">
        <f>LOOKUP('lap sim'!T2889,'bike sim'!J54:J299,'bike sim'!K54:K299)</f>
        <v>21.461277752993027</v>
      </c>
    </row>
    <row r="2890" spans="17:21" x14ac:dyDescent="0.25">
      <c r="Q2890" s="18" t="s">
        <v>106</v>
      </c>
      <c r="R2890" s="16">
        <v>2885</v>
      </c>
      <c r="S2890" s="18">
        <f t="shared" si="153"/>
        <v>3.8097237748120988E-2</v>
      </c>
      <c r="T2890" s="18">
        <f t="shared" si="154"/>
        <v>26.248622186508037</v>
      </c>
      <c r="U2890" s="18">
        <f>LOOKUP('lap sim'!T2890,'bike sim'!J55:J300,'bike sim'!K55:K300)</f>
        <v>21.496125013383534</v>
      </c>
    </row>
    <row r="2891" spans="17:21" x14ac:dyDescent="0.25">
      <c r="Q2891" s="18" t="s">
        <v>106</v>
      </c>
      <c r="R2891" s="16">
        <v>2886</v>
      </c>
      <c r="S2891" s="18">
        <f t="shared" si="153"/>
        <v>3.8097237748120988E-2</v>
      </c>
      <c r="T2891" s="18">
        <f t="shared" si="154"/>
        <v>26.248622186508037</v>
      </c>
      <c r="U2891" s="18">
        <f>LOOKUP('lap sim'!T2891,'bike sim'!J56:J301,'bike sim'!K56:K301)</f>
        <v>21.496125013383534</v>
      </c>
    </row>
    <row r="2892" spans="17:21" x14ac:dyDescent="0.25">
      <c r="Q2892" s="18" t="s">
        <v>106</v>
      </c>
      <c r="R2892" s="16">
        <v>2887</v>
      </c>
      <c r="S2892" s="18">
        <f t="shared" si="153"/>
        <v>3.8097237748120988E-2</v>
      </c>
      <c r="T2892" s="18">
        <f t="shared" si="154"/>
        <v>26.248622186508037</v>
      </c>
      <c r="U2892" s="18">
        <f>LOOKUP('lap sim'!T2892,'bike sim'!J57:J302,'bike sim'!K57:K302)</f>
        <v>21.461277752993027</v>
      </c>
    </row>
    <row r="2893" spans="17:21" x14ac:dyDescent="0.25">
      <c r="Q2893" s="18" t="s">
        <v>106</v>
      </c>
      <c r="R2893" s="16">
        <v>2888</v>
      </c>
      <c r="S2893" s="18">
        <f t="shared" si="153"/>
        <v>3.8097237748120988E-2</v>
      </c>
      <c r="T2893" s="18">
        <f t="shared" si="154"/>
        <v>26.248622186508037</v>
      </c>
      <c r="U2893" s="18">
        <f>LOOKUP('lap sim'!T2893,'bike sim'!J58:J303,'bike sim'!K58:K303)</f>
        <v>21.461277752993027</v>
      </c>
    </row>
    <row r="2894" spans="17:21" x14ac:dyDescent="0.25">
      <c r="Q2894" s="18" t="s">
        <v>106</v>
      </c>
      <c r="R2894" s="16">
        <v>2889</v>
      </c>
      <c r="S2894" s="18">
        <f t="shared" si="153"/>
        <v>3.8097237748120988E-2</v>
      </c>
      <c r="T2894" s="18">
        <f t="shared" si="154"/>
        <v>26.248622186508037</v>
      </c>
      <c r="U2894" s="18">
        <f>LOOKUP('lap sim'!T2894,'bike sim'!J59:J304,'bike sim'!K59:K304)</f>
        <v>21.461277752993027</v>
      </c>
    </row>
    <row r="2895" spans="17:21" x14ac:dyDescent="0.25">
      <c r="Q2895" s="18" t="s">
        <v>106</v>
      </c>
      <c r="R2895" s="16">
        <v>2890</v>
      </c>
      <c r="S2895" s="18">
        <f t="shared" si="153"/>
        <v>3.8097237748120988E-2</v>
      </c>
      <c r="T2895" s="18">
        <f t="shared" si="154"/>
        <v>26.248622186508037</v>
      </c>
      <c r="U2895" s="18">
        <f>LOOKUP('lap sim'!T2895,'bike sim'!J60:J305,'bike sim'!K60:K305)</f>
        <v>21.461277752993027</v>
      </c>
    </row>
    <row r="2896" spans="17:21" x14ac:dyDescent="0.25">
      <c r="Q2896" s="18" t="s">
        <v>106</v>
      </c>
      <c r="R2896" s="16">
        <v>2891</v>
      </c>
      <c r="S2896" s="18">
        <f t="shared" si="153"/>
        <v>3.8097237748120988E-2</v>
      </c>
      <c r="T2896" s="18">
        <f t="shared" si="154"/>
        <v>26.248622186508037</v>
      </c>
      <c r="U2896" s="18">
        <f>LOOKUP('lap sim'!T2896,'bike sim'!J61:J306,'bike sim'!K61:K306)</f>
        <v>21.461277752993027</v>
      </c>
    </row>
    <row r="2897" spans="17:21" x14ac:dyDescent="0.25">
      <c r="Q2897" s="18" t="s">
        <v>106</v>
      </c>
      <c r="R2897" s="16">
        <v>2892</v>
      </c>
      <c r="S2897" s="18">
        <f t="shared" si="153"/>
        <v>3.8097237748120988E-2</v>
      </c>
      <c r="T2897" s="18">
        <f t="shared" si="154"/>
        <v>26.248622186508037</v>
      </c>
      <c r="U2897" s="18">
        <f>LOOKUP('lap sim'!T2897,'bike sim'!J62:J307,'bike sim'!K62:K307)</f>
        <v>21.461277752993027</v>
      </c>
    </row>
    <row r="2898" spans="17:21" x14ac:dyDescent="0.25">
      <c r="Q2898" s="18" t="s">
        <v>106</v>
      </c>
      <c r="R2898" s="16">
        <v>2893</v>
      </c>
      <c r="S2898" s="18">
        <f t="shared" si="153"/>
        <v>3.8097237748120988E-2</v>
      </c>
      <c r="T2898" s="18">
        <f t="shared" si="154"/>
        <v>26.248622186508037</v>
      </c>
      <c r="U2898" s="18">
        <f>LOOKUP('lap sim'!T2898,'bike sim'!J63:J308,'bike sim'!K63:K308)</f>
        <v>21.461277752993027</v>
      </c>
    </row>
    <row r="2899" spans="17:21" x14ac:dyDescent="0.25">
      <c r="Q2899" s="18" t="s">
        <v>106</v>
      </c>
      <c r="R2899" s="16">
        <v>2894</v>
      </c>
      <c r="S2899" s="18">
        <f t="shared" si="153"/>
        <v>3.8097237748120988E-2</v>
      </c>
      <c r="T2899" s="18">
        <f t="shared" si="154"/>
        <v>26.248622186508037</v>
      </c>
      <c r="U2899" s="18">
        <f>LOOKUP('lap sim'!T2899,'bike sim'!J64:J309,'bike sim'!K64:K309)</f>
        <v>21.461277752993027</v>
      </c>
    </row>
    <row r="2900" spans="17:21" x14ac:dyDescent="0.25">
      <c r="Q2900" s="18" t="s">
        <v>106</v>
      </c>
      <c r="R2900" s="16">
        <v>2895</v>
      </c>
      <c r="S2900" s="18">
        <f t="shared" si="153"/>
        <v>3.8097237748120988E-2</v>
      </c>
      <c r="T2900" s="18">
        <f t="shared" si="154"/>
        <v>26.248622186508037</v>
      </c>
      <c r="U2900" s="18">
        <f>LOOKUP('lap sim'!T2900,'bike sim'!J65:J310,'bike sim'!K65:K310)</f>
        <v>21.461277752993027</v>
      </c>
    </row>
    <row r="2901" spans="17:21" x14ac:dyDescent="0.25">
      <c r="Q2901" s="18" t="s">
        <v>106</v>
      </c>
      <c r="R2901" s="16">
        <v>2896</v>
      </c>
      <c r="S2901" s="18">
        <f t="shared" si="153"/>
        <v>3.8097237748120988E-2</v>
      </c>
      <c r="T2901" s="18">
        <f t="shared" si="154"/>
        <v>26.248622186508037</v>
      </c>
      <c r="U2901" s="18">
        <f>LOOKUP('lap sim'!T2901,'bike sim'!J66:J311,'bike sim'!K66:K311)</f>
        <v>21.999776823715042</v>
      </c>
    </row>
    <row r="2902" spans="17:21" x14ac:dyDescent="0.25">
      <c r="Q2902" s="18" t="s">
        <v>106</v>
      </c>
      <c r="R2902" s="16">
        <v>2897</v>
      </c>
      <c r="S2902" s="18">
        <f t="shared" si="153"/>
        <v>3.8097237748120988E-2</v>
      </c>
      <c r="T2902" s="18">
        <f t="shared" si="154"/>
        <v>26.248622186508037</v>
      </c>
      <c r="U2902" s="18">
        <f>LOOKUP('lap sim'!T2902,'bike sim'!J67:J312,'bike sim'!K67:K312)</f>
        <v>21.999776823715042</v>
      </c>
    </row>
    <row r="2903" spans="17:21" x14ac:dyDescent="0.25">
      <c r="Q2903" s="18" t="s">
        <v>106</v>
      </c>
      <c r="R2903" s="16">
        <v>2898</v>
      </c>
      <c r="S2903" s="18">
        <f t="shared" si="153"/>
        <v>3.8097237748120988E-2</v>
      </c>
      <c r="T2903" s="18">
        <f t="shared" si="154"/>
        <v>26.248622186508037</v>
      </c>
      <c r="U2903" s="18">
        <f>LOOKUP('lap sim'!T2903,'bike sim'!J68:J313,'bike sim'!K68:K313)</f>
        <v>21.999776823715042</v>
      </c>
    </row>
    <row r="2904" spans="17:21" x14ac:dyDescent="0.25">
      <c r="Q2904" s="18" t="s">
        <v>106</v>
      </c>
      <c r="R2904" s="16">
        <v>2899</v>
      </c>
      <c r="S2904" s="18">
        <f t="shared" si="153"/>
        <v>3.8097237748120988E-2</v>
      </c>
      <c r="T2904" s="18">
        <f t="shared" si="154"/>
        <v>26.248622186508037</v>
      </c>
      <c r="U2904" s="18">
        <f>LOOKUP('lap sim'!T2904,'bike sim'!J69:J314,'bike sim'!K69:K314)</f>
        <v>21.999776823715042</v>
      </c>
    </row>
    <row r="2905" spans="17:21" x14ac:dyDescent="0.25">
      <c r="Q2905" s="18" t="s">
        <v>106</v>
      </c>
      <c r="R2905" s="16">
        <v>2900</v>
      </c>
      <c r="S2905" s="18">
        <f t="shared" si="153"/>
        <v>3.8097237748120988E-2</v>
      </c>
      <c r="T2905" s="18">
        <f t="shared" si="154"/>
        <v>26.248622186508037</v>
      </c>
      <c r="U2905" s="18">
        <f>LOOKUP('lap sim'!T2905,'bike sim'!J70:J315,'bike sim'!K70:K315)</f>
        <v>21.999776823715042</v>
      </c>
    </row>
    <row r="2906" spans="17:21" x14ac:dyDescent="0.25">
      <c r="Q2906" s="18" t="s">
        <v>106</v>
      </c>
      <c r="R2906" s="16">
        <v>2901</v>
      </c>
      <c r="S2906" s="18">
        <f t="shared" si="153"/>
        <v>3.8097237748120988E-2</v>
      </c>
      <c r="T2906" s="18">
        <f t="shared" si="154"/>
        <v>26.248622186508037</v>
      </c>
      <c r="U2906" s="18">
        <f>LOOKUP('lap sim'!T2906,'bike sim'!J71:J316,'bike sim'!K71:K316)</f>
        <v>21.999776823715042</v>
      </c>
    </row>
    <row r="2907" spans="17:21" x14ac:dyDescent="0.25">
      <c r="Q2907" s="18" t="s">
        <v>106</v>
      </c>
      <c r="R2907" s="16">
        <v>2902</v>
      </c>
      <c r="S2907" s="18">
        <f t="shared" si="153"/>
        <v>3.8097237748120988E-2</v>
      </c>
      <c r="T2907" s="18">
        <f t="shared" si="154"/>
        <v>26.248622186508037</v>
      </c>
      <c r="U2907" s="18">
        <f>LOOKUP('lap sim'!T2907,'bike sim'!J72:J317,'bike sim'!K72:K317)</f>
        <v>21.999776823715042</v>
      </c>
    </row>
    <row r="2908" spans="17:21" x14ac:dyDescent="0.25">
      <c r="Q2908" s="18" t="s">
        <v>106</v>
      </c>
      <c r="R2908" s="16">
        <v>2903</v>
      </c>
      <c r="S2908" s="18">
        <f t="shared" si="153"/>
        <v>3.8097237748120988E-2</v>
      </c>
      <c r="T2908" s="18">
        <f t="shared" si="154"/>
        <v>26.248622186508037</v>
      </c>
      <c r="U2908" s="18">
        <f>LOOKUP('lap sim'!T2908,'bike sim'!J73:J318,'bike sim'!K73:K318)</f>
        <v>21.999776823715042</v>
      </c>
    </row>
    <row r="2909" spans="17:21" x14ac:dyDescent="0.25">
      <c r="Q2909" s="18" t="s">
        <v>106</v>
      </c>
      <c r="R2909" s="16">
        <v>2904</v>
      </c>
      <c r="S2909" s="18">
        <f t="shared" si="153"/>
        <v>3.8097237748120988E-2</v>
      </c>
      <c r="T2909" s="18">
        <f t="shared" si="154"/>
        <v>26.248622186508037</v>
      </c>
      <c r="U2909" s="18">
        <f>LOOKUP('lap sim'!T2909,'bike sim'!J74:J319,'bike sim'!K74:K319)</f>
        <v>21.999776823715042</v>
      </c>
    </row>
    <row r="2910" spans="17:21" x14ac:dyDescent="0.25">
      <c r="Q2910" s="18" t="s">
        <v>106</v>
      </c>
      <c r="R2910" s="16">
        <v>2905</v>
      </c>
      <c r="S2910" s="18">
        <f t="shared" si="153"/>
        <v>3.8097237748120988E-2</v>
      </c>
      <c r="T2910" s="18">
        <f t="shared" si="154"/>
        <v>26.248622186508037</v>
      </c>
      <c r="U2910" s="18">
        <f>LOOKUP('lap sim'!T2910,'bike sim'!J54:J299,'bike sim'!K54:K299)</f>
        <v>21.461277752993027</v>
      </c>
    </row>
    <row r="2911" spans="17:21" x14ac:dyDescent="0.25">
      <c r="Q2911" s="18" t="s">
        <v>106</v>
      </c>
      <c r="R2911" s="16">
        <v>2906</v>
      </c>
      <c r="S2911" s="18">
        <f t="shared" si="153"/>
        <v>3.8097237748120988E-2</v>
      </c>
      <c r="T2911" s="18">
        <f t="shared" si="154"/>
        <v>26.248622186508037</v>
      </c>
      <c r="U2911" s="18">
        <f>LOOKUP('lap sim'!T2911,'bike sim'!J55:J300,'bike sim'!K55:K300)</f>
        <v>21.496125013383534</v>
      </c>
    </row>
    <row r="2912" spans="17:21" x14ac:dyDescent="0.25">
      <c r="Q2912" s="18" t="s">
        <v>106</v>
      </c>
      <c r="R2912" s="16">
        <v>2907</v>
      </c>
      <c r="S2912" s="18">
        <f t="shared" si="153"/>
        <v>3.8097237748120988E-2</v>
      </c>
      <c r="T2912" s="18">
        <f t="shared" si="154"/>
        <v>26.248622186508037</v>
      </c>
      <c r="U2912" s="18">
        <f>LOOKUP('lap sim'!T2912,'bike sim'!J56:J301,'bike sim'!K56:K301)</f>
        <v>21.496125013383534</v>
      </c>
    </row>
    <row r="2913" spans="17:21" x14ac:dyDescent="0.25">
      <c r="Q2913" s="18" t="s">
        <v>106</v>
      </c>
      <c r="R2913" s="16">
        <v>2908</v>
      </c>
      <c r="S2913" s="18">
        <f t="shared" si="153"/>
        <v>3.8097237748120988E-2</v>
      </c>
      <c r="T2913" s="18">
        <f t="shared" si="154"/>
        <v>26.248622186508037</v>
      </c>
      <c r="U2913" s="18">
        <f>LOOKUP('lap sim'!T2913,'bike sim'!J57:J302,'bike sim'!K57:K302)</f>
        <v>21.461277752993027</v>
      </c>
    </row>
    <row r="2914" spans="17:21" x14ac:dyDescent="0.25">
      <c r="Q2914" s="18" t="s">
        <v>106</v>
      </c>
      <c r="R2914" s="16">
        <v>2909</v>
      </c>
      <c r="S2914" s="18">
        <f t="shared" si="153"/>
        <v>3.8097237748120988E-2</v>
      </c>
      <c r="T2914" s="18">
        <f t="shared" si="154"/>
        <v>26.248622186508037</v>
      </c>
      <c r="U2914" s="18">
        <f>LOOKUP('lap sim'!T2914,'bike sim'!J58:J303,'bike sim'!K58:K303)</f>
        <v>21.461277752993027</v>
      </c>
    </row>
    <row r="2915" spans="17:21" x14ac:dyDescent="0.25">
      <c r="Q2915" s="18" t="s">
        <v>106</v>
      </c>
      <c r="R2915" s="16">
        <v>2910</v>
      </c>
      <c r="S2915" s="18">
        <f t="shared" si="153"/>
        <v>3.8097237748120988E-2</v>
      </c>
      <c r="T2915" s="18">
        <f t="shared" si="154"/>
        <v>26.248622186508037</v>
      </c>
      <c r="U2915" s="18">
        <f>LOOKUP('lap sim'!T2915,'bike sim'!J59:J304,'bike sim'!K59:K304)</f>
        <v>21.461277752993027</v>
      </c>
    </row>
    <row r="2916" spans="17:21" x14ac:dyDescent="0.25">
      <c r="Q2916" s="18" t="s">
        <v>106</v>
      </c>
      <c r="R2916" s="16">
        <v>2911</v>
      </c>
      <c r="S2916" s="18">
        <f t="shared" si="153"/>
        <v>3.8097237748120988E-2</v>
      </c>
      <c r="T2916" s="18">
        <f t="shared" si="154"/>
        <v>26.248622186508037</v>
      </c>
      <c r="U2916" s="18">
        <f>LOOKUP('lap sim'!T2916,'bike sim'!J60:J305,'bike sim'!K60:K305)</f>
        <v>21.461277752993027</v>
      </c>
    </row>
    <row r="2917" spans="17:21" x14ac:dyDescent="0.25">
      <c r="Q2917" s="18" t="s">
        <v>106</v>
      </c>
      <c r="R2917" s="16">
        <v>2912</v>
      </c>
      <c r="S2917" s="18">
        <f t="shared" si="153"/>
        <v>3.8097237748120988E-2</v>
      </c>
      <c r="T2917" s="18">
        <f t="shared" si="154"/>
        <v>26.248622186508037</v>
      </c>
      <c r="U2917" s="18">
        <f>LOOKUP('lap sim'!T2917,'bike sim'!J61:J306,'bike sim'!K61:K306)</f>
        <v>21.461277752993027</v>
      </c>
    </row>
    <row r="2918" spans="17:21" x14ac:dyDescent="0.25">
      <c r="Q2918" s="18" t="s">
        <v>106</v>
      </c>
      <c r="R2918" s="16">
        <v>2913</v>
      </c>
      <c r="S2918" s="18">
        <f t="shared" si="153"/>
        <v>3.8097237748120988E-2</v>
      </c>
      <c r="T2918" s="18">
        <f t="shared" si="154"/>
        <v>26.248622186508037</v>
      </c>
      <c r="U2918" s="18">
        <f>LOOKUP('lap sim'!T2918,'bike sim'!J62:J307,'bike sim'!K62:K307)</f>
        <v>21.461277752993027</v>
      </c>
    </row>
    <row r="2919" spans="17:21" x14ac:dyDescent="0.25">
      <c r="Q2919" s="18" t="s">
        <v>106</v>
      </c>
      <c r="R2919" s="16">
        <v>2914</v>
      </c>
      <c r="S2919" s="18">
        <f t="shared" si="153"/>
        <v>3.8097237748120988E-2</v>
      </c>
      <c r="T2919" s="18">
        <f t="shared" si="154"/>
        <v>26.248622186508037</v>
      </c>
      <c r="U2919" s="18">
        <f>LOOKUP('lap sim'!T2919,'bike sim'!J63:J308,'bike sim'!K63:K308)</f>
        <v>21.461277752993027</v>
      </c>
    </row>
    <row r="2920" spans="17:21" x14ac:dyDescent="0.25">
      <c r="Q2920" s="18" t="s">
        <v>106</v>
      </c>
      <c r="R2920" s="16">
        <v>2915</v>
      </c>
      <c r="S2920" s="18">
        <f t="shared" si="153"/>
        <v>3.8097237748120988E-2</v>
      </c>
      <c r="T2920" s="18">
        <f t="shared" ref="T2920:T2951" si="155">$I$10</f>
        <v>26.248622186508037</v>
      </c>
      <c r="U2920" s="18">
        <f>LOOKUP('lap sim'!T2920,'bike sim'!J64:J309,'bike sim'!K64:K309)</f>
        <v>21.461277752993027</v>
      </c>
    </row>
    <row r="2921" spans="17:21" x14ac:dyDescent="0.25">
      <c r="Q2921" s="18" t="s">
        <v>106</v>
      </c>
      <c r="R2921" s="16">
        <v>2916</v>
      </c>
      <c r="S2921" s="18">
        <f t="shared" si="153"/>
        <v>3.8097237748120988E-2</v>
      </c>
      <c r="T2921" s="18">
        <f t="shared" si="155"/>
        <v>26.248622186508037</v>
      </c>
      <c r="U2921" s="18">
        <f>LOOKUP('lap sim'!T2921,'bike sim'!J65:J310,'bike sim'!K65:K310)</f>
        <v>21.461277752993027</v>
      </c>
    </row>
    <row r="2922" spans="17:21" x14ac:dyDescent="0.25">
      <c r="Q2922" s="18" t="s">
        <v>106</v>
      </c>
      <c r="R2922" s="16">
        <v>2917</v>
      </c>
      <c r="S2922" s="18">
        <f t="shared" si="153"/>
        <v>3.8097237748120988E-2</v>
      </c>
      <c r="T2922" s="18">
        <f t="shared" si="155"/>
        <v>26.248622186508037</v>
      </c>
      <c r="U2922" s="18">
        <f>LOOKUP('lap sim'!T2922,'bike sim'!J66:J311,'bike sim'!K66:K311)</f>
        <v>21.999776823715042</v>
      </c>
    </row>
    <row r="2923" spans="17:21" x14ac:dyDescent="0.25">
      <c r="Q2923" s="18" t="s">
        <v>106</v>
      </c>
      <c r="R2923" s="16">
        <v>2918</v>
      </c>
      <c r="S2923" s="18">
        <f t="shared" si="153"/>
        <v>3.8097237748120988E-2</v>
      </c>
      <c r="T2923" s="18">
        <f t="shared" si="155"/>
        <v>26.248622186508037</v>
      </c>
      <c r="U2923" s="18">
        <f>LOOKUP('lap sim'!T2923,'bike sim'!J67:J312,'bike sim'!K67:K312)</f>
        <v>21.999776823715042</v>
      </c>
    </row>
    <row r="2924" spans="17:21" x14ac:dyDescent="0.25">
      <c r="Q2924" s="18" t="s">
        <v>106</v>
      </c>
      <c r="R2924" s="16">
        <v>2919</v>
      </c>
      <c r="S2924" s="18">
        <f t="shared" si="153"/>
        <v>3.8097237748120988E-2</v>
      </c>
      <c r="T2924" s="18">
        <f t="shared" si="155"/>
        <v>26.248622186508037</v>
      </c>
      <c r="U2924" s="18">
        <f>LOOKUP('lap sim'!T2924,'bike sim'!J68:J313,'bike sim'!K68:K313)</f>
        <v>21.999776823715042</v>
      </c>
    </row>
    <row r="2925" spans="17:21" x14ac:dyDescent="0.25">
      <c r="Q2925" s="18" t="s">
        <v>106</v>
      </c>
      <c r="R2925" s="16">
        <v>2920</v>
      </c>
      <c r="S2925" s="18">
        <f t="shared" si="153"/>
        <v>3.8097237748120988E-2</v>
      </c>
      <c r="T2925" s="18">
        <f t="shared" si="155"/>
        <v>26.248622186508037</v>
      </c>
      <c r="U2925" s="18">
        <f>LOOKUP('lap sim'!T2925,'bike sim'!J69:J314,'bike sim'!K69:K314)</f>
        <v>21.999776823715042</v>
      </c>
    </row>
    <row r="2926" spans="17:21" x14ac:dyDescent="0.25">
      <c r="Q2926" s="18" t="s">
        <v>106</v>
      </c>
      <c r="R2926" s="16">
        <v>2921</v>
      </c>
      <c r="S2926" s="18">
        <f t="shared" si="153"/>
        <v>3.8097237748120988E-2</v>
      </c>
      <c r="T2926" s="18">
        <f t="shared" si="155"/>
        <v>26.248622186508037</v>
      </c>
      <c r="U2926" s="18">
        <f>LOOKUP('lap sim'!T2926,'bike sim'!J70:J315,'bike sim'!K70:K315)</f>
        <v>21.999776823715042</v>
      </c>
    </row>
    <row r="2927" spans="17:21" x14ac:dyDescent="0.25">
      <c r="Q2927" s="18" t="s">
        <v>106</v>
      </c>
      <c r="R2927" s="16">
        <v>2922</v>
      </c>
      <c r="S2927" s="18">
        <f t="shared" si="153"/>
        <v>3.8097237748120988E-2</v>
      </c>
      <c r="T2927" s="18">
        <f t="shared" si="155"/>
        <v>26.248622186508037</v>
      </c>
      <c r="U2927" s="18">
        <f>LOOKUP('lap sim'!T2927,'bike sim'!J71:J316,'bike sim'!K71:K316)</f>
        <v>21.999776823715042</v>
      </c>
    </row>
    <row r="2928" spans="17:21" x14ac:dyDescent="0.25">
      <c r="Q2928" s="18" t="s">
        <v>106</v>
      </c>
      <c r="R2928" s="16">
        <v>2923</v>
      </c>
      <c r="S2928" s="18">
        <f t="shared" si="153"/>
        <v>3.8097237748120988E-2</v>
      </c>
      <c r="T2928" s="18">
        <f t="shared" si="155"/>
        <v>26.248622186508037</v>
      </c>
      <c r="U2928" s="18">
        <f>LOOKUP('lap sim'!T2928,'bike sim'!J72:J317,'bike sim'!K72:K317)</f>
        <v>21.999776823715042</v>
      </c>
    </row>
    <row r="2929" spans="17:21" x14ac:dyDescent="0.25">
      <c r="Q2929" s="18" t="s">
        <v>106</v>
      </c>
      <c r="R2929" s="16">
        <v>2924</v>
      </c>
      <c r="S2929" s="18">
        <f t="shared" si="153"/>
        <v>3.8097237748120988E-2</v>
      </c>
      <c r="T2929" s="18">
        <f t="shared" si="155"/>
        <v>26.248622186508037</v>
      </c>
      <c r="U2929" s="18">
        <f>LOOKUP('lap sim'!T2929,'bike sim'!J73:J318,'bike sim'!K73:K318)</f>
        <v>21.999776823715042</v>
      </c>
    </row>
    <row r="2930" spans="17:21" x14ac:dyDescent="0.25">
      <c r="Q2930" s="18" t="s">
        <v>106</v>
      </c>
      <c r="R2930" s="16">
        <v>2925</v>
      </c>
      <c r="S2930" s="18">
        <f t="shared" si="153"/>
        <v>3.8097237748120988E-2</v>
      </c>
      <c r="T2930" s="18">
        <f t="shared" si="155"/>
        <v>26.248622186508037</v>
      </c>
      <c r="U2930" s="18">
        <f>LOOKUP('lap sim'!T2930,'bike sim'!J74:J319,'bike sim'!K74:K319)</f>
        <v>21.999776823715042</v>
      </c>
    </row>
    <row r="2931" spans="17:21" x14ac:dyDescent="0.25">
      <c r="Q2931" s="18" t="s">
        <v>106</v>
      </c>
      <c r="R2931" s="16">
        <v>2926</v>
      </c>
      <c r="S2931" s="18">
        <f t="shared" si="153"/>
        <v>3.8097237748120988E-2</v>
      </c>
      <c r="T2931" s="18">
        <f t="shared" si="155"/>
        <v>26.248622186508037</v>
      </c>
      <c r="U2931" s="18">
        <f>LOOKUP('lap sim'!T2931,'bike sim'!J54:J299,'bike sim'!K54:K299)</f>
        <v>21.461277752993027</v>
      </c>
    </row>
    <row r="2932" spans="17:21" x14ac:dyDescent="0.25">
      <c r="Q2932" s="18" t="s">
        <v>106</v>
      </c>
      <c r="R2932" s="16">
        <v>2927</v>
      </c>
      <c r="S2932" s="18">
        <f t="shared" si="153"/>
        <v>3.8097237748120988E-2</v>
      </c>
      <c r="T2932" s="18">
        <f t="shared" si="155"/>
        <v>26.248622186508037</v>
      </c>
      <c r="U2932" s="18">
        <f>LOOKUP('lap sim'!T2932,'bike sim'!J55:J300,'bike sim'!K55:K300)</f>
        <v>21.496125013383534</v>
      </c>
    </row>
    <row r="2933" spans="17:21" x14ac:dyDescent="0.25">
      <c r="Q2933" s="18" t="s">
        <v>106</v>
      </c>
      <c r="R2933" s="16">
        <v>2928</v>
      </c>
      <c r="S2933" s="18">
        <f t="shared" si="153"/>
        <v>3.8097237748120988E-2</v>
      </c>
      <c r="T2933" s="18">
        <f t="shared" si="155"/>
        <v>26.248622186508037</v>
      </c>
      <c r="U2933" s="18">
        <f>LOOKUP('lap sim'!T2933,'bike sim'!J56:J301,'bike sim'!K56:K301)</f>
        <v>21.496125013383534</v>
      </c>
    </row>
    <row r="2934" spans="17:21" x14ac:dyDescent="0.25">
      <c r="Q2934" s="18" t="s">
        <v>106</v>
      </c>
      <c r="R2934" s="16">
        <v>2929</v>
      </c>
      <c r="S2934" s="18">
        <f t="shared" si="153"/>
        <v>3.8097237748120988E-2</v>
      </c>
      <c r="T2934" s="18">
        <f t="shared" si="155"/>
        <v>26.248622186508037</v>
      </c>
      <c r="U2934" s="18">
        <f>LOOKUP('lap sim'!T2934,'bike sim'!J57:J302,'bike sim'!K57:K302)</f>
        <v>21.461277752993027</v>
      </c>
    </row>
    <row r="2935" spans="17:21" x14ac:dyDescent="0.25">
      <c r="Q2935" s="18" t="s">
        <v>106</v>
      </c>
      <c r="R2935" s="16">
        <v>2930</v>
      </c>
      <c r="S2935" s="18">
        <f t="shared" si="153"/>
        <v>3.8097237748120988E-2</v>
      </c>
      <c r="T2935" s="18">
        <f t="shared" si="155"/>
        <v>26.248622186508037</v>
      </c>
      <c r="U2935" s="18">
        <f>LOOKUP('lap sim'!T2935,'bike sim'!J58:J303,'bike sim'!K58:K303)</f>
        <v>21.461277752993027</v>
      </c>
    </row>
    <row r="2936" spans="17:21" x14ac:dyDescent="0.25">
      <c r="Q2936" s="18" t="s">
        <v>106</v>
      </c>
      <c r="R2936" s="16">
        <v>2931</v>
      </c>
      <c r="S2936" s="18">
        <f t="shared" si="153"/>
        <v>3.8097237748120988E-2</v>
      </c>
      <c r="T2936" s="18">
        <f t="shared" si="155"/>
        <v>26.248622186508037</v>
      </c>
      <c r="U2936" s="18">
        <f>LOOKUP('lap sim'!T2936,'bike sim'!J59:J304,'bike sim'!K59:K304)</f>
        <v>21.461277752993027</v>
      </c>
    </row>
    <row r="2937" spans="17:21" x14ac:dyDescent="0.25">
      <c r="Q2937" s="18" t="s">
        <v>106</v>
      </c>
      <c r="R2937" s="16">
        <v>2932</v>
      </c>
      <c r="S2937" s="18">
        <f t="shared" si="153"/>
        <v>3.8097237748120988E-2</v>
      </c>
      <c r="T2937" s="18">
        <f t="shared" si="155"/>
        <v>26.248622186508037</v>
      </c>
      <c r="U2937" s="18">
        <f>LOOKUP('lap sim'!T2937,'bike sim'!J60:J305,'bike sim'!K60:K305)</f>
        <v>21.461277752993027</v>
      </c>
    </row>
    <row r="2938" spans="17:21" x14ac:dyDescent="0.25">
      <c r="Q2938" s="18" t="s">
        <v>106</v>
      </c>
      <c r="R2938" s="16">
        <v>2933</v>
      </c>
      <c r="S2938" s="18">
        <f t="shared" ref="S2938:S3001" si="156">1/T2938</f>
        <v>3.8097237748120988E-2</v>
      </c>
      <c r="T2938" s="18">
        <f t="shared" si="155"/>
        <v>26.248622186508037</v>
      </c>
      <c r="U2938" s="18">
        <f>LOOKUP('lap sim'!T2938,'bike sim'!J61:J306,'bike sim'!K61:K306)</f>
        <v>21.461277752993027</v>
      </c>
    </row>
    <row r="2939" spans="17:21" x14ac:dyDescent="0.25">
      <c r="Q2939" s="18" t="s">
        <v>106</v>
      </c>
      <c r="R2939" s="16">
        <v>2934</v>
      </c>
      <c r="S2939" s="18">
        <f t="shared" si="156"/>
        <v>3.8097237748120988E-2</v>
      </c>
      <c r="T2939" s="18">
        <f t="shared" si="155"/>
        <v>26.248622186508037</v>
      </c>
      <c r="U2939" s="18">
        <f>LOOKUP('lap sim'!T2939,'bike sim'!J62:J307,'bike sim'!K62:K307)</f>
        <v>21.461277752993027</v>
      </c>
    </row>
    <row r="2940" spans="17:21" x14ac:dyDescent="0.25">
      <c r="Q2940" s="18" t="s">
        <v>106</v>
      </c>
      <c r="R2940" s="16">
        <v>2935</v>
      </c>
      <c r="S2940" s="18">
        <f t="shared" si="156"/>
        <v>3.8097237748120988E-2</v>
      </c>
      <c r="T2940" s="18">
        <f t="shared" si="155"/>
        <v>26.248622186508037</v>
      </c>
      <c r="U2940" s="18">
        <f>LOOKUP('lap sim'!T2940,'bike sim'!J63:J308,'bike sim'!K63:K308)</f>
        <v>21.461277752993027</v>
      </c>
    </row>
    <row r="2941" spans="17:21" x14ac:dyDescent="0.25">
      <c r="Q2941" s="18" t="s">
        <v>106</v>
      </c>
      <c r="R2941" s="16">
        <v>2936</v>
      </c>
      <c r="S2941" s="18">
        <f t="shared" si="156"/>
        <v>3.8097237748120988E-2</v>
      </c>
      <c r="T2941" s="18">
        <f t="shared" si="155"/>
        <v>26.248622186508037</v>
      </c>
      <c r="U2941" s="18">
        <f>LOOKUP('lap sim'!T2941,'bike sim'!J64:J309,'bike sim'!K64:K309)</f>
        <v>21.461277752993027</v>
      </c>
    </row>
    <row r="2942" spans="17:21" x14ac:dyDescent="0.25">
      <c r="Q2942" s="18" t="s">
        <v>106</v>
      </c>
      <c r="R2942" s="16">
        <v>2937</v>
      </c>
      <c r="S2942" s="18">
        <f t="shared" si="156"/>
        <v>3.8097237748120988E-2</v>
      </c>
      <c r="T2942" s="18">
        <f t="shared" si="155"/>
        <v>26.248622186508037</v>
      </c>
      <c r="U2942" s="18">
        <f>LOOKUP('lap sim'!T2942,'bike sim'!J65:J310,'bike sim'!K65:K310)</f>
        <v>21.461277752993027</v>
      </c>
    </row>
    <row r="2943" spans="17:21" x14ac:dyDescent="0.25">
      <c r="Q2943" s="18" t="s">
        <v>106</v>
      </c>
      <c r="R2943" s="16">
        <v>2938</v>
      </c>
      <c r="S2943" s="18">
        <f t="shared" si="156"/>
        <v>3.8097237748120988E-2</v>
      </c>
      <c r="T2943" s="18">
        <f t="shared" si="155"/>
        <v>26.248622186508037</v>
      </c>
      <c r="U2943" s="18">
        <f>LOOKUP('lap sim'!T2943,'bike sim'!J66:J311,'bike sim'!K66:K311)</f>
        <v>21.999776823715042</v>
      </c>
    </row>
    <row r="2944" spans="17:21" x14ac:dyDescent="0.25">
      <c r="Q2944" s="18" t="s">
        <v>106</v>
      </c>
      <c r="R2944" s="16">
        <v>2939</v>
      </c>
      <c r="S2944" s="18">
        <f t="shared" si="156"/>
        <v>3.8097237748120988E-2</v>
      </c>
      <c r="T2944" s="18">
        <f t="shared" si="155"/>
        <v>26.248622186508037</v>
      </c>
      <c r="U2944" s="18">
        <f>LOOKUP('lap sim'!T2944,'bike sim'!J67:J312,'bike sim'!K67:K312)</f>
        <v>21.999776823715042</v>
      </c>
    </row>
    <row r="2945" spans="17:21" x14ac:dyDescent="0.25">
      <c r="Q2945" s="18" t="s">
        <v>106</v>
      </c>
      <c r="R2945" s="16">
        <v>2940</v>
      </c>
      <c r="S2945" s="18">
        <f t="shared" si="156"/>
        <v>3.8097237748120988E-2</v>
      </c>
      <c r="T2945" s="18">
        <f t="shared" si="155"/>
        <v>26.248622186508037</v>
      </c>
      <c r="U2945" s="18">
        <f>LOOKUP('lap sim'!T2945,'bike sim'!J68:J313,'bike sim'!K68:K313)</f>
        <v>21.999776823715042</v>
      </c>
    </row>
    <row r="2946" spans="17:21" x14ac:dyDescent="0.25">
      <c r="Q2946" s="18" t="s">
        <v>106</v>
      </c>
      <c r="R2946" s="16">
        <v>2941</v>
      </c>
      <c r="S2946" s="18">
        <f t="shared" si="156"/>
        <v>3.8097237748120988E-2</v>
      </c>
      <c r="T2946" s="18">
        <f t="shared" si="155"/>
        <v>26.248622186508037</v>
      </c>
      <c r="U2946" s="18">
        <f>LOOKUP('lap sim'!T2946,'bike sim'!J69:J314,'bike sim'!K69:K314)</f>
        <v>21.999776823715042</v>
      </c>
    </row>
    <row r="2947" spans="17:21" x14ac:dyDescent="0.25">
      <c r="Q2947" s="18" t="s">
        <v>106</v>
      </c>
      <c r="R2947" s="16">
        <v>2942</v>
      </c>
      <c r="S2947" s="18">
        <f t="shared" si="156"/>
        <v>3.8097237748120988E-2</v>
      </c>
      <c r="T2947" s="18">
        <f t="shared" si="155"/>
        <v>26.248622186508037</v>
      </c>
      <c r="U2947" s="18">
        <f>LOOKUP('lap sim'!T2947,'bike sim'!J70:J315,'bike sim'!K70:K315)</f>
        <v>21.999776823715042</v>
      </c>
    </row>
    <row r="2948" spans="17:21" x14ac:dyDescent="0.25">
      <c r="Q2948" s="18" t="s">
        <v>106</v>
      </c>
      <c r="R2948" s="16">
        <v>2943</v>
      </c>
      <c r="S2948" s="18">
        <f t="shared" si="156"/>
        <v>3.8097237748120988E-2</v>
      </c>
      <c r="T2948" s="18">
        <f t="shared" si="155"/>
        <v>26.248622186508037</v>
      </c>
      <c r="U2948" s="18">
        <f>LOOKUP('lap sim'!T2948,'bike sim'!J71:J316,'bike sim'!K71:K316)</f>
        <v>21.999776823715042</v>
      </c>
    </row>
    <row r="2949" spans="17:21" x14ac:dyDescent="0.25">
      <c r="Q2949" s="18" t="s">
        <v>106</v>
      </c>
      <c r="R2949" s="16">
        <v>2944</v>
      </c>
      <c r="S2949" s="18">
        <f t="shared" si="156"/>
        <v>3.8097237748120988E-2</v>
      </c>
      <c r="T2949" s="18">
        <f t="shared" si="155"/>
        <v>26.248622186508037</v>
      </c>
      <c r="U2949" s="18">
        <f>LOOKUP('lap sim'!T2949,'bike sim'!J72:J317,'bike sim'!K72:K317)</f>
        <v>21.999776823715042</v>
      </c>
    </row>
    <row r="2950" spans="17:21" x14ac:dyDescent="0.25">
      <c r="Q2950" s="18" t="s">
        <v>106</v>
      </c>
      <c r="R2950" s="16">
        <v>2945</v>
      </c>
      <c r="S2950" s="18">
        <f t="shared" si="156"/>
        <v>3.8097237748120988E-2</v>
      </c>
      <c r="T2950" s="18">
        <f t="shared" si="155"/>
        <v>26.248622186508037</v>
      </c>
      <c r="U2950" s="18">
        <f>LOOKUP('lap sim'!T2950,'bike sim'!J73:J318,'bike sim'!K73:K318)</f>
        <v>21.999776823715042</v>
      </c>
    </row>
    <row r="2951" spans="17:21" x14ac:dyDescent="0.25">
      <c r="Q2951" s="18" t="s">
        <v>106</v>
      </c>
      <c r="R2951" s="16">
        <v>2946</v>
      </c>
      <c r="S2951" s="18">
        <f t="shared" si="156"/>
        <v>3.8097237748120988E-2</v>
      </c>
      <c r="T2951" s="18">
        <f t="shared" si="155"/>
        <v>26.248622186508037</v>
      </c>
      <c r="U2951" s="18">
        <f>LOOKUP('lap sim'!T2951,'bike sim'!J74:J319,'bike sim'!K74:K319)</f>
        <v>21.999776823715042</v>
      </c>
    </row>
    <row r="2952" spans="17:21" x14ac:dyDescent="0.25">
      <c r="Q2952" s="18" t="s">
        <v>106</v>
      </c>
      <c r="R2952" s="16">
        <v>2947</v>
      </c>
      <c r="S2952" s="18">
        <f t="shared" si="156"/>
        <v>3.8097237748120988E-2</v>
      </c>
      <c r="T2952" s="18">
        <f t="shared" ref="T2952:T2983" si="157">$I$10</f>
        <v>26.248622186508037</v>
      </c>
      <c r="U2952" s="18">
        <f>LOOKUP('lap sim'!T2952,'bike sim'!J54:J299,'bike sim'!K54:K299)</f>
        <v>21.461277752993027</v>
      </c>
    </row>
    <row r="2953" spans="17:21" x14ac:dyDescent="0.25">
      <c r="Q2953" s="18" t="s">
        <v>106</v>
      </c>
      <c r="R2953" s="16">
        <v>2948</v>
      </c>
      <c r="S2953" s="18">
        <f t="shared" si="156"/>
        <v>3.8097237748120988E-2</v>
      </c>
      <c r="T2953" s="18">
        <f t="shared" si="157"/>
        <v>26.248622186508037</v>
      </c>
      <c r="U2953" s="18">
        <f>LOOKUP('lap sim'!T2953,'bike sim'!J76:J321,'bike sim'!K76:K321)</f>
        <v>21.895416538691393</v>
      </c>
    </row>
    <row r="2954" spans="17:21" x14ac:dyDescent="0.25">
      <c r="Q2954" s="18" t="s">
        <v>106</v>
      </c>
      <c r="R2954" s="16">
        <v>2949</v>
      </c>
      <c r="S2954" s="18">
        <f t="shared" si="156"/>
        <v>3.8097237748120988E-2</v>
      </c>
      <c r="T2954" s="18">
        <f t="shared" si="157"/>
        <v>26.248622186508037</v>
      </c>
      <c r="U2954" s="18">
        <f>LOOKUP('lap sim'!T2954,'bike sim'!J77:J322,'bike sim'!K77:K322)</f>
        <v>21.895416538691393</v>
      </c>
    </row>
    <row r="2955" spans="17:21" x14ac:dyDescent="0.25">
      <c r="Q2955" s="18" t="s">
        <v>106</v>
      </c>
      <c r="R2955" s="16">
        <v>2950</v>
      </c>
      <c r="S2955" s="18">
        <f t="shared" si="156"/>
        <v>3.8097237748120988E-2</v>
      </c>
      <c r="T2955" s="18">
        <f t="shared" si="157"/>
        <v>26.248622186508037</v>
      </c>
      <c r="U2955" s="18">
        <f>LOOKUP('lap sim'!T2955,'bike sim'!J78:J323,'bike sim'!K78:K323)</f>
        <v>21.895416538691393</v>
      </c>
    </row>
    <row r="2956" spans="17:21" x14ac:dyDescent="0.25">
      <c r="Q2956" s="18" t="s">
        <v>106</v>
      </c>
      <c r="R2956" s="16">
        <v>2951</v>
      </c>
      <c r="S2956" s="18">
        <f t="shared" si="156"/>
        <v>3.8097237748120988E-2</v>
      </c>
      <c r="T2956" s="18">
        <f t="shared" si="157"/>
        <v>26.248622186508037</v>
      </c>
      <c r="U2956" s="18">
        <f>LOOKUP('lap sim'!T2956,'bike sim'!J79:J324,'bike sim'!K79:K324)</f>
        <v>21.895416538691393</v>
      </c>
    </row>
    <row r="2957" spans="17:21" x14ac:dyDescent="0.25">
      <c r="Q2957" s="18" t="s">
        <v>106</v>
      </c>
      <c r="R2957" s="16">
        <v>2952</v>
      </c>
      <c r="S2957" s="18">
        <f t="shared" si="156"/>
        <v>3.8097237748120988E-2</v>
      </c>
      <c r="T2957" s="18">
        <f t="shared" si="157"/>
        <v>26.248622186508037</v>
      </c>
      <c r="U2957" s="18">
        <f>LOOKUP('lap sim'!T2957,'bike sim'!J80:J325,'bike sim'!K80:K325)</f>
        <v>21.895416538691393</v>
      </c>
    </row>
    <row r="2958" spans="17:21" x14ac:dyDescent="0.25">
      <c r="Q2958" s="18" t="s">
        <v>106</v>
      </c>
      <c r="R2958" s="16">
        <v>2953</v>
      </c>
      <c r="S2958" s="18">
        <f t="shared" si="156"/>
        <v>3.8097237748120988E-2</v>
      </c>
      <c r="T2958" s="18">
        <f t="shared" si="157"/>
        <v>26.248622186508037</v>
      </c>
      <c r="U2958" s="18">
        <f>LOOKUP('lap sim'!T2958,'bike sim'!J81:J326,'bike sim'!K81:K326)</f>
        <v>21.999776823715042</v>
      </c>
    </row>
    <row r="2959" spans="17:21" x14ac:dyDescent="0.25">
      <c r="Q2959" s="18" t="s">
        <v>106</v>
      </c>
      <c r="R2959" s="16">
        <v>2954</v>
      </c>
      <c r="S2959" s="18">
        <f t="shared" si="156"/>
        <v>3.8097237748120988E-2</v>
      </c>
      <c r="T2959" s="18">
        <f t="shared" si="157"/>
        <v>26.248622186508037</v>
      </c>
      <c r="U2959" s="18">
        <f>LOOKUP('lap sim'!T2959,'bike sim'!J82:J327,'bike sim'!K82:K327)</f>
        <v>21.999776823715042</v>
      </c>
    </row>
    <row r="2960" spans="17:21" x14ac:dyDescent="0.25">
      <c r="Q2960" s="18" t="s">
        <v>106</v>
      </c>
      <c r="R2960" s="16">
        <v>2955</v>
      </c>
      <c r="S2960" s="18">
        <f t="shared" si="156"/>
        <v>3.8097237748120988E-2</v>
      </c>
      <c r="T2960" s="18">
        <f t="shared" si="157"/>
        <v>26.248622186508037</v>
      </c>
      <c r="U2960" s="18">
        <f>LOOKUP('lap sim'!T2960,'bike sim'!J83:J328,'bike sim'!K83:K328)</f>
        <v>21.999776823715042</v>
      </c>
    </row>
    <row r="2961" spans="17:21" x14ac:dyDescent="0.25">
      <c r="Q2961" s="18" t="s">
        <v>106</v>
      </c>
      <c r="R2961" s="16">
        <v>2956</v>
      </c>
      <c r="S2961" s="18">
        <f t="shared" si="156"/>
        <v>3.8097237748120988E-2</v>
      </c>
      <c r="T2961" s="18">
        <f t="shared" si="157"/>
        <v>26.248622186508037</v>
      </c>
      <c r="U2961" s="18">
        <f>LOOKUP('lap sim'!T2961,'bike sim'!J84:J329,'bike sim'!K84:K329)</f>
        <v>21.999776823715042</v>
      </c>
    </row>
    <row r="2962" spans="17:21" x14ac:dyDescent="0.25">
      <c r="Q2962" s="18" t="s">
        <v>106</v>
      </c>
      <c r="R2962" s="16">
        <v>2957</v>
      </c>
      <c r="S2962" s="18">
        <f t="shared" si="156"/>
        <v>3.8097237748120988E-2</v>
      </c>
      <c r="T2962" s="18">
        <f t="shared" si="157"/>
        <v>26.248622186508037</v>
      </c>
      <c r="U2962" s="18">
        <f>LOOKUP('lap sim'!T2962,'bike sim'!J85:J330,'bike sim'!K85:K330)</f>
        <v>21.999776823715042</v>
      </c>
    </row>
    <row r="2963" spans="17:21" x14ac:dyDescent="0.25">
      <c r="Q2963" s="18" t="s">
        <v>106</v>
      </c>
      <c r="R2963" s="16">
        <v>2958</v>
      </c>
      <c r="S2963" s="18">
        <f t="shared" si="156"/>
        <v>3.8097237748120988E-2</v>
      </c>
      <c r="T2963" s="18">
        <f t="shared" si="157"/>
        <v>26.248622186508037</v>
      </c>
      <c r="U2963" s="18">
        <f>LOOKUP('lap sim'!T2963,'bike sim'!J86:J331,'bike sim'!K86:K331)</f>
        <v>21.999776823715042</v>
      </c>
    </row>
    <row r="2964" spans="17:21" x14ac:dyDescent="0.25">
      <c r="Q2964" s="18" t="s">
        <v>106</v>
      </c>
      <c r="R2964" s="16">
        <v>2959</v>
      </c>
      <c r="S2964" s="18">
        <f t="shared" si="156"/>
        <v>3.8097237748120988E-2</v>
      </c>
      <c r="T2964" s="18">
        <f t="shared" si="157"/>
        <v>26.248622186508037</v>
      </c>
      <c r="U2964" s="18">
        <f>LOOKUP('lap sim'!T2964,'bike sim'!J87:J332,'bike sim'!K87:K332)</f>
        <v>21.999776823715042</v>
      </c>
    </row>
    <row r="2965" spans="17:21" x14ac:dyDescent="0.25">
      <c r="Q2965" s="18" t="s">
        <v>106</v>
      </c>
      <c r="R2965" s="16">
        <v>2960</v>
      </c>
      <c r="S2965" s="18">
        <f t="shared" si="156"/>
        <v>3.8097237748120988E-2</v>
      </c>
      <c r="T2965" s="18">
        <f t="shared" si="157"/>
        <v>26.248622186508037</v>
      </c>
      <c r="U2965" s="18">
        <f>LOOKUP('lap sim'!T2965,'bike sim'!J88:J333,'bike sim'!K88:K333)</f>
        <v>21.999776823715042</v>
      </c>
    </row>
    <row r="2966" spans="17:21" x14ac:dyDescent="0.25">
      <c r="Q2966" s="18" t="s">
        <v>106</v>
      </c>
      <c r="R2966" s="16">
        <v>2961</v>
      </c>
      <c r="S2966" s="18">
        <f t="shared" si="156"/>
        <v>3.8097237748120988E-2</v>
      </c>
      <c r="T2966" s="18">
        <f t="shared" si="157"/>
        <v>26.248622186508037</v>
      </c>
      <c r="U2966" s="18">
        <f>LOOKUP('lap sim'!T2966,'bike sim'!J89:J334,'bike sim'!K89:K334)</f>
        <v>21.999776823715042</v>
      </c>
    </row>
    <row r="2967" spans="17:21" x14ac:dyDescent="0.25">
      <c r="Q2967" s="18" t="s">
        <v>106</v>
      </c>
      <c r="R2967" s="16">
        <v>2962</v>
      </c>
      <c r="S2967" s="18">
        <f t="shared" si="156"/>
        <v>3.8097237748120988E-2</v>
      </c>
      <c r="T2967" s="18">
        <f t="shared" si="157"/>
        <v>26.248622186508037</v>
      </c>
      <c r="U2967" s="18">
        <f>LOOKUP('lap sim'!T2967,'bike sim'!J90:J335,'bike sim'!K90:K335)</f>
        <v>21.999776823715042</v>
      </c>
    </row>
    <row r="2968" spans="17:21" x14ac:dyDescent="0.25">
      <c r="Q2968" s="18" t="s">
        <v>106</v>
      </c>
      <c r="R2968" s="16">
        <v>2963</v>
      </c>
      <c r="S2968" s="18">
        <f t="shared" si="156"/>
        <v>3.8097237748120988E-2</v>
      </c>
      <c r="T2968" s="18">
        <f t="shared" si="157"/>
        <v>26.248622186508037</v>
      </c>
      <c r="U2968" s="18">
        <f>LOOKUP('lap sim'!T2968,'bike sim'!J91:J336,'bike sim'!K91:K336)</f>
        <v>21.999776823715042</v>
      </c>
    </row>
    <row r="2969" spans="17:21" x14ac:dyDescent="0.25">
      <c r="Q2969" s="18" t="s">
        <v>106</v>
      </c>
      <c r="R2969" s="16">
        <v>2964</v>
      </c>
      <c r="S2969" s="18">
        <f t="shared" si="156"/>
        <v>3.8097237748120988E-2</v>
      </c>
      <c r="T2969" s="18">
        <f t="shared" si="157"/>
        <v>26.248622186508037</v>
      </c>
      <c r="U2969" s="18">
        <f>LOOKUP('lap sim'!T2969,'bike sim'!J92:J337,'bike sim'!K92:K337)</f>
        <v>21.999776823715042</v>
      </c>
    </row>
    <row r="2970" spans="17:21" x14ac:dyDescent="0.25">
      <c r="Q2970" s="18" t="s">
        <v>106</v>
      </c>
      <c r="R2970" s="16">
        <v>2965</v>
      </c>
      <c r="S2970" s="18">
        <f t="shared" si="156"/>
        <v>3.8097237748120988E-2</v>
      </c>
      <c r="T2970" s="18">
        <f t="shared" si="157"/>
        <v>26.248622186508037</v>
      </c>
      <c r="U2970" s="18">
        <f>LOOKUP('lap sim'!T2970,'bike sim'!J93:J338,'bike sim'!K93:K338)</f>
        <v>21.999776823715042</v>
      </c>
    </row>
    <row r="2971" spans="17:21" x14ac:dyDescent="0.25">
      <c r="Q2971" s="18" t="s">
        <v>106</v>
      </c>
      <c r="R2971" s="16">
        <v>2966</v>
      </c>
      <c r="S2971" s="18">
        <f t="shared" si="156"/>
        <v>3.8097237748120988E-2</v>
      </c>
      <c r="T2971" s="18">
        <f t="shared" si="157"/>
        <v>26.248622186508037</v>
      </c>
      <c r="U2971" s="18">
        <f>LOOKUP('lap sim'!T2971,'bike sim'!J94:J339,'bike sim'!K94:K339)</f>
        <v>21.999776823715042</v>
      </c>
    </row>
    <row r="2972" spans="17:21" x14ac:dyDescent="0.25">
      <c r="Q2972" s="18" t="s">
        <v>106</v>
      </c>
      <c r="R2972" s="16">
        <v>2967</v>
      </c>
      <c r="S2972" s="18">
        <f t="shared" si="156"/>
        <v>3.8097237748120988E-2</v>
      </c>
      <c r="T2972" s="18">
        <f t="shared" si="157"/>
        <v>26.248622186508037</v>
      </c>
      <c r="U2972" s="18">
        <f>LOOKUP('lap sim'!T2972,'bike sim'!J95:J340,'bike sim'!K95:K340)</f>
        <v>21.999776823715042</v>
      </c>
    </row>
    <row r="2973" spans="17:21" x14ac:dyDescent="0.25">
      <c r="Q2973" s="18" t="s">
        <v>106</v>
      </c>
      <c r="R2973" s="16">
        <v>2968</v>
      </c>
      <c r="S2973" s="18">
        <f t="shared" si="156"/>
        <v>3.8097237748120988E-2</v>
      </c>
      <c r="T2973" s="18">
        <f t="shared" si="157"/>
        <v>26.248622186508037</v>
      </c>
      <c r="U2973" s="18">
        <f>LOOKUP('lap sim'!T2973,'bike sim'!J96:J341,'bike sim'!K96:K341)</f>
        <v>21.999776823715042</v>
      </c>
    </row>
    <row r="2974" spans="17:21" x14ac:dyDescent="0.25">
      <c r="Q2974" s="18" t="s">
        <v>106</v>
      </c>
      <c r="R2974" s="16">
        <v>2969</v>
      </c>
      <c r="S2974" s="18">
        <f t="shared" si="156"/>
        <v>3.8097237748120988E-2</v>
      </c>
      <c r="T2974" s="18">
        <f t="shared" si="157"/>
        <v>26.248622186508037</v>
      </c>
      <c r="U2974" s="18">
        <f>LOOKUP('lap sim'!T2974,'bike sim'!J97:J342,'bike sim'!K97:K342)</f>
        <v>21.999776823715042</v>
      </c>
    </row>
    <row r="2975" spans="17:21" x14ac:dyDescent="0.25">
      <c r="Q2975" s="18" t="s">
        <v>106</v>
      </c>
      <c r="R2975" s="16">
        <v>2970</v>
      </c>
      <c r="S2975" s="18">
        <f t="shared" si="156"/>
        <v>3.8097237748120988E-2</v>
      </c>
      <c r="T2975" s="18">
        <f t="shared" si="157"/>
        <v>26.248622186508037</v>
      </c>
      <c r="U2975" s="18">
        <f>LOOKUP('lap sim'!T2975,'bike sim'!J98:J343,'bike sim'!K98:K343)</f>
        <v>21.999776823715042</v>
      </c>
    </row>
    <row r="2976" spans="17:21" x14ac:dyDescent="0.25">
      <c r="Q2976" s="18" t="s">
        <v>106</v>
      </c>
      <c r="R2976" s="16">
        <v>2971</v>
      </c>
      <c r="S2976" s="18">
        <f t="shared" si="156"/>
        <v>3.8097237748120988E-2</v>
      </c>
      <c r="T2976" s="18">
        <f t="shared" si="157"/>
        <v>26.248622186508037</v>
      </c>
      <c r="U2976" s="18">
        <f>LOOKUP('lap sim'!T2976,'bike sim'!J99:J344,'bike sim'!K99:K344)</f>
        <v>21.999776823715042</v>
      </c>
    </row>
    <row r="2977" spans="17:21" x14ac:dyDescent="0.25">
      <c r="Q2977" s="18" t="s">
        <v>106</v>
      </c>
      <c r="R2977" s="16">
        <v>2972</v>
      </c>
      <c r="S2977" s="18">
        <f t="shared" si="156"/>
        <v>3.8097237748120988E-2</v>
      </c>
      <c r="T2977" s="18">
        <f t="shared" si="157"/>
        <v>26.248622186508037</v>
      </c>
      <c r="U2977" s="18">
        <f>LOOKUP('lap sim'!T2977,'bike sim'!J100:J345,'bike sim'!K100:K345)</f>
        <v>21.999776823715042</v>
      </c>
    </row>
    <row r="2978" spans="17:21" x14ac:dyDescent="0.25">
      <c r="Q2978" s="18" t="s">
        <v>106</v>
      </c>
      <c r="R2978" s="16">
        <v>2973</v>
      </c>
      <c r="S2978" s="18">
        <f t="shared" si="156"/>
        <v>3.8097237748120988E-2</v>
      </c>
      <c r="T2978" s="18">
        <f t="shared" si="157"/>
        <v>26.248622186508037</v>
      </c>
      <c r="U2978" s="18">
        <f>LOOKUP('lap sim'!T2978,'bike sim'!J101:J346,'bike sim'!K101:K346)</f>
        <v>21.999776823715042</v>
      </c>
    </row>
    <row r="2979" spans="17:21" x14ac:dyDescent="0.25">
      <c r="Q2979" s="18" t="s">
        <v>106</v>
      </c>
      <c r="R2979" s="16">
        <v>2974</v>
      </c>
      <c r="S2979" s="18">
        <f t="shared" si="156"/>
        <v>3.8097237748120988E-2</v>
      </c>
      <c r="T2979" s="18">
        <f t="shared" si="157"/>
        <v>26.248622186508037</v>
      </c>
      <c r="U2979" s="18">
        <f>LOOKUP('lap sim'!T2979,'bike sim'!J102:J347,'bike sim'!K102:K347)</f>
        <v>21.999776823715042</v>
      </c>
    </row>
    <row r="2980" spans="17:21" x14ac:dyDescent="0.25">
      <c r="Q2980" s="18" t="s">
        <v>106</v>
      </c>
      <c r="R2980" s="16">
        <v>2975</v>
      </c>
      <c r="S2980" s="18">
        <f t="shared" si="156"/>
        <v>3.8097237748120988E-2</v>
      </c>
      <c r="T2980" s="18">
        <f t="shared" si="157"/>
        <v>26.248622186508037</v>
      </c>
      <c r="U2980" s="18">
        <f>LOOKUP('lap sim'!T2980,'bike sim'!J103:J348,'bike sim'!K103:K348)</f>
        <v>21.999776823715042</v>
      </c>
    </row>
    <row r="2981" spans="17:21" x14ac:dyDescent="0.25">
      <c r="Q2981" s="18" t="s">
        <v>106</v>
      </c>
      <c r="R2981" s="16">
        <v>2976</v>
      </c>
      <c r="S2981" s="18">
        <f t="shared" si="156"/>
        <v>3.8097237748120988E-2</v>
      </c>
      <c r="T2981" s="18">
        <f t="shared" si="157"/>
        <v>26.248622186508037</v>
      </c>
      <c r="U2981" s="18">
        <f>LOOKUP('lap sim'!T2981,'bike sim'!J54:J299,'bike sim'!K54:K299)</f>
        <v>21.461277752993027</v>
      </c>
    </row>
    <row r="2982" spans="17:21" x14ac:dyDescent="0.25">
      <c r="Q2982" s="18" t="s">
        <v>106</v>
      </c>
      <c r="R2982" s="16">
        <v>2977</v>
      </c>
      <c r="S2982" s="18">
        <f t="shared" si="156"/>
        <v>3.8097237748120988E-2</v>
      </c>
      <c r="T2982" s="18">
        <f t="shared" si="157"/>
        <v>26.248622186508037</v>
      </c>
      <c r="U2982" s="18">
        <f>LOOKUP('lap sim'!T2982,'bike sim'!J55:J300,'bike sim'!K55:K300)</f>
        <v>21.496125013383534</v>
      </c>
    </row>
    <row r="2983" spans="17:21" x14ac:dyDescent="0.25">
      <c r="Q2983" s="18" t="s">
        <v>106</v>
      </c>
      <c r="R2983" s="16">
        <v>2978</v>
      </c>
      <c r="S2983" s="18">
        <f t="shared" si="156"/>
        <v>3.8097237748120988E-2</v>
      </c>
      <c r="T2983" s="18">
        <f t="shared" si="157"/>
        <v>26.248622186508037</v>
      </c>
      <c r="U2983" s="18">
        <f>LOOKUP('lap sim'!T2983,'bike sim'!J56:J301,'bike sim'!K56:K301)</f>
        <v>21.496125013383534</v>
      </c>
    </row>
    <row r="2984" spans="17:21" x14ac:dyDescent="0.25">
      <c r="Q2984" s="18" t="s">
        <v>106</v>
      </c>
      <c r="R2984" s="16">
        <v>2979</v>
      </c>
      <c r="S2984" s="18">
        <f t="shared" si="156"/>
        <v>3.8097237748120988E-2</v>
      </c>
      <c r="T2984" s="18">
        <f t="shared" ref="T2984:T3019" si="158">$I$10</f>
        <v>26.248622186508037</v>
      </c>
      <c r="U2984" s="18">
        <f>LOOKUP('lap sim'!T2984,'bike sim'!J57:J302,'bike sim'!K57:K302)</f>
        <v>21.461277752993027</v>
      </c>
    </row>
    <row r="2985" spans="17:21" x14ac:dyDescent="0.25">
      <c r="Q2985" s="18" t="s">
        <v>106</v>
      </c>
      <c r="R2985" s="16">
        <v>2980</v>
      </c>
      <c r="S2985" s="18">
        <f t="shared" si="156"/>
        <v>3.8097237748120988E-2</v>
      </c>
      <c r="T2985" s="18">
        <f t="shared" si="158"/>
        <v>26.248622186508037</v>
      </c>
      <c r="U2985" s="18">
        <f>LOOKUP('lap sim'!T2985,'bike sim'!J58:J303,'bike sim'!K58:K303)</f>
        <v>21.461277752993027</v>
      </c>
    </row>
    <row r="2986" spans="17:21" x14ac:dyDescent="0.25">
      <c r="Q2986" s="18" t="s">
        <v>106</v>
      </c>
      <c r="R2986" s="16">
        <v>2981</v>
      </c>
      <c r="S2986" s="18">
        <f t="shared" si="156"/>
        <v>3.8097237748120988E-2</v>
      </c>
      <c r="T2986" s="18">
        <f t="shared" si="158"/>
        <v>26.248622186508037</v>
      </c>
      <c r="U2986" s="18">
        <f>LOOKUP('lap sim'!T2986,'bike sim'!J59:J304,'bike sim'!K59:K304)</f>
        <v>21.461277752993027</v>
      </c>
    </row>
    <row r="2987" spans="17:21" x14ac:dyDescent="0.25">
      <c r="Q2987" s="18" t="s">
        <v>106</v>
      </c>
      <c r="R2987" s="16">
        <v>2982</v>
      </c>
      <c r="S2987" s="18">
        <f t="shared" si="156"/>
        <v>3.8097237748120988E-2</v>
      </c>
      <c r="T2987" s="18">
        <f t="shared" si="158"/>
        <v>26.248622186508037</v>
      </c>
      <c r="U2987" s="18">
        <f>LOOKUP('lap sim'!T2987,'bike sim'!J60:J305,'bike sim'!K60:K305)</f>
        <v>21.461277752993027</v>
      </c>
    </row>
    <row r="2988" spans="17:21" x14ac:dyDescent="0.25">
      <c r="Q2988" s="18" t="s">
        <v>106</v>
      </c>
      <c r="R2988" s="16">
        <v>2983</v>
      </c>
      <c r="S2988" s="18">
        <f t="shared" si="156"/>
        <v>3.8097237748120988E-2</v>
      </c>
      <c r="T2988" s="18">
        <f t="shared" si="158"/>
        <v>26.248622186508037</v>
      </c>
      <c r="U2988" s="18">
        <f>LOOKUP('lap sim'!T2988,'bike sim'!J61:J306,'bike sim'!K61:K306)</f>
        <v>21.461277752993027</v>
      </c>
    </row>
    <row r="2989" spans="17:21" x14ac:dyDescent="0.25">
      <c r="Q2989" s="18" t="s">
        <v>106</v>
      </c>
      <c r="R2989" s="16">
        <v>2984</v>
      </c>
      <c r="S2989" s="18">
        <f t="shared" si="156"/>
        <v>3.8097237748120988E-2</v>
      </c>
      <c r="T2989" s="18">
        <f t="shared" si="158"/>
        <v>26.248622186508037</v>
      </c>
      <c r="U2989" s="18">
        <f>LOOKUP('lap sim'!T2989,'bike sim'!J62:J307,'bike sim'!K62:K307)</f>
        <v>21.461277752993027</v>
      </c>
    </row>
    <row r="2990" spans="17:21" x14ac:dyDescent="0.25">
      <c r="Q2990" s="18" t="s">
        <v>106</v>
      </c>
      <c r="R2990" s="16">
        <v>2985</v>
      </c>
      <c r="S2990" s="18">
        <f t="shared" si="156"/>
        <v>3.8097237748120988E-2</v>
      </c>
      <c r="T2990" s="18">
        <f t="shared" si="158"/>
        <v>26.248622186508037</v>
      </c>
      <c r="U2990" s="18">
        <f>LOOKUP('lap sim'!T2990,'bike sim'!J63:J308,'bike sim'!K63:K308)</f>
        <v>21.461277752993027</v>
      </c>
    </row>
    <row r="2991" spans="17:21" x14ac:dyDescent="0.25">
      <c r="Q2991" s="18" t="s">
        <v>106</v>
      </c>
      <c r="R2991" s="16">
        <v>2986</v>
      </c>
      <c r="S2991" s="18">
        <f t="shared" si="156"/>
        <v>3.8097237748120988E-2</v>
      </c>
      <c r="T2991" s="18">
        <f t="shared" si="158"/>
        <v>26.248622186508037</v>
      </c>
      <c r="U2991" s="18">
        <f>LOOKUP('lap sim'!T2991,'bike sim'!J64:J309,'bike sim'!K64:K309)</f>
        <v>21.461277752993027</v>
      </c>
    </row>
    <row r="2992" spans="17:21" x14ac:dyDescent="0.25">
      <c r="Q2992" s="18" t="s">
        <v>106</v>
      </c>
      <c r="R2992" s="16">
        <v>2987</v>
      </c>
      <c r="S2992" s="18">
        <f t="shared" si="156"/>
        <v>3.8097237748120988E-2</v>
      </c>
      <c r="T2992" s="18">
        <f t="shared" si="158"/>
        <v>26.248622186508037</v>
      </c>
      <c r="U2992" s="18">
        <f>LOOKUP('lap sim'!T2992,'bike sim'!J65:J310,'bike sim'!K65:K310)</f>
        <v>21.461277752993027</v>
      </c>
    </row>
    <row r="2993" spans="17:21" x14ac:dyDescent="0.25">
      <c r="Q2993" s="18" t="s">
        <v>106</v>
      </c>
      <c r="R2993" s="16">
        <v>2988</v>
      </c>
      <c r="S2993" s="18">
        <f t="shared" si="156"/>
        <v>3.8097237748120988E-2</v>
      </c>
      <c r="T2993" s="18">
        <f t="shared" si="158"/>
        <v>26.248622186508037</v>
      </c>
      <c r="U2993" s="18">
        <f>LOOKUP('lap sim'!T2993,'bike sim'!J66:J311,'bike sim'!K66:K311)</f>
        <v>21.999776823715042</v>
      </c>
    </row>
    <row r="2994" spans="17:21" x14ac:dyDescent="0.25">
      <c r="Q2994" s="18" t="s">
        <v>106</v>
      </c>
      <c r="R2994" s="16">
        <v>2989</v>
      </c>
      <c r="S2994" s="18">
        <f t="shared" si="156"/>
        <v>3.8097237748120988E-2</v>
      </c>
      <c r="T2994" s="18">
        <f t="shared" si="158"/>
        <v>26.248622186508037</v>
      </c>
      <c r="U2994" s="18">
        <f>LOOKUP('lap sim'!T2994,'bike sim'!J67:J312,'bike sim'!K67:K312)</f>
        <v>21.999776823715042</v>
      </c>
    </row>
    <row r="2995" spans="17:21" x14ac:dyDescent="0.25">
      <c r="Q2995" s="18" t="s">
        <v>106</v>
      </c>
      <c r="R2995" s="16">
        <v>2990</v>
      </c>
      <c r="S2995" s="18">
        <f t="shared" si="156"/>
        <v>3.8097237748120988E-2</v>
      </c>
      <c r="T2995" s="18">
        <f t="shared" si="158"/>
        <v>26.248622186508037</v>
      </c>
      <c r="U2995" s="18">
        <f>LOOKUP('lap sim'!T2995,'bike sim'!J68:J313,'bike sim'!K68:K313)</f>
        <v>21.999776823715042</v>
      </c>
    </row>
    <row r="2996" spans="17:21" x14ac:dyDescent="0.25">
      <c r="Q2996" s="18" t="s">
        <v>106</v>
      </c>
      <c r="R2996" s="16">
        <v>2991</v>
      </c>
      <c r="S2996" s="18">
        <f t="shared" si="156"/>
        <v>3.8097237748120988E-2</v>
      </c>
      <c r="T2996" s="18">
        <f t="shared" si="158"/>
        <v>26.248622186508037</v>
      </c>
      <c r="U2996" s="18">
        <f>LOOKUP('lap sim'!T2996,'bike sim'!J69:J314,'bike sim'!K69:K314)</f>
        <v>21.999776823715042</v>
      </c>
    </row>
    <row r="2997" spans="17:21" x14ac:dyDescent="0.25">
      <c r="Q2997" s="18" t="s">
        <v>106</v>
      </c>
      <c r="R2997" s="16">
        <v>2992</v>
      </c>
      <c r="S2997" s="18">
        <f t="shared" si="156"/>
        <v>3.8097237748120988E-2</v>
      </c>
      <c r="T2997" s="18">
        <f t="shared" si="158"/>
        <v>26.248622186508037</v>
      </c>
      <c r="U2997" s="18">
        <f>LOOKUP('lap sim'!T2997,'bike sim'!J70:J315,'bike sim'!K70:K315)</f>
        <v>21.999776823715042</v>
      </c>
    </row>
    <row r="2998" spans="17:21" x14ac:dyDescent="0.25">
      <c r="Q2998" s="18" t="s">
        <v>106</v>
      </c>
      <c r="R2998" s="16">
        <v>2993</v>
      </c>
      <c r="S2998" s="18">
        <f t="shared" si="156"/>
        <v>3.8097237748120988E-2</v>
      </c>
      <c r="T2998" s="18">
        <f t="shared" si="158"/>
        <v>26.248622186508037</v>
      </c>
      <c r="U2998" s="18">
        <f>LOOKUP('lap sim'!T2998,'bike sim'!J71:J316,'bike sim'!K71:K316)</f>
        <v>21.999776823715042</v>
      </c>
    </row>
    <row r="2999" spans="17:21" x14ac:dyDescent="0.25">
      <c r="Q2999" s="18" t="s">
        <v>106</v>
      </c>
      <c r="R2999" s="16">
        <v>2994</v>
      </c>
      <c r="S2999" s="18">
        <f t="shared" si="156"/>
        <v>3.8097237748120988E-2</v>
      </c>
      <c r="T2999" s="18">
        <f t="shared" si="158"/>
        <v>26.248622186508037</v>
      </c>
      <c r="U2999" s="18">
        <f>LOOKUP('lap sim'!T2999,'bike sim'!J72:J317,'bike sim'!K72:K317)</f>
        <v>21.999776823715042</v>
      </c>
    </row>
    <row r="3000" spans="17:21" x14ac:dyDescent="0.25">
      <c r="Q3000" s="18" t="s">
        <v>106</v>
      </c>
      <c r="R3000" s="16">
        <v>2995</v>
      </c>
      <c r="S3000" s="18">
        <f t="shared" si="156"/>
        <v>3.8097237748120988E-2</v>
      </c>
      <c r="T3000" s="18">
        <f t="shared" si="158"/>
        <v>26.248622186508037</v>
      </c>
      <c r="U3000" s="18">
        <f>LOOKUP('lap sim'!T3000,'bike sim'!J73:J318,'bike sim'!K73:K318)</f>
        <v>21.999776823715042</v>
      </c>
    </row>
    <row r="3001" spans="17:21" x14ac:dyDescent="0.25">
      <c r="Q3001" s="18" t="s">
        <v>106</v>
      </c>
      <c r="R3001" s="16">
        <v>2996</v>
      </c>
      <c r="S3001" s="18">
        <f t="shared" si="156"/>
        <v>3.8097237748120988E-2</v>
      </c>
      <c r="T3001" s="18">
        <f t="shared" si="158"/>
        <v>26.248622186508037</v>
      </c>
      <c r="U3001" s="18">
        <f>LOOKUP('lap sim'!T3001,'bike sim'!J74:J319,'bike sim'!K74:K319)</f>
        <v>21.999776823715042</v>
      </c>
    </row>
    <row r="3002" spans="17:21" x14ac:dyDescent="0.25">
      <c r="Q3002" s="18" t="s">
        <v>106</v>
      </c>
      <c r="R3002" s="16">
        <v>2997</v>
      </c>
      <c r="S3002" s="18">
        <f t="shared" ref="S3002:S3065" si="159">1/T3002</f>
        <v>3.8097237748120988E-2</v>
      </c>
      <c r="T3002" s="18">
        <f t="shared" si="158"/>
        <v>26.248622186508037</v>
      </c>
      <c r="U3002" s="18">
        <f>LOOKUP('lap sim'!T3002,'bike sim'!J54:J299,'bike sim'!K54:K299)</f>
        <v>21.461277752993027</v>
      </c>
    </row>
    <row r="3003" spans="17:21" x14ac:dyDescent="0.25">
      <c r="Q3003" s="18" t="s">
        <v>106</v>
      </c>
      <c r="R3003" s="16">
        <v>2998</v>
      </c>
      <c r="S3003" s="18">
        <f t="shared" si="159"/>
        <v>3.8097237748120988E-2</v>
      </c>
      <c r="T3003" s="18">
        <f t="shared" si="158"/>
        <v>26.248622186508037</v>
      </c>
      <c r="U3003" s="18">
        <f>LOOKUP('lap sim'!T3003,'bike sim'!J76:J321,'bike sim'!K76:K321)</f>
        <v>21.895416538691393</v>
      </c>
    </row>
    <row r="3004" spans="17:21" x14ac:dyDescent="0.25">
      <c r="Q3004" s="18" t="s">
        <v>106</v>
      </c>
      <c r="R3004" s="16">
        <v>2999</v>
      </c>
      <c r="S3004" s="18">
        <f t="shared" si="159"/>
        <v>3.8097237748120988E-2</v>
      </c>
      <c r="T3004" s="18">
        <f t="shared" si="158"/>
        <v>26.248622186508037</v>
      </c>
      <c r="U3004" s="18">
        <f>LOOKUP('lap sim'!T3004,'bike sim'!J77:J322,'bike sim'!K77:K322)</f>
        <v>21.895416538691393</v>
      </c>
    </row>
    <row r="3005" spans="17:21" x14ac:dyDescent="0.25">
      <c r="Q3005" s="18" t="s">
        <v>106</v>
      </c>
      <c r="R3005" s="16">
        <v>3000</v>
      </c>
      <c r="S3005" s="18">
        <f t="shared" si="159"/>
        <v>3.8097237748120988E-2</v>
      </c>
      <c r="T3005" s="18">
        <f t="shared" si="158"/>
        <v>26.248622186508037</v>
      </c>
      <c r="U3005" s="18">
        <f>LOOKUP('lap sim'!T3005,'bike sim'!J78:J323,'bike sim'!K78:K323)</f>
        <v>21.895416538691393</v>
      </c>
    </row>
    <row r="3006" spans="17:21" x14ac:dyDescent="0.25">
      <c r="Q3006" s="18" t="s">
        <v>106</v>
      </c>
      <c r="R3006" s="16">
        <v>3001</v>
      </c>
      <c r="S3006" s="18">
        <f t="shared" si="159"/>
        <v>3.8097237748120988E-2</v>
      </c>
      <c r="T3006" s="18">
        <f t="shared" si="158"/>
        <v>26.248622186508037</v>
      </c>
      <c r="U3006" s="18">
        <f>LOOKUP('lap sim'!T3006,'bike sim'!J79:J324,'bike sim'!K79:K324)</f>
        <v>21.895416538691393</v>
      </c>
    </row>
    <row r="3007" spans="17:21" x14ac:dyDescent="0.25">
      <c r="Q3007" s="18" t="s">
        <v>106</v>
      </c>
      <c r="R3007" s="16">
        <v>3002</v>
      </c>
      <c r="S3007" s="18">
        <f t="shared" si="159"/>
        <v>3.8097237748120988E-2</v>
      </c>
      <c r="T3007" s="18">
        <f t="shared" si="158"/>
        <v>26.248622186508037</v>
      </c>
      <c r="U3007" s="18">
        <f>LOOKUP('lap sim'!T3007,'bike sim'!J80:J325,'bike sim'!K80:K325)</f>
        <v>21.895416538691393</v>
      </c>
    </row>
    <row r="3008" spans="17:21" x14ac:dyDescent="0.25">
      <c r="Q3008" s="18" t="s">
        <v>106</v>
      </c>
      <c r="R3008" s="16">
        <v>3003</v>
      </c>
      <c r="S3008" s="18">
        <f t="shared" si="159"/>
        <v>3.8097237748120988E-2</v>
      </c>
      <c r="T3008" s="18">
        <f t="shared" si="158"/>
        <v>26.248622186508037</v>
      </c>
      <c r="U3008" s="18">
        <f>LOOKUP('lap sim'!T3008,'bike sim'!J81:J326,'bike sim'!K81:K326)</f>
        <v>21.999776823715042</v>
      </c>
    </row>
    <row r="3009" spans="17:21" x14ac:dyDescent="0.25">
      <c r="Q3009" s="18" t="s">
        <v>106</v>
      </c>
      <c r="R3009" s="16">
        <v>3004</v>
      </c>
      <c r="S3009" s="18">
        <f t="shared" si="159"/>
        <v>3.8097237748120988E-2</v>
      </c>
      <c r="T3009" s="18">
        <f t="shared" si="158"/>
        <v>26.248622186508037</v>
      </c>
      <c r="U3009" s="18">
        <f>LOOKUP('lap sim'!T3009,'bike sim'!J82:J327,'bike sim'!K82:K327)</f>
        <v>21.999776823715042</v>
      </c>
    </row>
    <row r="3010" spans="17:21" x14ac:dyDescent="0.25">
      <c r="Q3010" s="18" t="s">
        <v>106</v>
      </c>
      <c r="R3010" s="16">
        <v>3005</v>
      </c>
      <c r="S3010" s="18">
        <f t="shared" si="159"/>
        <v>3.8097237748120988E-2</v>
      </c>
      <c r="T3010" s="18">
        <f t="shared" si="158"/>
        <v>26.248622186508037</v>
      </c>
      <c r="U3010" s="18">
        <f>LOOKUP('lap sim'!T3010,'bike sim'!J83:J328,'bike sim'!K83:K328)</f>
        <v>21.999776823715042</v>
      </c>
    </row>
    <row r="3011" spans="17:21" x14ac:dyDescent="0.25">
      <c r="Q3011" s="18" t="s">
        <v>106</v>
      </c>
      <c r="R3011" s="16">
        <v>3006</v>
      </c>
      <c r="S3011" s="18">
        <f t="shared" si="159"/>
        <v>3.8097237748120988E-2</v>
      </c>
      <c r="T3011" s="18">
        <f t="shared" si="158"/>
        <v>26.248622186508037</v>
      </c>
      <c r="U3011" s="18">
        <f>LOOKUP('lap sim'!T3011,'bike sim'!J84:J329,'bike sim'!K84:K329)</f>
        <v>21.999776823715042</v>
      </c>
    </row>
    <row r="3012" spans="17:21" x14ac:dyDescent="0.25">
      <c r="Q3012" s="18" t="s">
        <v>106</v>
      </c>
      <c r="R3012" s="16">
        <v>3007</v>
      </c>
      <c r="S3012" s="18">
        <f t="shared" si="159"/>
        <v>3.8097237748120988E-2</v>
      </c>
      <c r="T3012" s="18">
        <f t="shared" si="158"/>
        <v>26.248622186508037</v>
      </c>
      <c r="U3012" s="18">
        <f>LOOKUP('lap sim'!T3012,'bike sim'!J85:J330,'bike sim'!K85:K330)</f>
        <v>21.999776823715042</v>
      </c>
    </row>
    <row r="3013" spans="17:21" x14ac:dyDescent="0.25">
      <c r="Q3013" s="18" t="s">
        <v>106</v>
      </c>
      <c r="R3013" s="16">
        <v>3008</v>
      </c>
      <c r="S3013" s="18">
        <f t="shared" si="159"/>
        <v>3.8097237748120988E-2</v>
      </c>
      <c r="T3013" s="18">
        <f t="shared" si="158"/>
        <v>26.248622186508037</v>
      </c>
      <c r="U3013" s="18">
        <f>LOOKUP('lap sim'!T3013,'bike sim'!J86:J331,'bike sim'!K86:K331)</f>
        <v>21.999776823715042</v>
      </c>
    </row>
    <row r="3014" spans="17:21" x14ac:dyDescent="0.25">
      <c r="Q3014" s="18" t="s">
        <v>106</v>
      </c>
      <c r="R3014" s="16">
        <v>3009</v>
      </c>
      <c r="S3014" s="18">
        <f t="shared" si="159"/>
        <v>3.8097237748120988E-2</v>
      </c>
      <c r="T3014" s="18">
        <f t="shared" si="158"/>
        <v>26.248622186508037</v>
      </c>
      <c r="U3014" s="18">
        <f>LOOKUP('lap sim'!T3014,'bike sim'!J87:J332,'bike sim'!K87:K332)</f>
        <v>21.999776823715042</v>
      </c>
    </row>
    <row r="3015" spans="17:21" x14ac:dyDescent="0.25">
      <c r="Q3015" s="18" t="s">
        <v>106</v>
      </c>
      <c r="R3015" s="16">
        <v>3010</v>
      </c>
      <c r="S3015" s="18">
        <f t="shared" si="159"/>
        <v>3.8097237748120988E-2</v>
      </c>
      <c r="T3015" s="18">
        <f t="shared" si="158"/>
        <v>26.248622186508037</v>
      </c>
      <c r="U3015" s="18">
        <f>LOOKUP('lap sim'!T3015,'bike sim'!J88:J333,'bike sim'!K88:K333)</f>
        <v>21.999776823715042</v>
      </c>
    </row>
    <row r="3016" spans="17:21" x14ac:dyDescent="0.25">
      <c r="Q3016" s="18" t="s">
        <v>106</v>
      </c>
      <c r="R3016" s="16">
        <v>3011</v>
      </c>
      <c r="S3016" s="18">
        <f t="shared" si="159"/>
        <v>3.8097237748120988E-2</v>
      </c>
      <c r="T3016" s="18">
        <f t="shared" si="158"/>
        <v>26.248622186508037</v>
      </c>
      <c r="U3016" s="18">
        <f>LOOKUP('lap sim'!T3016,'bike sim'!J89:J334,'bike sim'!K89:K334)</f>
        <v>21.999776823715042</v>
      </c>
    </row>
    <row r="3017" spans="17:21" x14ac:dyDescent="0.25">
      <c r="Q3017" s="18" t="s">
        <v>106</v>
      </c>
      <c r="R3017" s="16">
        <v>3012</v>
      </c>
      <c r="S3017" s="18">
        <f t="shared" si="159"/>
        <v>3.8097237748120988E-2</v>
      </c>
      <c r="T3017" s="18">
        <f t="shared" si="158"/>
        <v>26.248622186508037</v>
      </c>
      <c r="U3017" s="18">
        <f>LOOKUP('lap sim'!T3017,'bike sim'!J90:J335,'bike sim'!K90:K335)</f>
        <v>21.999776823715042</v>
      </c>
    </row>
    <row r="3018" spans="17:21" x14ac:dyDescent="0.25">
      <c r="Q3018" s="18" t="s">
        <v>106</v>
      </c>
      <c r="R3018" s="16">
        <v>3013</v>
      </c>
      <c r="S3018" s="18">
        <f t="shared" si="159"/>
        <v>3.8097237748120988E-2</v>
      </c>
      <c r="T3018" s="18">
        <f t="shared" si="158"/>
        <v>26.248622186508037</v>
      </c>
      <c r="U3018" s="18">
        <f>LOOKUP('lap sim'!T3018,'bike sim'!J91:J336,'bike sim'!K91:K336)</f>
        <v>21.999776823715042</v>
      </c>
    </row>
    <row r="3019" spans="17:21" x14ac:dyDescent="0.25">
      <c r="Q3019" s="18" t="s">
        <v>106</v>
      </c>
      <c r="R3019" s="16">
        <v>3014</v>
      </c>
      <c r="S3019" s="18">
        <f t="shared" si="159"/>
        <v>3.8097237748120988E-2</v>
      </c>
      <c r="T3019" s="18">
        <f t="shared" si="158"/>
        <v>26.248622186508037</v>
      </c>
      <c r="U3019" s="18">
        <f>LOOKUP('lap sim'!T3019,'bike sim'!J92:J337,'bike sim'!K92:K337)</f>
        <v>21.999776823715042</v>
      </c>
    </row>
    <row r="3020" spans="17:21" x14ac:dyDescent="0.25">
      <c r="Q3020" s="18" t="s">
        <v>64</v>
      </c>
      <c r="R3020" s="10">
        <v>3015</v>
      </c>
      <c r="S3020" s="18">
        <f t="shared" si="159"/>
        <v>3.691841554999456E-2</v>
      </c>
      <c r="T3020" s="18">
        <f>T3019+(U3019*S3019)</f>
        <v>27.086752914566709</v>
      </c>
      <c r="U3020" s="18">
        <f>LOOKUP('lap sim'!T3020,'bike sim'!J93:J338,'bike sim'!K93:K338)</f>
        <v>20.930983559852184</v>
      </c>
    </row>
    <row r="3021" spans="17:21" x14ac:dyDescent="0.25">
      <c r="Q3021" s="18" t="s">
        <v>64</v>
      </c>
      <c r="R3021" s="10">
        <v>3016</v>
      </c>
      <c r="S3021" s="18">
        <f t="shared" si="159"/>
        <v>3.5894409419902164E-2</v>
      </c>
      <c r="T3021" s="18">
        <f t="shared" ref="T3021:T3084" si="160">T3020+(U3020*S3020)</f>
        <v>27.859491663499437</v>
      </c>
      <c r="U3021" s="18">
        <f>LOOKUP('lap sim'!T3021,'bike sim'!J94:J339,'bike sim'!K94:K339)</f>
        <v>19.93344318024684</v>
      </c>
    </row>
    <row r="3022" spans="17:21" x14ac:dyDescent="0.25">
      <c r="Q3022" s="18" t="s">
        <v>64</v>
      </c>
      <c r="R3022" s="10">
        <v>3017</v>
      </c>
      <c r="S3022" s="18">
        <f t="shared" si="159"/>
        <v>3.4995636772158258E-2</v>
      </c>
      <c r="T3022" s="18">
        <f t="shared" si="160"/>
        <v>28.574990834159575</v>
      </c>
      <c r="U3022" s="18">
        <f>LOOKUP('lap sim'!T3022,'bike sim'!J95:J340,'bike sim'!K95:K340)</f>
        <v>19.000260244487013</v>
      </c>
    </row>
    <row r="3023" spans="17:21" x14ac:dyDescent="0.25">
      <c r="Q3023" s="18" t="s">
        <v>64</v>
      </c>
      <c r="R3023" s="10">
        <v>3018</v>
      </c>
      <c r="S3023" s="18">
        <f t="shared" si="159"/>
        <v>3.4199823433951081E-2</v>
      </c>
      <c r="T3023" s="18">
        <f t="shared" si="160"/>
        <v>29.23991704025212</v>
      </c>
      <c r="U3023" s="18">
        <f>LOOKUP('lap sim'!T3023,'bike sim'!J96:J341,'bike sim'!K96:K341)</f>
        <v>18.328192250610382</v>
      </c>
    </row>
    <row r="3024" spans="17:21" x14ac:dyDescent="0.25">
      <c r="Q3024" s="18" t="s">
        <v>64</v>
      </c>
      <c r="R3024" s="10">
        <v>3019</v>
      </c>
      <c r="S3024" s="18">
        <f t="shared" si="159"/>
        <v>3.3482062912268053E-2</v>
      </c>
      <c r="T3024" s="18">
        <f t="shared" si="160"/>
        <v>29.866737979086505</v>
      </c>
      <c r="U3024" s="18">
        <f>LOOKUP('lap sim'!T3024,'bike sim'!J97:J342,'bike sim'!K97:K342)</f>
        <v>18.328192250610382</v>
      </c>
    </row>
    <row r="3025" spans="17:21" x14ac:dyDescent="0.25">
      <c r="Q3025" s="18" t="s">
        <v>64</v>
      </c>
      <c r="R3025" s="10">
        <v>3020</v>
      </c>
      <c r="S3025" s="18">
        <f t="shared" si="159"/>
        <v>3.2807964454399256E-2</v>
      </c>
      <c r="T3025" s="18">
        <f t="shared" si="160"/>
        <v>30.480403665089586</v>
      </c>
      <c r="U3025" s="18">
        <f>LOOKUP('lap sim'!T3025,'bike sim'!J98:J343,'bike sim'!K98:K343)</f>
        <v>17.303563997650944</v>
      </c>
    </row>
    <row r="3026" spans="17:21" x14ac:dyDescent="0.25">
      <c r="Q3026" s="18" t="s">
        <v>64</v>
      </c>
      <c r="R3026" s="10">
        <v>3021</v>
      </c>
      <c r="S3026" s="18">
        <f t="shared" si="159"/>
        <v>3.2208091711006782E-2</v>
      </c>
      <c r="T3026" s="18">
        <f t="shared" si="160"/>
        <v>31.048098377658942</v>
      </c>
      <c r="U3026" s="18">
        <f>LOOKUP('lap sim'!T3026,'bike sim'!J99:J344,'bike sim'!K99:K344)</f>
        <v>17.303563997650944</v>
      </c>
    </row>
    <row r="3027" spans="17:21" x14ac:dyDescent="0.25">
      <c r="Q3027" s="18" t="s">
        <v>64</v>
      </c>
      <c r="R3027" s="10">
        <v>3022</v>
      </c>
      <c r="S3027" s="18">
        <f t="shared" si="159"/>
        <v>3.1640149588712266E-2</v>
      </c>
      <c r="T3027" s="18">
        <f t="shared" si="160"/>
        <v>31.605413153822557</v>
      </c>
      <c r="U3027" s="18">
        <f>LOOKUP('lap sim'!T3027,'bike sim'!J100:J345,'bike sim'!K100:K345)</f>
        <v>16.530070120416863</v>
      </c>
    </row>
    <row r="3028" spans="17:21" x14ac:dyDescent="0.25">
      <c r="Q3028" s="18" t="s">
        <v>64</v>
      </c>
      <c r="R3028" s="10">
        <v>3023</v>
      </c>
      <c r="S3028" s="18">
        <f t="shared" si="159"/>
        <v>3.1125084293572022E-2</v>
      </c>
      <c r="T3028" s="18">
        <f t="shared" si="160"/>
        <v>32.128427045144448</v>
      </c>
      <c r="U3028" s="18">
        <f>LOOKUP('lap sim'!T3028,'bike sim'!J101:J346,'bike sim'!K101:K346)</f>
        <v>15.800775893310437</v>
      </c>
    </row>
    <row r="3029" spans="17:21" x14ac:dyDescent="0.25">
      <c r="Q3029" s="18" t="s">
        <v>64</v>
      </c>
      <c r="R3029" s="10">
        <v>3024</v>
      </c>
      <c r="S3029" s="18">
        <f t="shared" si="159"/>
        <v>3.0655825413254525E-2</v>
      </c>
      <c r="T3029" s="18">
        <f t="shared" si="160"/>
        <v>32.620227526727575</v>
      </c>
      <c r="U3029" s="18">
        <f>LOOKUP('lap sim'!T3029,'bike sim'!J102:J347,'bike sim'!K102:K347)</f>
        <v>15.800775893310437</v>
      </c>
    </row>
    <row r="3030" spans="17:21" x14ac:dyDescent="0.25">
      <c r="Q3030" s="18" t="s">
        <v>64</v>
      </c>
      <c r="R3030" s="10">
        <v>3025</v>
      </c>
      <c r="S3030" s="18">
        <f t="shared" si="159"/>
        <v>3.020727018646736E-2</v>
      </c>
      <c r="T3030" s="18">
        <f t="shared" si="160"/>
        <v>33.104613353906863</v>
      </c>
      <c r="U3030" s="18">
        <f>LOOKUP('lap sim'!T3030,'bike sim'!J103:J348,'bike sim'!K103:K348)</f>
        <v>15.111998012154368</v>
      </c>
    </row>
    <row r="3031" spans="17:21" x14ac:dyDescent="0.25">
      <c r="Q3031" s="18" t="s">
        <v>64</v>
      </c>
      <c r="R3031" s="10">
        <v>3026</v>
      </c>
      <c r="S3031" s="18">
        <f t="shared" si="159"/>
        <v>2.9796396253540632E-2</v>
      </c>
      <c r="T3031" s="18">
        <f t="shared" si="160"/>
        <v>33.561105560917369</v>
      </c>
      <c r="U3031" s="18">
        <f>LOOKUP('lap sim'!T3031,'bike sim'!J104:J349,'bike sim'!K104:K349)</f>
        <v>15.111998012154368</v>
      </c>
    </row>
    <row r="3032" spans="17:21" x14ac:dyDescent="0.25">
      <c r="Q3032" s="18" t="s">
        <v>64</v>
      </c>
      <c r="R3032" s="10">
        <v>3027</v>
      </c>
      <c r="S3032" s="18">
        <f t="shared" si="159"/>
        <v>2.9401916238401823E-2</v>
      </c>
      <c r="T3032" s="18">
        <f t="shared" si="160"/>
        <v>34.011388641870241</v>
      </c>
      <c r="U3032" s="18">
        <f>LOOKUP('lap sim'!T3032,'bike sim'!J105:J350,'bike sim'!K105:K350)</f>
        <v>14.46045136781755</v>
      </c>
    </row>
    <row r="3033" spans="17:21" x14ac:dyDescent="0.25">
      <c r="Q3033" s="18" t="s">
        <v>64</v>
      </c>
      <c r="R3033" s="10">
        <v>3028</v>
      </c>
      <c r="S3033" s="18">
        <f t="shared" si="159"/>
        <v>2.903891054208807E-2</v>
      </c>
      <c r="T3033" s="18">
        <f t="shared" si="160"/>
        <v>34.436553621756296</v>
      </c>
      <c r="U3033" s="18">
        <f>LOOKUP('lap sim'!T3033,'bike sim'!J106:J351,'bike sim'!K106:K351)</f>
        <v>14.46045136781755</v>
      </c>
    </row>
    <row r="3034" spans="17:21" x14ac:dyDescent="0.25">
      <c r="Q3034" s="18" t="s">
        <v>64</v>
      </c>
      <c r="R3034" s="10">
        <v>3029</v>
      </c>
      <c r="S3034" s="18">
        <f t="shared" si="159"/>
        <v>2.8689078897504362E-2</v>
      </c>
      <c r="T3034" s="18">
        <f t="shared" si="160"/>
        <v>34.856469375424567</v>
      </c>
      <c r="U3034" s="18">
        <f>LOOKUP('lap sim'!T3034,'bike sim'!J107:J352,'bike sim'!K107:K352)</f>
        <v>14.172755446941546</v>
      </c>
    </row>
    <row r="3035" spans="17:21" x14ac:dyDescent="0.25">
      <c r="Q3035" s="18" t="s">
        <v>64</v>
      </c>
      <c r="R3035" s="10">
        <v>3030</v>
      </c>
      <c r="S3035" s="18">
        <f t="shared" si="159"/>
        <v>2.8358277488372521E-2</v>
      </c>
      <c r="T3035" s="18">
        <f t="shared" si="160"/>
        <v>35.263072674636909</v>
      </c>
      <c r="U3035" s="18">
        <f>LOOKUP('lap sim'!T3035,'bike sim'!J108:J353,'bike sim'!K108:K353)</f>
        <v>14.172755446941546</v>
      </c>
    </row>
    <row r="3036" spans="17:21" x14ac:dyDescent="0.25">
      <c r="Q3036" s="18" t="s">
        <v>64</v>
      </c>
      <c r="R3036" s="10">
        <v>3031</v>
      </c>
      <c r="S3036" s="18">
        <f t="shared" si="159"/>
        <v>2.8038703140365644E-2</v>
      </c>
      <c r="T3036" s="18">
        <f t="shared" si="160"/>
        <v>35.664987606376123</v>
      </c>
      <c r="U3036" s="18">
        <f>LOOKUP('lap sim'!T3036,'bike sim'!J109:J354,'bike sim'!K109:K354)</f>
        <v>13.470695347691558</v>
      </c>
    </row>
    <row r="3037" spans="17:21" x14ac:dyDescent="0.25">
      <c r="Q3037" s="18" t="s">
        <v>64</v>
      </c>
      <c r="R3037" s="10">
        <v>3032</v>
      </c>
      <c r="S3037" s="18">
        <f t="shared" si="159"/>
        <v>2.7744878183051266E-2</v>
      </c>
      <c r="T3037" s="18">
        <f t="shared" si="160"/>
        <v>36.042688434324354</v>
      </c>
      <c r="U3037" s="18">
        <f>LOOKUP('lap sim'!T3037,'bike sim'!J110:J355,'bike sim'!K110:K355)</f>
        <v>13.470695347691558</v>
      </c>
    </row>
    <row r="3038" spans="17:21" x14ac:dyDescent="0.25">
      <c r="Q3038" s="18" t="s">
        <v>64</v>
      </c>
      <c r="R3038" s="10">
        <v>3033</v>
      </c>
      <c r="S3038" s="18">
        <f t="shared" si="159"/>
        <v>2.7460131760997021E-2</v>
      </c>
      <c r="T3038" s="18">
        <f t="shared" si="160"/>
        <v>36.416431235787051</v>
      </c>
      <c r="U3038" s="18">
        <f>LOOKUP('lap sim'!T3038,'bike sim'!J111:J356,'bike sim'!K111:K356)</f>
        <v>13.470695347691558</v>
      </c>
    </row>
    <row r="3039" spans="17:21" x14ac:dyDescent="0.25">
      <c r="Q3039" s="18" t="s">
        <v>64</v>
      </c>
      <c r="R3039" s="10">
        <v>3034</v>
      </c>
      <c r="S3039" s="18">
        <f t="shared" si="159"/>
        <v>2.7184004880026976E-2</v>
      </c>
      <c r="T3039" s="18">
        <f t="shared" si="160"/>
        <v>36.786338304946909</v>
      </c>
      <c r="U3039" s="18">
        <f>LOOKUP('lap sim'!T3039,'bike sim'!J112:J357,'bike sim'!K112:K357)</f>
        <v>12.809932901338639</v>
      </c>
    </row>
    <row r="3040" spans="17:21" x14ac:dyDescent="0.25">
      <c r="Q3040" s="18" t="s">
        <v>64</v>
      </c>
      <c r="R3040" s="10">
        <v>3035</v>
      </c>
      <c r="S3040" s="18">
        <f t="shared" si="159"/>
        <v>2.6929089869408996E-2</v>
      </c>
      <c r="T3040" s="18">
        <f t="shared" si="160"/>
        <v>37.134563583449719</v>
      </c>
      <c r="U3040" s="18">
        <f>LOOKUP('lap sim'!T3040,'bike sim'!J113:J358,'bike sim'!K113:K358)</f>
        <v>12.809932901338639</v>
      </c>
    </row>
    <row r="3041" spans="17:21" x14ac:dyDescent="0.25">
      <c r="Q3041" s="18" t="s">
        <v>64</v>
      </c>
      <c r="R3041" s="10">
        <v>3036</v>
      </c>
      <c r="S3041" s="18">
        <f t="shared" si="159"/>
        <v>2.6681235747139962E-2</v>
      </c>
      <c r="T3041" s="18">
        <f t="shared" si="160"/>
        <v>37.479523417770963</v>
      </c>
      <c r="U3041" s="18">
        <f>LOOKUP('lap sim'!T3041,'bike sim'!J114:J359,'bike sim'!K114:K359)</f>
        <v>12.809932901338639</v>
      </c>
    </row>
    <row r="3042" spans="17:21" x14ac:dyDescent="0.25">
      <c r="Q3042" s="18" t="s">
        <v>64</v>
      </c>
      <c r="R3042" s="10">
        <v>3037</v>
      </c>
      <c r="S3042" s="18">
        <f t="shared" si="159"/>
        <v>2.644012188033986E-2</v>
      </c>
      <c r="T3042" s="18">
        <f t="shared" si="160"/>
        <v>37.821308257416625</v>
      </c>
      <c r="U3042" s="18">
        <f>LOOKUP('lap sim'!T3042,'bike sim'!J115:J360,'bike sim'!K115:K360)</f>
        <v>12.186928309063013</v>
      </c>
    </row>
    <row r="3043" spans="17:21" x14ac:dyDescent="0.25">
      <c r="Q3043" s="18" t="s">
        <v>64</v>
      </c>
      <c r="R3043" s="10">
        <v>3038</v>
      </c>
      <c r="S3043" s="18">
        <f t="shared" si="159"/>
        <v>2.6216764526782156E-2</v>
      </c>
      <c r="T3043" s="18">
        <f t="shared" si="160"/>
        <v>38.143532127255213</v>
      </c>
      <c r="U3043" s="18">
        <f>LOOKUP('lap sim'!T3043,'bike sim'!J116:J361,'bike sim'!K116:K361)</f>
        <v>12.186928309063013</v>
      </c>
    </row>
    <row r="3044" spans="17:21" x14ac:dyDescent="0.25">
      <c r="Q3044" s="18" t="s">
        <v>64</v>
      </c>
      <c r="R3044" s="10">
        <v>3039</v>
      </c>
      <c r="S3044" s="18">
        <f t="shared" si="159"/>
        <v>2.5998989084349156E-2</v>
      </c>
      <c r="T3044" s="18">
        <f t="shared" si="160"/>
        <v>38.463033957038697</v>
      </c>
      <c r="U3044" s="18">
        <f>LOOKUP('lap sim'!T3044,'bike sim'!J117:J362,'bike sim'!K117:K362)</f>
        <v>12.348719160876071</v>
      </c>
    </row>
    <row r="3045" spans="17:21" x14ac:dyDescent="0.25">
      <c r="Q3045" s="18" t="s">
        <v>64</v>
      </c>
      <c r="R3045" s="10">
        <v>3040</v>
      </c>
      <c r="S3045" s="18">
        <f t="shared" si="159"/>
        <v>2.578376976590813E-2</v>
      </c>
      <c r="T3045" s="18">
        <f t="shared" si="160"/>
        <v>38.784088171708007</v>
      </c>
      <c r="U3045" s="18">
        <f>LOOKUP('lap sim'!T3045,'bike sim'!J118:J363,'bike sim'!K118:K363)</f>
        <v>11.660204741870139</v>
      </c>
    </row>
    <row r="3046" spans="17:21" x14ac:dyDescent="0.25">
      <c r="Q3046" s="18" t="s">
        <v>64</v>
      </c>
      <c r="R3046" s="10">
        <v>3041</v>
      </c>
      <c r="S3046" s="18">
        <f t="shared" si="159"/>
        <v>2.5585438189121821E-2</v>
      </c>
      <c r="T3046" s="18">
        <f t="shared" si="160"/>
        <v>39.084732206195739</v>
      </c>
      <c r="U3046" s="18">
        <f>LOOKUP('lap sim'!T3046,'bike sim'!J119:J364,'bike sim'!K119:K364)</f>
        <v>11.660204741870139</v>
      </c>
    </row>
    <row r="3047" spans="17:21" x14ac:dyDescent="0.25">
      <c r="Q3047" s="18" t="s">
        <v>64</v>
      </c>
      <c r="R3047" s="10">
        <v>3042</v>
      </c>
      <c r="S3047" s="18">
        <f t="shared" si="159"/>
        <v>2.5391625415134303E-2</v>
      </c>
      <c r="T3047" s="18">
        <f t="shared" si="160"/>
        <v>39.383063653891362</v>
      </c>
      <c r="U3047" s="18">
        <f>LOOKUP('lap sim'!T3047,'bike sim'!J120:J365,'bike sim'!K120:K365)</f>
        <v>11.660204741870139</v>
      </c>
    </row>
    <row r="3048" spans="17:21" x14ac:dyDescent="0.25">
      <c r="Q3048" s="18" t="s">
        <v>64</v>
      </c>
      <c r="R3048" s="10">
        <v>3043</v>
      </c>
      <c r="S3048" s="18">
        <f t="shared" si="159"/>
        <v>2.5202162164940017E-2</v>
      </c>
      <c r="T3048" s="18">
        <f t="shared" si="160"/>
        <v>39.679135204960701</v>
      </c>
      <c r="U3048" s="18">
        <f>LOOKUP('lap sim'!T3048,'bike sim'!J121:J366,'bike sim'!K121:K366)</f>
        <v>11.660204741870139</v>
      </c>
    </row>
    <row r="3049" spans="17:21" x14ac:dyDescent="0.25">
      <c r="Q3049" s="18" t="s">
        <v>64</v>
      </c>
      <c r="R3049" s="10">
        <v>3044</v>
      </c>
      <c r="S3049" s="18">
        <f t="shared" si="159"/>
        <v>2.5016887915527926E-2</v>
      </c>
      <c r="T3049" s="18">
        <f t="shared" si="160"/>
        <v>39.972997575741715</v>
      </c>
      <c r="U3049" s="18">
        <f>LOOKUP('lap sim'!T3049,'bike sim'!J122:J367,'bike sim'!K122:K367)</f>
        <v>11.014722474052071</v>
      </c>
    </row>
    <row r="3050" spans="17:21" x14ac:dyDescent="0.25">
      <c r="Q3050" s="18" t="s">
        <v>64</v>
      </c>
      <c r="R3050" s="10">
        <v>3045</v>
      </c>
      <c r="S3050" s="18">
        <f t="shared" si="159"/>
        <v>2.484561453574978E-2</v>
      </c>
      <c r="T3050" s="18">
        <f t="shared" si="160"/>
        <v>40.248551653295721</v>
      </c>
      <c r="U3050" s="18">
        <f>LOOKUP('lap sim'!T3050,'bike sim'!J123:J368,'bike sim'!K123:K368)</f>
        <v>11.014722474052071</v>
      </c>
    </row>
    <row r="3051" spans="17:21" x14ac:dyDescent="0.25">
      <c r="Q3051" s="18" t="s">
        <v>64</v>
      </c>
      <c r="R3051" s="10">
        <v>3046</v>
      </c>
      <c r="S3051" s="18">
        <f t="shared" si="159"/>
        <v>2.4677819223387226E-2</v>
      </c>
      <c r="T3051" s="18">
        <f t="shared" si="160"/>
        <v>40.522219202104282</v>
      </c>
      <c r="U3051" s="18">
        <f>LOOKUP('lap sim'!T3051,'bike sim'!J124:J369,'bike sim'!K124:K369)</f>
        <v>11.014722474052071</v>
      </c>
    </row>
    <row r="3052" spans="17:21" x14ac:dyDescent="0.25">
      <c r="Q3052" s="18" t="s">
        <v>64</v>
      </c>
      <c r="R3052" s="10">
        <v>3047</v>
      </c>
      <c r="S3052" s="18">
        <f t="shared" si="159"/>
        <v>2.4513385680428761E-2</v>
      </c>
      <c r="T3052" s="18">
        <f t="shared" si="160"/>
        <v>40.794038532114719</v>
      </c>
      <c r="U3052" s="18">
        <f>LOOKUP('lap sim'!T3052,'bike sim'!J125:J370,'bike sim'!K125:K370)</f>
        <v>11.014722474052071</v>
      </c>
    </row>
    <row r="3053" spans="17:21" x14ac:dyDescent="0.25">
      <c r="Q3053" s="18" t="s">
        <v>64</v>
      </c>
      <c r="R3053" s="10">
        <v>3048</v>
      </c>
      <c r="S3053" s="18">
        <f t="shared" si="159"/>
        <v>2.4352202986242577E-2</v>
      </c>
      <c r="T3053" s="18">
        <f t="shared" si="160"/>
        <v>41.064046672284043</v>
      </c>
      <c r="U3053" s="18">
        <f>LOOKUP('lap sim'!T3053,'bike sim'!J126:J371,'bike sim'!K126:K371)</f>
        <v>10.40836034367752</v>
      </c>
    </row>
    <row r="3054" spans="17:21" x14ac:dyDescent="0.25">
      <c r="Q3054" s="18" t="s">
        <v>64</v>
      </c>
      <c r="R3054" s="10">
        <v>3049</v>
      </c>
      <c r="S3054" s="18">
        <f t="shared" si="159"/>
        <v>2.4202811910223776E-2</v>
      </c>
      <c r="T3054" s="18">
        <f t="shared" si="160"/>
        <v>41.317513176127235</v>
      </c>
      <c r="U3054" s="18">
        <f>LOOKUP('lap sim'!T3054,'bike sim'!J127:J372,'bike sim'!K127:K372)</f>
        <v>10.790697056426005</v>
      </c>
    </row>
    <row r="3055" spans="17:21" x14ac:dyDescent="0.25">
      <c r="Q3055" s="18" t="s">
        <v>64</v>
      </c>
      <c r="R3055" s="10">
        <v>3050</v>
      </c>
      <c r="S3055" s="18">
        <f t="shared" si="159"/>
        <v>2.4050788499903424E-2</v>
      </c>
      <c r="T3055" s="18">
        <f t="shared" si="160"/>
        <v>41.578678387364121</v>
      </c>
      <c r="U3055" s="18">
        <f>LOOKUP('lap sim'!T3055,'bike sim'!J128:J373,'bike sim'!K128:K373)</f>
        <v>10.790697056426005</v>
      </c>
    </row>
    <row r="3056" spans="17:21" x14ac:dyDescent="0.25">
      <c r="Q3056" s="18" t="s">
        <v>64</v>
      </c>
      <c r="R3056" s="10">
        <v>3051</v>
      </c>
      <c r="S3056" s="18">
        <f t="shared" si="159"/>
        <v>2.3901600080073072E-2</v>
      </c>
      <c r="T3056" s="18">
        <f t="shared" si="160"/>
        <v>41.838203160034752</v>
      </c>
      <c r="U3056" s="18">
        <f>LOOKUP('lap sim'!T3056,'bike sim'!J129:J374,'bike sim'!K129:K374)</f>
        <v>10.131166226934869</v>
      </c>
    </row>
    <row r="3057" spans="17:21" x14ac:dyDescent="0.25">
      <c r="Q3057" s="18" t="s">
        <v>64</v>
      </c>
      <c r="R3057" s="10">
        <v>3052</v>
      </c>
      <c r="S3057" s="18">
        <f t="shared" si="159"/>
        <v>2.3764058501328282E-2</v>
      </c>
      <c r="T3057" s="18">
        <f t="shared" si="160"/>
        <v>42.080354243535695</v>
      </c>
      <c r="U3057" s="18">
        <f>LOOKUP('lap sim'!T3057,'bike sim'!J130:J375,'bike sim'!K130:K375)</f>
        <v>10.131166226934869</v>
      </c>
    </row>
    <row r="3058" spans="17:21" x14ac:dyDescent="0.25">
      <c r="Q3058" s="18" t="s">
        <v>64</v>
      </c>
      <c r="R3058" s="10">
        <v>3053</v>
      </c>
      <c r="S3058" s="18">
        <f t="shared" si="159"/>
        <v>2.3628868803385269E-2</v>
      </c>
      <c r="T3058" s="18">
        <f t="shared" si="160"/>
        <v>42.321111870439253</v>
      </c>
      <c r="U3058" s="18">
        <f>LOOKUP('lap sim'!T3058,'bike sim'!J131:J376,'bike sim'!K131:K376)</f>
        <v>10.131166226934869</v>
      </c>
    </row>
    <row r="3059" spans="17:21" x14ac:dyDescent="0.25">
      <c r="Q3059" s="18" t="s">
        <v>64</v>
      </c>
      <c r="R3059" s="10">
        <v>3054</v>
      </c>
      <c r="S3059" s="18">
        <f t="shared" si="159"/>
        <v>2.3495964640934883E-2</v>
      </c>
      <c r="T3059" s="18">
        <f t="shared" si="160"/>
        <v>42.560499868040786</v>
      </c>
      <c r="U3059" s="18">
        <f>LOOKUP('lap sim'!T3059,'bike sim'!J132:J377,'bike sim'!K132:K377)</f>
        <v>10.014399474460859</v>
      </c>
    </row>
    <row r="3060" spans="17:21" x14ac:dyDescent="0.25">
      <c r="Q3060" s="18" t="s">
        <v>64</v>
      </c>
      <c r="R3060" s="10">
        <v>3055</v>
      </c>
      <c r="S3060" s="18">
        <f t="shared" si="159"/>
        <v>2.3366780160177951E-2</v>
      </c>
      <c r="T3060" s="18">
        <f t="shared" si="160"/>
        <v>42.795797843992915</v>
      </c>
      <c r="U3060" s="18">
        <f>LOOKUP('lap sim'!T3060,'bike sim'!J133:J378,'bike sim'!K133:K378)</f>
        <v>10.014399474460859</v>
      </c>
    </row>
    <row r="3061" spans="17:21" x14ac:dyDescent="0.25">
      <c r="Q3061" s="18" t="s">
        <v>64</v>
      </c>
      <c r="R3061" s="10">
        <v>3056</v>
      </c>
      <c r="S3061" s="18">
        <f t="shared" si="159"/>
        <v>2.3239707152931416E-2</v>
      </c>
      <c r="T3061" s="18">
        <f t="shared" si="160"/>
        <v>43.029802114948843</v>
      </c>
      <c r="U3061" s="18">
        <f>LOOKUP('lap sim'!T3061,'bike sim'!J134:J379,'bike sim'!K134:K379)</f>
        <v>9.5391587918916407</v>
      </c>
    </row>
    <row r="3062" spans="17:21" x14ac:dyDescent="0.25">
      <c r="Q3062" s="18" t="s">
        <v>64</v>
      </c>
      <c r="R3062" s="10">
        <v>3057</v>
      </c>
      <c r="S3062" s="18">
        <f t="shared" si="159"/>
        <v>2.3120591094672877E-2</v>
      </c>
      <c r="T3062" s="18">
        <f t="shared" si="160"/>
        <v>43.251489371757714</v>
      </c>
      <c r="U3062" s="18">
        <f>LOOKUP('lap sim'!T3062,'bike sim'!J135:J380,'bike sim'!K135:K380)</f>
        <v>9.5391587918916407</v>
      </c>
    </row>
    <row r="3063" spans="17:21" x14ac:dyDescent="0.25">
      <c r="Q3063" s="18" t="s">
        <v>64</v>
      </c>
      <c r="R3063" s="10">
        <v>3058</v>
      </c>
      <c r="S3063" s="18">
        <f t="shared" si="159"/>
        <v>2.3003291119594333E-2</v>
      </c>
      <c r="T3063" s="18">
        <f t="shared" si="160"/>
        <v>43.472040361572191</v>
      </c>
      <c r="U3063" s="18">
        <f>LOOKUP('lap sim'!T3063,'bike sim'!J136:J381,'bike sim'!K136:K381)</f>
        <v>9.5391587918916407</v>
      </c>
    </row>
    <row r="3064" spans="17:21" x14ac:dyDescent="0.25">
      <c r="Q3064" s="18" t="s">
        <v>64</v>
      </c>
      <c r="R3064" s="10">
        <v>3059</v>
      </c>
      <c r="S3064" s="18">
        <f t="shared" si="159"/>
        <v>2.2887761498513261E-2</v>
      </c>
      <c r="T3064" s="18">
        <f t="shared" si="160"/>
        <v>43.691472408298111</v>
      </c>
      <c r="U3064" s="18">
        <f>LOOKUP('lap sim'!T3064,'bike sim'!J137:J382,'bike sim'!K137:K382)</f>
        <v>9.4209022567136511</v>
      </c>
    </row>
    <row r="3065" spans="17:21" x14ac:dyDescent="0.25">
      <c r="Q3065" s="18" t="s">
        <v>64</v>
      </c>
      <c r="R3065" s="10">
        <v>3060</v>
      </c>
      <c r="S3065" s="18">
        <f t="shared" si="159"/>
        <v>2.2775361986752108E-2</v>
      </c>
      <c r="T3065" s="18">
        <f t="shared" si="160"/>
        <v>43.907095772250578</v>
      </c>
      <c r="U3065" s="18">
        <f>LOOKUP('lap sim'!T3065,'bike sim'!J138:J383,'bike sim'!K138:K383)</f>
        <v>9.4209022567136511</v>
      </c>
    </row>
    <row r="3066" spans="17:21" x14ac:dyDescent="0.25">
      <c r="Q3066" s="18" t="s">
        <v>64</v>
      </c>
      <c r="R3066" s="10">
        <v>3061</v>
      </c>
      <c r="S3066" s="18">
        <f t="shared" ref="S3066:S3129" si="161">1/T3066</f>
        <v>2.2664604975326377E-2</v>
      </c>
      <c r="T3066" s="18">
        <f t="shared" si="160"/>
        <v>44.121660231389043</v>
      </c>
      <c r="U3066" s="18">
        <f>LOOKUP('lap sim'!T3066,'bike sim'!J139:J384,'bike sim'!K139:K384)</f>
        <v>9.4209022567136511</v>
      </c>
    </row>
    <row r="3067" spans="17:21" x14ac:dyDescent="0.25">
      <c r="Q3067" s="18" t="s">
        <v>64</v>
      </c>
      <c r="R3067" s="10">
        <v>3062</v>
      </c>
      <c r="S3067" s="18">
        <f t="shared" si="161"/>
        <v>2.2555450808822996E-2</v>
      </c>
      <c r="T3067" s="18">
        <f t="shared" si="160"/>
        <v>44.335181259548619</v>
      </c>
      <c r="U3067" s="18">
        <f>LOOKUP('lap sim'!T3067,'bike sim'!J140:J385,'bike sim'!K140:K385)</f>
        <v>9.4209022567136511</v>
      </c>
    </row>
    <row r="3068" spans="17:21" x14ac:dyDescent="0.25">
      <c r="Q3068" s="18" t="s">
        <v>64</v>
      </c>
      <c r="R3068" s="10">
        <v>3063</v>
      </c>
      <c r="S3068" s="18">
        <f t="shared" si="161"/>
        <v>2.2447861160289243E-2</v>
      </c>
      <c r="T3068" s="18">
        <f t="shared" si="160"/>
        <v>44.547673956974656</v>
      </c>
      <c r="U3068" s="18">
        <f>LOOKUP('lap sim'!T3068,'bike sim'!J141:J386,'bike sim'!K141:K386)</f>
        <v>9.4209022567136511</v>
      </c>
    </row>
    <row r="3069" spans="17:21" x14ac:dyDescent="0.25">
      <c r="Q3069" s="18" t="s">
        <v>64</v>
      </c>
      <c r="R3069" s="10">
        <v>3064</v>
      </c>
      <c r="S3069" s="18">
        <f t="shared" si="161"/>
        <v>2.2341798974526744E-2</v>
      </c>
      <c r="T3069" s="18">
        <f t="shared" si="160"/>
        <v>44.759153062838017</v>
      </c>
      <c r="U3069" s="18">
        <f>LOOKUP('lap sim'!T3069,'bike sim'!J142:J387,'bike sim'!K142:K387)</f>
        <v>8.807031253879595</v>
      </c>
    </row>
    <row r="3070" spans="17:21" x14ac:dyDescent="0.25">
      <c r="Q3070" s="18" t="s">
        <v>64</v>
      </c>
      <c r="R3070" s="10">
        <v>3065</v>
      </c>
      <c r="S3070" s="18">
        <f t="shared" si="161"/>
        <v>2.2244012464407891E-2</v>
      </c>
      <c r="T3070" s="18">
        <f t="shared" si="160"/>
        <v>44.955917984674571</v>
      </c>
      <c r="U3070" s="18">
        <f>LOOKUP('lap sim'!T3070,'bike sim'!J143:J388,'bike sim'!K143:K388)</f>
        <v>8.807031253879595</v>
      </c>
    </row>
    <row r="3071" spans="17:21" x14ac:dyDescent="0.25">
      <c r="Q3071" s="18" t="s">
        <v>64</v>
      </c>
      <c r="R3071" s="10">
        <v>3066</v>
      </c>
      <c r="S3071" s="18">
        <f t="shared" si="161"/>
        <v>2.214750064119381E-2</v>
      </c>
      <c r="T3071" s="18">
        <f t="shared" si="160"/>
        <v>45.151821697660296</v>
      </c>
      <c r="U3071" s="18">
        <f>LOOKUP('lap sim'!T3071,'bike sim'!J144:J389,'bike sim'!K144:K389)</f>
        <v>8.807031253879595</v>
      </c>
    </row>
    <row r="3072" spans="17:21" x14ac:dyDescent="0.25">
      <c r="Q3072" s="18" t="s">
        <v>64</v>
      </c>
      <c r="R3072" s="10">
        <v>3067</v>
      </c>
      <c r="S3072" s="18">
        <f t="shared" si="161"/>
        <v>2.2052236026442518E-2</v>
      </c>
      <c r="T3072" s="18">
        <f t="shared" si="160"/>
        <v>45.346875428002605</v>
      </c>
      <c r="U3072" s="18">
        <f>LOOKUP('lap sim'!T3072,'bike sim'!J145:J390,'bike sim'!K145:K390)</f>
        <v>8.807031253879595</v>
      </c>
    </row>
    <row r="3073" spans="17:21" x14ac:dyDescent="0.25">
      <c r="Q3073" s="18" t="s">
        <v>64</v>
      </c>
      <c r="R3073" s="10">
        <v>3068</v>
      </c>
      <c r="S3073" s="18">
        <f t="shared" si="161"/>
        <v>2.1958191964416448E-2</v>
      </c>
      <c r="T3073" s="18">
        <f t="shared" si="160"/>
        <v>45.541090159905416</v>
      </c>
      <c r="U3073" s="18">
        <f>LOOKUP('lap sim'!T3073,'bike sim'!J146:J391,'bike sim'!K146:K391)</f>
        <v>8.807031253879595</v>
      </c>
    </row>
    <row r="3074" spans="17:21" x14ac:dyDescent="0.25">
      <c r="Q3074" s="18" t="s">
        <v>64</v>
      </c>
      <c r="R3074" s="10">
        <v>3069</v>
      </c>
      <c r="S3074" s="18">
        <f t="shared" si="161"/>
        <v>2.1865342590666959E-2</v>
      </c>
      <c r="T3074" s="18">
        <f t="shared" si="160"/>
        <v>45.73447664281472</v>
      </c>
      <c r="U3074" s="18">
        <f>LOOKUP('lap sim'!T3074,'bike sim'!J147:J392,'bike sim'!K147:K392)</f>
        <v>8.807031253879595</v>
      </c>
    </row>
    <row r="3075" spans="17:21" x14ac:dyDescent="0.25">
      <c r="Q3075" s="18" t="s">
        <v>64</v>
      </c>
      <c r="R3075" s="10">
        <v>3070</v>
      </c>
      <c r="S3075" s="18">
        <f t="shared" si="161"/>
        <v>2.1773662802073261E-2</v>
      </c>
      <c r="T3075" s="18">
        <f t="shared" si="160"/>
        <v>45.927045398387506</v>
      </c>
      <c r="U3075" s="18">
        <f>LOOKUP('lap sim'!T3075,'bike sim'!J148:J393,'bike sim'!K148:K393)</f>
        <v>8.7913946626787318</v>
      </c>
    </row>
    <row r="3076" spans="17:21" x14ac:dyDescent="0.25">
      <c r="Q3076" s="18" t="s">
        <v>64</v>
      </c>
      <c r="R3076" s="10">
        <v>3071</v>
      </c>
      <c r="S3076" s="18">
        <f t="shared" si="161"/>
        <v>2.1683288302205225E-2</v>
      </c>
      <c r="T3076" s="18">
        <f t="shared" si="160"/>
        <v>46.118466261332621</v>
      </c>
      <c r="U3076" s="18">
        <f>LOOKUP('lap sim'!T3076,'bike sim'!J149:J394,'bike sim'!K149:K394)</f>
        <v>8.3106751358953073</v>
      </c>
    </row>
    <row r="3077" spans="17:21" x14ac:dyDescent="0.25">
      <c r="Q3077" s="18" t="s">
        <v>64</v>
      </c>
      <c r="R3077" s="10">
        <v>3072</v>
      </c>
      <c r="S3077" s="18">
        <f t="shared" si="161"/>
        <v>2.1598893035827026E-2</v>
      </c>
      <c r="T3077" s="18">
        <f t="shared" si="160"/>
        <v>46.298669026290206</v>
      </c>
      <c r="U3077" s="18">
        <f>LOOKUP('lap sim'!T3077,'bike sim'!J150:J395,'bike sim'!K150:K395)</f>
        <v>8.3106751358953073</v>
      </c>
    </row>
    <row r="3078" spans="17:21" x14ac:dyDescent="0.25">
      <c r="Q3078" s="18" t="s">
        <v>64</v>
      </c>
      <c r="R3078" s="10">
        <v>3073</v>
      </c>
      <c r="S3078" s="18">
        <f t="shared" si="161"/>
        <v>2.1515476861226106E-2</v>
      </c>
      <c r="T3078" s="18">
        <f t="shared" si="160"/>
        <v>46.478170409605916</v>
      </c>
      <c r="U3078" s="18">
        <f>LOOKUP('lap sim'!T3078,'bike sim'!J151:J396,'bike sim'!K151:K396)</f>
        <v>8.3106751358953073</v>
      </c>
    </row>
    <row r="3079" spans="17:21" x14ac:dyDescent="0.25">
      <c r="Q3079" s="18" t="s">
        <v>64</v>
      </c>
      <c r="R3079" s="10">
        <v>3074</v>
      </c>
      <c r="S3079" s="18">
        <f t="shared" si="161"/>
        <v>2.1433020978138758E-2</v>
      </c>
      <c r="T3079" s="18">
        <f t="shared" si="160"/>
        <v>46.656978548193436</v>
      </c>
      <c r="U3079" s="18">
        <f>LOOKUP('lap sim'!T3079,'bike sim'!J152:J397,'bike sim'!K152:K397)</f>
        <v>8.3106751358953073</v>
      </c>
    </row>
    <row r="3080" spans="17:21" x14ac:dyDescent="0.25">
      <c r="Q3080" s="18" t="s">
        <v>64</v>
      </c>
      <c r="R3080" s="10">
        <v>3075</v>
      </c>
      <c r="S3080" s="18">
        <f t="shared" si="161"/>
        <v>2.1351507088117831E-2</v>
      </c>
      <c r="T3080" s="18">
        <f t="shared" si="160"/>
        <v>46.835101422723575</v>
      </c>
      <c r="U3080" s="18">
        <f>LOOKUP('lap sim'!T3080,'bike sim'!J153:J398,'bike sim'!K153:K398)</f>
        <v>8.3106751358953073</v>
      </c>
    </row>
    <row r="3081" spans="17:21" x14ac:dyDescent="0.25">
      <c r="Q3081" s="18" t="s">
        <v>64</v>
      </c>
      <c r="R3081" s="10">
        <v>3076</v>
      </c>
      <c r="S3081" s="18">
        <f t="shared" si="161"/>
        <v>2.1270917377434449E-2</v>
      </c>
      <c r="T3081" s="18">
        <f t="shared" si="160"/>
        <v>47.012546861794689</v>
      </c>
      <c r="U3081" s="18">
        <f>LOOKUP('lap sim'!T3081,'bike sim'!J154:J399,'bike sim'!K154:K399)</f>
        <v>8.3106751358953073</v>
      </c>
    </row>
    <row r="3082" spans="17:21" x14ac:dyDescent="0.25">
      <c r="Q3082" s="18" t="s">
        <v>64</v>
      </c>
      <c r="R3082" s="10">
        <v>3077</v>
      </c>
      <c r="S3082" s="18">
        <f t="shared" si="161"/>
        <v>2.1191234500686659E-2</v>
      </c>
      <c r="T3082" s="18">
        <f t="shared" si="160"/>
        <v>47.189322545961019</v>
      </c>
      <c r="U3082" s="18">
        <f>LOOKUP('lap sim'!T3082,'bike sim'!J155:J400,'bike sim'!K155:K400)</f>
        <v>8.3106751358953073</v>
      </c>
    </row>
    <row r="3083" spans="17:21" x14ac:dyDescent="0.25">
      <c r="Q3083" s="18" t="s">
        <v>64</v>
      </c>
      <c r="R3083" s="10">
        <v>3078</v>
      </c>
      <c r="S3083" s="18">
        <f t="shared" si="161"/>
        <v>2.1112441565080749E-2</v>
      </c>
      <c r="T3083" s="18">
        <f t="shared" si="160"/>
        <v>47.365436011624801</v>
      </c>
      <c r="U3083" s="18">
        <f>LOOKUP('lap sim'!T3083,'bike sim'!J156:J401,'bike sim'!K156:K401)</f>
        <v>7.8552566368373231</v>
      </c>
    </row>
    <row r="3084" spans="17:21" x14ac:dyDescent="0.25">
      <c r="Q3084" s="18" t="s">
        <v>64</v>
      </c>
      <c r="R3084" s="10">
        <v>3079</v>
      </c>
      <c r="S3084" s="18">
        <f t="shared" si="161"/>
        <v>2.1038777141872144E-2</v>
      </c>
      <c r="T3084" s="18">
        <f t="shared" si="160"/>
        <v>47.531279658348744</v>
      </c>
      <c r="U3084" s="18">
        <f>LOOKUP('lap sim'!T3084,'bike sim'!J157:J402,'bike sim'!K157:K402)</f>
        <v>7.8552566368373231</v>
      </c>
    </row>
    <row r="3085" spans="17:21" x14ac:dyDescent="0.25">
      <c r="Q3085" s="18" t="s">
        <v>64</v>
      </c>
      <c r="R3085" s="10">
        <v>3080</v>
      </c>
      <c r="S3085" s="18">
        <f t="shared" si="161"/>
        <v>2.0965879337665638E-2</v>
      </c>
      <c r="T3085" s="18">
        <f t="shared" ref="T3085:T3125" si="162">T3084+(U3084*S3084)</f>
        <v>47.696544652123379</v>
      </c>
      <c r="U3085" s="18">
        <f>LOOKUP('lap sim'!T3085,'bike sim'!J158:J403,'bike sim'!K158:K403)</f>
        <v>7.881002220435712</v>
      </c>
    </row>
    <row r="3086" spans="17:21" x14ac:dyDescent="0.25">
      <c r="Q3086" s="18" t="s">
        <v>64</v>
      </c>
      <c r="R3086" s="10">
        <v>3081</v>
      </c>
      <c r="S3086" s="18">
        <f t="shared" si="161"/>
        <v>2.0893499301322595E-2</v>
      </c>
      <c r="T3086" s="18">
        <f t="shared" si="162"/>
        <v>47.861776793736908</v>
      </c>
      <c r="U3086" s="18">
        <f>LOOKUP('lap sim'!T3086,'bike sim'!J159:J404,'bike sim'!K159:K404)</f>
        <v>7.881002220435712</v>
      </c>
    </row>
    <row r="3087" spans="17:21" x14ac:dyDescent="0.25">
      <c r="Q3087" s="18" t="s">
        <v>64</v>
      </c>
      <c r="R3087" s="10">
        <v>3082</v>
      </c>
      <c r="S3087" s="18">
        <f t="shared" si="161"/>
        <v>2.0821864603407094E-2</v>
      </c>
      <c r="T3087" s="18">
        <f t="shared" si="162"/>
        <v>48.026438508123306</v>
      </c>
      <c r="U3087" s="18">
        <f>LOOKUP('lap sim'!T3087,'bike sim'!J160:J405,'bike sim'!K160:K405)</f>
        <v>7.881002220435712</v>
      </c>
    </row>
    <row r="3088" spans="17:21" x14ac:dyDescent="0.25">
      <c r="Q3088" s="18" t="s">
        <v>64</v>
      </c>
      <c r="R3088" s="10">
        <v>3083</v>
      </c>
      <c r="S3088" s="18">
        <f t="shared" si="161"/>
        <v>2.0750962530535429E-2</v>
      </c>
      <c r="T3088" s="18">
        <f t="shared" si="162"/>
        <v>48.190535669296366</v>
      </c>
      <c r="U3088" s="18">
        <f>LOOKUP('lap sim'!T3088,'bike sim'!J161:J406,'bike sim'!K161:K406)</f>
        <v>7.881002220435712</v>
      </c>
    </row>
    <row r="3089" spans="17:21" x14ac:dyDescent="0.25">
      <c r="Q3089" s="18" t="s">
        <v>64</v>
      </c>
      <c r="R3089" s="10">
        <v>3084</v>
      </c>
      <c r="S3089" s="18">
        <f t="shared" si="161"/>
        <v>2.0680780671008502E-2</v>
      </c>
      <c r="T3089" s="18">
        <f t="shared" si="162"/>
        <v>48.354074051075692</v>
      </c>
      <c r="U3089" s="18">
        <f>LOOKUP('lap sim'!T3089,'bike sim'!J162:J407,'bike sim'!K162:K407)</f>
        <v>7.881002220435712</v>
      </c>
    </row>
    <row r="3090" spans="17:21" x14ac:dyDescent="0.25">
      <c r="Q3090" s="18" t="s">
        <v>64</v>
      </c>
      <c r="R3090" s="10">
        <v>3085</v>
      </c>
      <c r="S3090" s="18">
        <f t="shared" si="161"/>
        <v>2.0611306905666132E-2</v>
      </c>
      <c r="T3090" s="18">
        <f t="shared" si="162"/>
        <v>48.517059329464253</v>
      </c>
      <c r="U3090" s="18">
        <f>LOOKUP('lap sim'!T3090,'bike sim'!J163:J408,'bike sim'!K163:K408)</f>
        <v>7.881002220435712</v>
      </c>
    </row>
    <row r="3091" spans="17:21" x14ac:dyDescent="0.25">
      <c r="Q3091" s="18" t="s">
        <v>64</v>
      </c>
      <c r="R3091" s="10">
        <v>3086</v>
      </c>
      <c r="S3091" s="18">
        <f t="shared" si="161"/>
        <v>2.0542529399078063E-2</v>
      </c>
      <c r="T3091" s="18">
        <f t="shared" si="162"/>
        <v>48.679497084953887</v>
      </c>
      <c r="U3091" s="18">
        <f>LOOKUP('lap sim'!T3091,'bike sim'!J164:J409,'bike sim'!K164:K409)</f>
        <v>7.3988242190430329</v>
      </c>
    </row>
    <row r="3092" spans="17:21" x14ac:dyDescent="0.25">
      <c r="Q3092" s="18" t="s">
        <v>64</v>
      </c>
      <c r="R3092" s="10">
        <v>3087</v>
      </c>
      <c r="S3092" s="18">
        <f t="shared" si="161"/>
        <v>2.0478589699911356E-2</v>
      </c>
      <c r="T3092" s="18">
        <f t="shared" si="162"/>
        <v>48.831487648992187</v>
      </c>
      <c r="U3092" s="18">
        <f>LOOKUP('lap sim'!T3092,'bike sim'!J165:J410,'bike sim'!K165:K410)</f>
        <v>7.3988242190430329</v>
      </c>
    </row>
    <row r="3093" spans="17:21" x14ac:dyDescent="0.25">
      <c r="Q3093" s="18" t="s">
        <v>64</v>
      </c>
      <c r="R3093" s="10">
        <v>3088</v>
      </c>
      <c r="S3093" s="18">
        <f t="shared" si="161"/>
        <v>2.0415243965850229E-2</v>
      </c>
      <c r="T3093" s="18">
        <f t="shared" si="162"/>
        <v>48.983005134435736</v>
      </c>
      <c r="U3093" s="18">
        <f>LOOKUP('lap sim'!T3093,'bike sim'!J166:J411,'bike sim'!K166:K411)</f>
        <v>7.3988242190430329</v>
      </c>
    </row>
    <row r="3094" spans="17:21" x14ac:dyDescent="0.25">
      <c r="Q3094" s="18" t="s">
        <v>64</v>
      </c>
      <c r="R3094" s="10">
        <v>3089</v>
      </c>
      <c r="S3094" s="18">
        <f t="shared" si="161"/>
        <v>2.0352483051856978E-2</v>
      </c>
      <c r="T3094" s="18">
        <f t="shared" si="162"/>
        <v>49.134053935927938</v>
      </c>
      <c r="U3094" s="18">
        <f>LOOKUP('lap sim'!T3094,'bike sim'!J167:J412,'bike sim'!K167:K412)</f>
        <v>7.3988242190430329</v>
      </c>
    </row>
    <row r="3095" spans="17:21" x14ac:dyDescent="0.25">
      <c r="Q3095" s="18" t="s">
        <v>64</v>
      </c>
      <c r="R3095" s="10">
        <v>3090</v>
      </c>
      <c r="S3095" s="18">
        <f t="shared" si="161"/>
        <v>2.0290298008896052E-2</v>
      </c>
      <c r="T3095" s="18">
        <f t="shared" si="162"/>
        <v>49.284638380449678</v>
      </c>
      <c r="U3095" s="18">
        <f>LOOKUP('lap sim'!T3095,'bike sim'!J168:J413,'bike sim'!K168:K413)</f>
        <v>7.1886440645898144</v>
      </c>
    </row>
    <row r="3096" spans="17:21" x14ac:dyDescent="0.25">
      <c r="Q3096" s="18" t="s">
        <v>64</v>
      </c>
      <c r="R3096" s="10">
        <v>3091</v>
      </c>
      <c r="S3096" s="18">
        <f t="shared" si="161"/>
        <v>2.0230425308651899E-2</v>
      </c>
      <c r="T3096" s="18">
        <f t="shared" si="162"/>
        <v>49.430498110800087</v>
      </c>
      <c r="U3096" s="18">
        <f>LOOKUP('lap sim'!T3096,'bike sim'!J169:J414,'bike sim'!K169:K414)</f>
        <v>7.1886440645898144</v>
      </c>
    </row>
    <row r="3097" spans="17:21" x14ac:dyDescent="0.25">
      <c r="Q3097" s="18" t="s">
        <v>64</v>
      </c>
      <c r="R3097" s="10">
        <v>3092</v>
      </c>
      <c r="S3097" s="18">
        <f t="shared" si="161"/>
        <v>2.0171080031902319E-2</v>
      </c>
      <c r="T3097" s="18">
        <f t="shared" si="162"/>
        <v>49.575927437619256</v>
      </c>
      <c r="U3097" s="18">
        <f>LOOKUP('lap sim'!T3097,'bike sim'!J170:J415,'bike sim'!K170:K415)</f>
        <v>7.1886440645898144</v>
      </c>
    </row>
    <row r="3098" spans="17:21" x14ac:dyDescent="0.25">
      <c r="Q3098" s="18" t="s">
        <v>64</v>
      </c>
      <c r="R3098" s="10">
        <v>3093</v>
      </c>
      <c r="S3098" s="18">
        <f t="shared" si="161"/>
        <v>2.0112254475842608E-2</v>
      </c>
      <c r="T3098" s="18">
        <f t="shared" si="162"/>
        <v>49.720930152366954</v>
      </c>
      <c r="U3098" s="18">
        <f>LOOKUP('lap sim'!T3098,'bike sim'!J171:J416,'bike sim'!K171:K416)</f>
        <v>7.1886440645898144</v>
      </c>
    </row>
    <row r="3099" spans="17:21" x14ac:dyDescent="0.25">
      <c r="Q3099" s="18" t="s">
        <v>64</v>
      </c>
      <c r="R3099" s="10">
        <v>3094</v>
      </c>
      <c r="S3099" s="18">
        <f t="shared" si="161"/>
        <v>2.0053941094312955E-2</v>
      </c>
      <c r="T3099" s="18">
        <f t="shared" si="162"/>
        <v>49.865509991130239</v>
      </c>
      <c r="U3099" s="18">
        <f>LOOKUP('lap sim'!T3099,'bike sim'!J172:J417,'bike sim'!K172:K417)</f>
        <v>7.1886440645898144</v>
      </c>
    </row>
    <row r="3100" spans="17:21" x14ac:dyDescent="0.25">
      <c r="Q3100" s="18" t="s">
        <v>64</v>
      </c>
      <c r="R3100" s="10">
        <v>3095</v>
      </c>
      <c r="S3100" s="18">
        <f t="shared" si="161"/>
        <v>1.9996132493725085E-2</v>
      </c>
      <c r="T3100" s="18">
        <f t="shared" si="162"/>
        <v>50.009670635749508</v>
      </c>
      <c r="U3100" s="18">
        <f>LOOKUP('lap sim'!T3100,'bike sim'!J173:J418,'bike sim'!K173:K418)</f>
        <v>7.1886440645898144</v>
      </c>
    </row>
    <row r="3101" spans="17:21" x14ac:dyDescent="0.25">
      <c r="Q3101" s="18" t="s">
        <v>64</v>
      </c>
      <c r="R3101" s="10">
        <v>3096</v>
      </c>
      <c r="S3101" s="18">
        <f t="shared" si="161"/>
        <v>1.9938821429117678E-2</v>
      </c>
      <c r="T3101" s="18">
        <f t="shared" si="162"/>
        <v>50.153415714915276</v>
      </c>
      <c r="U3101" s="18">
        <f>LOOKUP('lap sim'!T3101,'bike sim'!J174:J419,'bike sim'!K174:K419)</f>
        <v>7.1886440645898144</v>
      </c>
    </row>
    <row r="3102" spans="17:21" x14ac:dyDescent="0.25">
      <c r="Q3102" s="18" t="s">
        <v>64</v>
      </c>
      <c r="R3102" s="10">
        <v>3097</v>
      </c>
      <c r="S3102" s="18">
        <f t="shared" si="161"/>
        <v>1.9882000800335739E-2</v>
      </c>
      <c r="T3102" s="18">
        <f t="shared" si="162"/>
        <v>50.296748805236618</v>
      </c>
      <c r="U3102" s="18">
        <f>LOOKUP('lap sim'!T3102,'bike sim'!J175:J420,'bike sim'!K175:K420)</f>
        <v>7.0127324135800588</v>
      </c>
    </row>
    <row r="3103" spans="17:21" x14ac:dyDescent="0.25">
      <c r="Q3103" s="18" t="s">
        <v>64</v>
      </c>
      <c r="R3103" s="10">
        <v>3098</v>
      </c>
      <c r="S3103" s="18">
        <f t="shared" si="161"/>
        <v>1.9827038450706314E-2</v>
      </c>
      <c r="T3103" s="18">
        <f t="shared" si="162"/>
        <v>50.436175956695955</v>
      </c>
      <c r="U3103" s="18">
        <f>LOOKUP('lap sim'!T3103,'bike sim'!J176:J421,'bike sim'!K176:K421)</f>
        <v>7.0127324135800588</v>
      </c>
    </row>
    <row r="3104" spans="17:21" x14ac:dyDescent="0.25">
      <c r="Q3104" s="18" t="s">
        <v>64</v>
      </c>
      <c r="R3104" s="10">
        <v>3099</v>
      </c>
      <c r="S3104" s="18">
        <f t="shared" si="161"/>
        <v>1.977252982848789E-2</v>
      </c>
      <c r="T3104" s="18">
        <f t="shared" si="162"/>
        <v>50.575217671904518</v>
      </c>
      <c r="U3104" s="18">
        <f>LOOKUP('lap sim'!T3104,'bike sim'!J177:J422,'bike sim'!K177:K422)</f>
        <v>7.0127324135800588</v>
      </c>
    </row>
    <row r="3105" spans="17:21" x14ac:dyDescent="0.25">
      <c r="Q3105" s="18" t="s">
        <v>64</v>
      </c>
      <c r="R3105" s="10">
        <v>3100</v>
      </c>
      <c r="S3105" s="18">
        <f t="shared" si="161"/>
        <v>1.9718468721741454E-2</v>
      </c>
      <c r="T3105" s="18">
        <f t="shared" si="162"/>
        <v>50.713877132731234</v>
      </c>
      <c r="U3105" s="18">
        <f>LOOKUP('lap sim'!T3105,'bike sim'!J178:J423,'bike sim'!K178:K423)</f>
        <v>7.0127324135800588</v>
      </c>
    </row>
    <row r="3106" spans="17:21" x14ac:dyDescent="0.25">
      <c r="Q3106" s="18" t="s">
        <v>64</v>
      </c>
      <c r="R3106" s="10">
        <v>3101</v>
      </c>
      <c r="S3106" s="18">
        <f t="shared" si="161"/>
        <v>1.9664849036991321E-2</v>
      </c>
      <c r="T3106" s="18">
        <f t="shared" si="162"/>
        <v>50.852157477482358</v>
      </c>
      <c r="U3106" s="18">
        <f>LOOKUP('lap sim'!T3106,'bike sim'!J179:J424,'bike sim'!K179:K424)</f>
        <v>7.0127324135800588</v>
      </c>
    </row>
    <row r="3107" spans="17:21" x14ac:dyDescent="0.25">
      <c r="Q3107" s="18" t="s">
        <v>64</v>
      </c>
      <c r="R3107" s="10">
        <v>3102</v>
      </c>
      <c r="S3107" s="18">
        <f t="shared" si="161"/>
        <v>1.9611664796335432E-2</v>
      </c>
      <c r="T3107" s="18">
        <f t="shared" si="162"/>
        <v>50.990061801732224</v>
      </c>
      <c r="U3107" s="18">
        <f>LOOKUP('lap sim'!T3107,'bike sim'!J180:J425,'bike sim'!K180:K425)</f>
        <v>6.622294358899862</v>
      </c>
    </row>
    <row r="3108" spans="17:21" x14ac:dyDescent="0.25">
      <c r="Q3108" s="18" t="s">
        <v>64</v>
      </c>
      <c r="R3108" s="10">
        <v>3103</v>
      </c>
      <c r="S3108" s="18">
        <f t="shared" si="161"/>
        <v>1.9561839819804167E-2</v>
      </c>
      <c r="T3108" s="18">
        <f t="shared" si="162"/>
        <v>51.119936018881631</v>
      </c>
      <c r="U3108" s="18">
        <f>LOOKUP('lap sim'!T3108,'bike sim'!J181:J426,'bike sim'!K181:K426)</f>
        <v>6.622294358899862</v>
      </c>
    </row>
    <row r="3109" spans="17:21" x14ac:dyDescent="0.25">
      <c r="Q3109" s="18" t="s">
        <v>64</v>
      </c>
      <c r="R3109" s="10">
        <v>3104</v>
      </c>
      <c r="S3109" s="18">
        <f t="shared" si="161"/>
        <v>1.9512392994608139E-2</v>
      </c>
      <c r="T3109" s="18">
        <f t="shared" si="162"/>
        <v>51.249480280370022</v>
      </c>
      <c r="U3109" s="18">
        <f>LOOKUP('lap sim'!T3109,'bike sim'!J182:J427,'bike sim'!K182:K427)</f>
        <v>6.622294358899862</v>
      </c>
    </row>
    <row r="3110" spans="17:21" x14ac:dyDescent="0.25">
      <c r="Q3110" s="18" t="s">
        <v>64</v>
      </c>
      <c r="R3110" s="10">
        <v>3105</v>
      </c>
      <c r="S3110" s="18">
        <f t="shared" si="161"/>
        <v>1.9463319559077048E-2</v>
      </c>
      <c r="T3110" s="18">
        <f t="shared" si="162"/>
        <v>51.378697090426854</v>
      </c>
      <c r="U3110" s="18">
        <f>LOOKUP('lap sim'!T3110,'bike sim'!J183:J428,'bike sim'!K183:K428)</f>
        <v>6.622294358899862</v>
      </c>
    </row>
    <row r="3111" spans="17:21" x14ac:dyDescent="0.25">
      <c r="Q3111" s="18" t="s">
        <v>64</v>
      </c>
      <c r="R3111" s="10">
        <v>3106</v>
      </c>
      <c r="S3111" s="18">
        <f t="shared" si="161"/>
        <v>1.9414614835092065E-2</v>
      </c>
      <c r="T3111" s="18">
        <f t="shared" si="162"/>
        <v>51.507588921748393</v>
      </c>
      <c r="U3111" s="18">
        <f>LOOKUP('lap sim'!T3111,'bike sim'!J184:J429,'bike sim'!K184:K429)</f>
        <v>6.622294358899862</v>
      </c>
    </row>
    <row r="3112" spans="17:21" x14ac:dyDescent="0.25">
      <c r="Q3112" s="18" t="s">
        <v>64</v>
      </c>
      <c r="R3112" s="10">
        <v>3107</v>
      </c>
      <c r="S3112" s="18">
        <f t="shared" si="161"/>
        <v>1.936627422620979E-2</v>
      </c>
      <c r="T3112" s="18">
        <f t="shared" si="162"/>
        <v>51.636158216051037</v>
      </c>
      <c r="U3112" s="18">
        <f>LOOKUP('lap sim'!T3112,'bike sim'!J185:J430,'bike sim'!K185:K430)</f>
        <v>6.622294358899862</v>
      </c>
    </row>
    <row r="3113" spans="17:21" x14ac:dyDescent="0.25">
      <c r="Q3113" s="18" t="s">
        <v>64</v>
      </c>
      <c r="R3113" s="10">
        <v>3108</v>
      </c>
      <c r="S3113" s="18">
        <f t="shared" si="161"/>
        <v>1.9318293215837463E-2</v>
      </c>
      <c r="T3113" s="18">
        <f t="shared" si="162"/>
        <v>51.76440738461217</v>
      </c>
      <c r="U3113" s="18">
        <f>LOOKUP('lap sim'!T3113,'bike sim'!J186:J431,'bike sim'!K186:K431)</f>
        <v>6.622294358899862</v>
      </c>
    </row>
    <row r="3114" spans="17:21" x14ac:dyDescent="0.25">
      <c r="Q3114" s="18" t="s">
        <v>64</v>
      </c>
      <c r="R3114" s="10">
        <v>3109</v>
      </c>
      <c r="S3114" s="18">
        <f t="shared" si="161"/>
        <v>1.9270667365457763E-2</v>
      </c>
      <c r="T3114" s="18">
        <f t="shared" si="162"/>
        <v>51.892338808798982</v>
      </c>
      <c r="U3114" s="18">
        <f>LOOKUP('lap sim'!T3114,'bike sim'!J187:J432,'bike sim'!K187:K432)</f>
        <v>6.622294358899862</v>
      </c>
    </row>
    <row r="3115" spans="17:21" x14ac:dyDescent="0.25">
      <c r="Q3115" s="18" t="s">
        <v>64</v>
      </c>
      <c r="R3115" s="10">
        <v>3110</v>
      </c>
      <c r="S3115" s="18">
        <f t="shared" si="161"/>
        <v>1.922339231290161E-2</v>
      </c>
      <c r="T3115" s="18">
        <f t="shared" si="162"/>
        <v>52.019954840585491</v>
      </c>
      <c r="U3115" s="18">
        <f>LOOKUP('lap sim'!T3115,'bike sim'!J188:J433,'bike sim'!K188:K433)</f>
        <v>6.622294358899862</v>
      </c>
    </row>
    <row r="3116" spans="17:21" x14ac:dyDescent="0.25">
      <c r="Q3116" s="18" t="s">
        <v>64</v>
      </c>
      <c r="R3116" s="10">
        <v>3111</v>
      </c>
      <c r="S3116" s="18">
        <f t="shared" si="161"/>
        <v>1.9176463770667451E-2</v>
      </c>
      <c r="T3116" s="18">
        <f t="shared" si="162"/>
        <v>52.147257803058139</v>
      </c>
      <c r="U3116" s="18">
        <f>LOOKUP('lap sim'!T3116,'bike sim'!J189:J434,'bike sim'!K189:K434)</f>
        <v>6.5126592435105453</v>
      </c>
    </row>
    <row r="3117" spans="17:21" x14ac:dyDescent="0.25">
      <c r="Q3117" s="18" t="s">
        <v>64</v>
      </c>
      <c r="R3117" s="10">
        <v>3112</v>
      </c>
      <c r="S3117" s="18">
        <f t="shared" si="161"/>
        <v>1.9130646938222307E-2</v>
      </c>
      <c r="T3117" s="18">
        <f t="shared" si="162"/>
        <v>52.272147577092021</v>
      </c>
      <c r="U3117" s="18">
        <f>LOOKUP('lap sim'!T3117,'bike sim'!J190:J435,'bike sim'!K190:K435)</f>
        <v>6.5126592435105453</v>
      </c>
    </row>
    <row r="3118" spans="17:21" x14ac:dyDescent="0.25">
      <c r="Q3118" s="18" t="s">
        <v>64</v>
      </c>
      <c r="R3118" s="10">
        <v>3113</v>
      </c>
      <c r="S3118" s="18">
        <f t="shared" si="161"/>
        <v>1.9085157202832756E-2</v>
      </c>
      <c r="T3118" s="18">
        <f t="shared" si="162"/>
        <v>52.396738961708571</v>
      </c>
      <c r="U3118" s="18">
        <f>LOOKUP('lap sim'!T3118,'bike sim'!J191:J436,'bike sim'!K191:K436)</f>
        <v>6.5126592435105453</v>
      </c>
    </row>
    <row r="3119" spans="17:21" x14ac:dyDescent="0.25">
      <c r="Q3119" s="18" t="s">
        <v>64</v>
      </c>
      <c r="R3119" s="10">
        <v>3114</v>
      </c>
      <c r="S3119" s="18">
        <f t="shared" si="161"/>
        <v>1.9039990689065717E-2</v>
      </c>
      <c r="T3119" s="18">
        <f t="shared" si="162"/>
        <v>52.521034087179451</v>
      </c>
      <c r="U3119" s="18">
        <f>LOOKUP('lap sim'!T3119,'bike sim'!J192:J437,'bike sim'!K192:K437)</f>
        <v>6.5126592435105453</v>
      </c>
    </row>
    <row r="3120" spans="17:21" x14ac:dyDescent="0.25">
      <c r="Q3120" s="18" t="s">
        <v>64</v>
      </c>
      <c r="R3120" s="10">
        <v>3115</v>
      </c>
      <c r="S3120" s="18">
        <f t="shared" si="161"/>
        <v>1.8995143585488778E-2</v>
      </c>
      <c r="T3120" s="18">
        <f t="shared" si="162"/>
        <v>52.645035058536948</v>
      </c>
      <c r="U3120" s="18">
        <f>LOOKUP('lap sim'!T3120,'bike sim'!J193:J438,'bike sim'!K193:K438)</f>
        <v>6.5126592435105453</v>
      </c>
    </row>
    <row r="3121" spans="17:21" x14ac:dyDescent="0.25">
      <c r="Q3121" s="18" t="s">
        <v>64</v>
      </c>
      <c r="R3121" s="10">
        <v>3116</v>
      </c>
      <c r="S3121" s="18">
        <f t="shared" si="161"/>
        <v>1.8950612143317291E-2</v>
      </c>
      <c r="T3121" s="18">
        <f t="shared" si="162"/>
        <v>52.768743955990793</v>
      </c>
      <c r="U3121" s="18">
        <f>LOOKUP('lap sim'!T3121,'bike sim'!J194:J439,'bike sim'!K194:K439)</f>
        <v>6.104556952146897</v>
      </c>
    </row>
    <row r="3122" spans="17:21" x14ac:dyDescent="0.25">
      <c r="Q3122" s="18" t="s">
        <v>64</v>
      </c>
      <c r="R3122" s="10">
        <v>3117</v>
      </c>
      <c r="S3122" s="18">
        <f t="shared" si="161"/>
        <v>1.8909157534998097E-2</v>
      </c>
      <c r="T3122" s="18">
        <f t="shared" si="162"/>
        <v>52.884429047097719</v>
      </c>
      <c r="U3122" s="18">
        <f>LOOKUP('lap sim'!T3122,'bike sim'!J195:J440,'bike sim'!K195:K440)</f>
        <v>6.104556952146897</v>
      </c>
    </row>
    <row r="3123" spans="17:21" x14ac:dyDescent="0.25">
      <c r="Q3123" s="18" t="s">
        <v>64</v>
      </c>
      <c r="R3123" s="10">
        <v>3118</v>
      </c>
      <c r="S3123" s="18">
        <f t="shared" si="161"/>
        <v>1.8867973985111041E-2</v>
      </c>
      <c r="T3123" s="18">
        <f t="shared" si="162"/>
        <v>52.99986107618723</v>
      </c>
      <c r="U3123" s="18">
        <f>LOOKUP('lap sim'!T3123,'bike sim'!J196:J441,'bike sim'!K196:K441)</f>
        <v>6.104556952146897</v>
      </c>
    </row>
    <row r="3124" spans="17:21" x14ac:dyDescent="0.25">
      <c r="Q3124" s="18" t="s">
        <v>64</v>
      </c>
      <c r="R3124" s="10">
        <v>3119</v>
      </c>
      <c r="S3124" s="18">
        <f t="shared" si="161"/>
        <v>1.8827058551261145E-2</v>
      </c>
      <c r="T3124" s="18">
        <f t="shared" si="162"/>
        <v>53.115041697950964</v>
      </c>
      <c r="U3124" s="18">
        <f>LOOKUP('lap sim'!T3124,'bike sim'!J197:J442,'bike sim'!K197:K442)</f>
        <v>6.104556952146897</v>
      </c>
    </row>
    <row r="3125" spans="17:21" x14ac:dyDescent="0.25">
      <c r="Q3125" s="18" t="s">
        <v>64</v>
      </c>
      <c r="R3125" s="10">
        <v>3120</v>
      </c>
      <c r="S3125" s="18">
        <f t="shared" si="161"/>
        <v>1.8786408335590234E-2</v>
      </c>
      <c r="T3125" s="18">
        <f t="shared" si="162"/>
        <v>53.229972549118543</v>
      </c>
      <c r="U3125" s="18">
        <f>LOOKUP('lap sim'!T3125,'bike sim'!J198:J443,'bike sim'!K198:K443)</f>
        <v>6.104556952146897</v>
      </c>
    </row>
    <row r="3126" spans="17:21" x14ac:dyDescent="0.25">
      <c r="Q3126" s="18" t="s">
        <v>64</v>
      </c>
      <c r="R3126" s="11">
        <v>3121</v>
      </c>
      <c r="S3126" s="18">
        <f t="shared" si="161"/>
        <v>1.8966141408566208E-2</v>
      </c>
      <c r="T3126" s="18">
        <f t="shared" ref="T3126:T3132" si="163">T3127+(U3127*S3127)</f>
        <v>52.725537496432572</v>
      </c>
      <c r="U3126" s="18">
        <f>LOOKUP('lap sim'!T3126,'bike sim'!J199:J444,'bike sim'!K199:K444)</f>
        <v>6.2638513849956556</v>
      </c>
    </row>
    <row r="3127" spans="17:21" x14ac:dyDescent="0.25">
      <c r="Q3127" s="18" t="s">
        <v>64</v>
      </c>
      <c r="R3127" s="11">
        <v>3122</v>
      </c>
      <c r="S3127" s="18">
        <f t="shared" si="161"/>
        <v>1.9009069556217003E-2</v>
      </c>
      <c r="T3127" s="18">
        <f t="shared" si="163"/>
        <v>52.60646750976538</v>
      </c>
      <c r="U3127" s="18">
        <f>LOOKUP('lap sim'!T3127,'bike sim'!J200:J445,'bike sim'!K200:K445)</f>
        <v>6.2638513849956556</v>
      </c>
    </row>
    <row r="3128" spans="17:21" x14ac:dyDescent="0.25">
      <c r="Q3128" s="18" t="s">
        <v>64</v>
      </c>
      <c r="R3128" s="11">
        <v>3123</v>
      </c>
      <c r="S3128" s="18">
        <f t="shared" si="161"/>
        <v>1.9052290744794389E-2</v>
      </c>
      <c r="T3128" s="18">
        <f t="shared" si="163"/>
        <v>52.487126791996261</v>
      </c>
      <c r="U3128" s="18">
        <f>LOOKUP('lap sim'!T3128,'bike sim'!J201:J446,'bike sim'!K201:K446)</f>
        <v>6.2638513849956556</v>
      </c>
    </row>
    <row r="3129" spans="17:21" x14ac:dyDescent="0.25">
      <c r="Q3129" s="18" t="s">
        <v>64</v>
      </c>
      <c r="R3129" s="11">
        <v>3124</v>
      </c>
      <c r="S3129" s="18">
        <f t="shared" si="161"/>
        <v>1.9095808325068266E-2</v>
      </c>
      <c r="T3129" s="18">
        <f t="shared" si="163"/>
        <v>52.367513486571667</v>
      </c>
      <c r="U3129" s="18">
        <f>LOOKUP('lap sim'!T3129,'bike sim'!J202:J447,'bike sim'!K202:K447)</f>
        <v>6.2638513849956556</v>
      </c>
    </row>
    <row r="3130" spans="17:21" x14ac:dyDescent="0.25">
      <c r="Q3130" s="18" t="s">
        <v>64</v>
      </c>
      <c r="R3130" s="11">
        <v>3125</v>
      </c>
      <c r="S3130" s="18">
        <f t="shared" ref="S3130:S3193" si="164">1/T3130</f>
        <v>1.9139625701712949E-2</v>
      </c>
      <c r="T3130" s="18">
        <f t="shared" si="163"/>
        <v>52.247625715611697</v>
      </c>
      <c r="U3130" s="18">
        <f>LOOKUP('lap sim'!T3130,'bike sim'!J203:J448,'bike sim'!K203:K448)</f>
        <v>6.2638513849956556</v>
      </c>
    </row>
    <row r="3131" spans="17:21" x14ac:dyDescent="0.25">
      <c r="Q3131" s="18" t="s">
        <v>64</v>
      </c>
      <c r="R3131" s="11">
        <v>3126</v>
      </c>
      <c r="S3131" s="18">
        <f t="shared" si="164"/>
        <v>1.9186923178973761E-2</v>
      </c>
      <c r="T3131" s="18">
        <f t="shared" si="163"/>
        <v>52.118830657323059</v>
      </c>
      <c r="U3131" s="18">
        <f>LOOKUP('lap sim'!T3131,'bike sim'!J204:J449,'bike sim'!K204:K449)</f>
        <v>6.7126478324457644</v>
      </c>
    </row>
    <row r="3132" spans="17:21" x14ac:dyDescent="0.25">
      <c r="Q3132" s="18" t="s">
        <v>64</v>
      </c>
      <c r="R3132" s="11">
        <v>3127</v>
      </c>
      <c r="S3132" s="18">
        <f t="shared" si="164"/>
        <v>1.9234573333593394E-2</v>
      </c>
      <c r="T3132" s="18">
        <f t="shared" si="163"/>
        <v>51.989715740327291</v>
      </c>
      <c r="U3132" s="18">
        <f>LOOKUP('lap sim'!T3132,'bike sim'!J205:J450,'bike sim'!K205:K450)</f>
        <v>6.7126478324457644</v>
      </c>
    </row>
    <row r="3133" spans="17:21" x14ac:dyDescent="0.25">
      <c r="Q3133" s="18" t="s">
        <v>64</v>
      </c>
      <c r="R3133" s="11">
        <v>3128</v>
      </c>
      <c r="S3133" s="18">
        <f t="shared" si="164"/>
        <v>1.9282580572637681E-2</v>
      </c>
      <c r="T3133" s="18">
        <f>T3134+(U3134*S3134)</f>
        <v>51.860278567642418</v>
      </c>
      <c r="U3133" s="18">
        <f>LOOKUP('lap sim'!T3133,'bike sim'!J206:J451,'bike sim'!K206:K451)</f>
        <v>6.7126478324457644</v>
      </c>
    </row>
    <row r="3134" spans="17:21" x14ac:dyDescent="0.25">
      <c r="Q3134" s="18" t="s">
        <v>64</v>
      </c>
      <c r="R3134" s="11">
        <v>3129</v>
      </c>
      <c r="S3134" s="18">
        <f t="shared" si="164"/>
        <v>1.9330949380687135E-2</v>
      </c>
      <c r="T3134" s="18">
        <f>T3135+(U3135*S3135)</f>
        <v>51.730516712183032</v>
      </c>
      <c r="U3134" s="18">
        <f>LOOKUP('lap sim'!T3134,'bike sim'!J207:J452,'bike sim'!K207:K452)</f>
        <v>6.7126478324457644</v>
      </c>
    </row>
    <row r="3135" spans="17:21" x14ac:dyDescent="0.25">
      <c r="Q3135" s="18" t="s">
        <v>64</v>
      </c>
      <c r="R3135" s="11">
        <v>3130</v>
      </c>
      <c r="S3135" s="18">
        <f t="shared" si="164"/>
        <v>1.9379684321599203E-2</v>
      </c>
      <c r="T3135" s="18">
        <f>T3136+(U3136*S3136)</f>
        <v>51.600427716228168</v>
      </c>
      <c r="U3135" s="18">
        <f>LOOKUP('lap sim'!T3135,'bike sim'!J208:J453,'bike sim'!K208:K453)</f>
        <v>6.7126478324457644</v>
      </c>
    </row>
    <row r="3136" spans="17:21" x14ac:dyDescent="0.25">
      <c r="Q3136" s="18" t="s">
        <v>64</v>
      </c>
      <c r="R3136" s="11">
        <v>3131</v>
      </c>
      <c r="S3136" s="18">
        <f t="shared" si="164"/>
        <v>1.9428790040319797E-2</v>
      </c>
      <c r="T3136" s="18">
        <f>T3137+(U3137*S3137)</f>
        <v>51.470009090876971</v>
      </c>
      <c r="U3136" s="18">
        <f>LOOKUP('lap sim'!T3136,'bike sim'!J209:J454,'bike sim'!K209:K454)</f>
        <v>6.7126478324457644</v>
      </c>
    </row>
    <row r="3137" spans="17:21" x14ac:dyDescent="0.25">
      <c r="Q3137" s="18" t="s">
        <v>64</v>
      </c>
      <c r="R3137" s="11">
        <v>3132</v>
      </c>
      <c r="S3137" s="18">
        <f t="shared" si="164"/>
        <v>1.9478271264745654E-2</v>
      </c>
      <c r="T3137" s="18">
        <f>T3138+(U3138*S3138)</f>
        <v>51.339258315491882</v>
      </c>
      <c r="U3137" s="18">
        <f>LOOKUP('lap sim'!T3137,'bike sim'!J210:J455,'bike sim'!K210:K455)</f>
        <v>6.7126478324457644</v>
      </c>
    </row>
    <row r="3138" spans="17:21" x14ac:dyDescent="0.25">
      <c r="Q3138" s="18" t="s">
        <v>64</v>
      </c>
      <c r="R3138" s="11">
        <v>3133</v>
      </c>
      <c r="S3138" s="18">
        <f t="shared" si="164"/>
        <v>1.9528132807639265E-2</v>
      </c>
      <c r="T3138" s="18">
        <f t="shared" ref="T3138:T3143" si="165">T3139+(U3139*S3139)</f>
        <v>51.20817283712897</v>
      </c>
      <c r="U3138" s="18">
        <f>LOOKUP('lap sim'!T3138,'bike sim'!J211:J456,'bike sim'!K211:K456)</f>
        <v>6.7126478324457644</v>
      </c>
    </row>
    <row r="3139" spans="17:21" x14ac:dyDescent="0.25">
      <c r="Q3139" s="18" t="s">
        <v>64</v>
      </c>
      <c r="R3139" s="11">
        <v>3134</v>
      </c>
      <c r="S3139" s="18">
        <f t="shared" si="164"/>
        <v>1.957837956859812E-2</v>
      </c>
      <c r="T3139" s="18">
        <f t="shared" si="165"/>
        <v>51.076750069955018</v>
      </c>
      <c r="U3139" s="18">
        <f>LOOKUP('lap sim'!T3139,'bike sim'!J212:J457,'bike sim'!K212:K457)</f>
        <v>6.7126478324457644</v>
      </c>
    </row>
    <row r="3140" spans="17:21" x14ac:dyDescent="0.25">
      <c r="Q3140" s="18" t="s">
        <v>64</v>
      </c>
      <c r="R3140" s="11">
        <v>3135</v>
      </c>
      <c r="S3140" s="18">
        <f t="shared" si="164"/>
        <v>1.9629016536080141E-2</v>
      </c>
      <c r="T3140" s="18">
        <f t="shared" si="165"/>
        <v>50.944987394651058</v>
      </c>
      <c r="U3140" s="18">
        <f>LOOKUP('lap sim'!T3140,'bike sim'!J213:J458,'bike sim'!K213:K458)</f>
        <v>6.7126478324457644</v>
      </c>
    </row>
    <row r="3141" spans="17:21" x14ac:dyDescent="0.25">
      <c r="Q3141" s="18" t="s">
        <v>64</v>
      </c>
      <c r="R3141" s="11">
        <v>3136</v>
      </c>
      <c r="S3141" s="18">
        <f t="shared" si="164"/>
        <v>1.9681812781393242E-2</v>
      </c>
      <c r="T3141" s="18">
        <f t="shared" si="165"/>
        <v>50.808328028878428</v>
      </c>
      <c r="U3141" s="18">
        <f>LOOKUP('lap sim'!T3141,'bike sim'!J214:J459,'bike sim'!K214:K459)</f>
        <v>6.9434338843943895</v>
      </c>
    </row>
    <row r="3142" spans="17:21" x14ac:dyDescent="0.25">
      <c r="Q3142" s="18" t="s">
        <v>64</v>
      </c>
      <c r="R3142" s="11">
        <v>3137</v>
      </c>
      <c r="S3142" s="18">
        <f t="shared" si="164"/>
        <v>1.9735037738890768E-2</v>
      </c>
      <c r="T3142" s="18">
        <f t="shared" si="165"/>
        <v>50.671299099132412</v>
      </c>
      <c r="U3142" s="18">
        <f>LOOKUP('lap sim'!T3142,'bike sim'!J215:J460,'bike sim'!K215:K460)</f>
        <v>6.9434338843943895</v>
      </c>
    </row>
    <row r="3143" spans="17:21" x14ac:dyDescent="0.25">
      <c r="Q3143" s="18" t="s">
        <v>64</v>
      </c>
      <c r="R3143" s="11">
        <v>3138</v>
      </c>
      <c r="S3143" s="18">
        <f t="shared" si="164"/>
        <v>1.9788697245361048E-2</v>
      </c>
      <c r="T3143" s="18">
        <f t="shared" si="165"/>
        <v>50.53389758815095</v>
      </c>
      <c r="U3143" s="18">
        <f>LOOKUP('lap sim'!T3143,'bike sim'!J216:J461,'bike sim'!K216:K461)</f>
        <v>6.9434338843943895</v>
      </c>
    </row>
    <row r="3144" spans="17:21" x14ac:dyDescent="0.25">
      <c r="Q3144" s="18" t="s">
        <v>64</v>
      </c>
      <c r="R3144" s="11">
        <v>3139</v>
      </c>
      <c r="S3144" s="18">
        <f t="shared" si="164"/>
        <v>1.9842797249498636E-2</v>
      </c>
      <c r="T3144" s="18">
        <f t="shared" ref="T3144:T3149" si="166">T3145+(U3145*S3145)</f>
        <v>50.396120437367614</v>
      </c>
      <c r="U3144" s="18">
        <f>LOOKUP('lap sim'!T3144,'bike sim'!J217:J462,'bike sim'!K217:K462)</f>
        <v>6.9434338843943895</v>
      </c>
    </row>
    <row r="3145" spans="17:21" x14ac:dyDescent="0.25">
      <c r="Q3145" s="18" t="s">
        <v>64</v>
      </c>
      <c r="R3145" s="11">
        <v>3140</v>
      </c>
      <c r="S3145" s="18">
        <f t="shared" si="164"/>
        <v>1.9897343814678916E-2</v>
      </c>
      <c r="T3145" s="18">
        <f t="shared" si="166"/>
        <v>50.257964546115325</v>
      </c>
      <c r="U3145" s="18">
        <f>LOOKUP('lap sim'!T3145,'bike sim'!J218:J463,'bike sim'!K218:K463)</f>
        <v>6.9434338843943895</v>
      </c>
    </row>
    <row r="3146" spans="17:21" x14ac:dyDescent="0.25">
      <c r="Q3146" s="18" t="s">
        <v>64</v>
      </c>
      <c r="R3146" s="11">
        <v>3141</v>
      </c>
      <c r="S3146" s="18">
        <f t="shared" si="164"/>
        <v>1.9952343121817272E-2</v>
      </c>
      <c r="T3146" s="18">
        <f t="shared" si="166"/>
        <v>50.119426770810236</v>
      </c>
      <c r="U3146" s="18">
        <f>LOOKUP('lap sim'!T3146,'bike sim'!J219:J464,'bike sim'!K219:K464)</f>
        <v>6.9434338843943895</v>
      </c>
    </row>
    <row r="3147" spans="17:21" x14ac:dyDescent="0.25">
      <c r="Q3147" s="18" t="s">
        <v>64</v>
      </c>
      <c r="R3147" s="11">
        <v>3142</v>
      </c>
      <c r="S3147" s="18">
        <f t="shared" si="164"/>
        <v>2.000780147231588E-2</v>
      </c>
      <c r="T3147" s="18">
        <f t="shared" si="166"/>
        <v>49.980503924115119</v>
      </c>
      <c r="U3147" s="18">
        <f>LOOKUP('lap sim'!T3147,'bike sim'!J220:J465,'bike sim'!K220:K465)</f>
        <v>6.9434338843943895</v>
      </c>
    </row>
    <row r="3148" spans="17:21" x14ac:dyDescent="0.25">
      <c r="Q3148" s="18" t="s">
        <v>64</v>
      </c>
      <c r="R3148" s="11">
        <v>3143</v>
      </c>
      <c r="S3148" s="18">
        <f t="shared" si="164"/>
        <v>2.0067415016679652E-2</v>
      </c>
      <c r="T3148" s="18">
        <f t="shared" si="166"/>
        <v>49.832028647876122</v>
      </c>
      <c r="U3148" s="18">
        <f>LOOKUP('lap sim'!T3148,'bike sim'!J221:J466,'bike sim'!K221:K466)</f>
        <v>7.3988242190430329</v>
      </c>
    </row>
    <row r="3149" spans="17:21" x14ac:dyDescent="0.25">
      <c r="Q3149" s="18" t="s">
        <v>64</v>
      </c>
      <c r="R3149" s="11">
        <v>3144</v>
      </c>
      <c r="S3149" s="18">
        <f t="shared" si="164"/>
        <v>2.0127565154153967E-2</v>
      </c>
      <c r="T3149" s="18">
        <f t="shared" si="166"/>
        <v>49.683108331343199</v>
      </c>
      <c r="U3149" s="18">
        <f>LOOKUP('lap sim'!T3149,'bike sim'!J222:J467,'bike sim'!K222:K467)</f>
        <v>7.3988242190430329</v>
      </c>
    </row>
    <row r="3150" spans="17:21" x14ac:dyDescent="0.25">
      <c r="Q3150" s="18" t="s">
        <v>64</v>
      </c>
      <c r="R3150" s="11">
        <v>3145</v>
      </c>
      <c r="S3150" s="18">
        <f t="shared" si="164"/>
        <v>2.0188259988256328E-2</v>
      </c>
      <c r="T3150" s="18">
        <f>T3151+(U3151*S3151)</f>
        <v>49.533738944401748</v>
      </c>
      <c r="U3150" s="18">
        <f>LOOKUP('lap sim'!T3150,'bike sim'!J223:J468,'bike sim'!K223:K468)</f>
        <v>7.3988242190430329</v>
      </c>
    </row>
    <row r="3151" spans="17:21" x14ac:dyDescent="0.25">
      <c r="Q3151" s="18" t="s">
        <v>64</v>
      </c>
      <c r="R3151" s="11">
        <v>3146</v>
      </c>
      <c r="S3151" s="18">
        <f t="shared" si="164"/>
        <v>2.0249507794950349E-2</v>
      </c>
      <c r="T3151" s="18">
        <f t="shared" ref="T3151:T3157" si="167">T3152+(U3152*S3152)</f>
        <v>49.383916395704766</v>
      </c>
      <c r="U3151" s="18">
        <f>LOOKUP('lap sim'!T3151,'bike sim'!J224:J469,'bike sim'!K224:K469)</f>
        <v>7.3988242190430329</v>
      </c>
    </row>
    <row r="3152" spans="17:21" x14ac:dyDescent="0.25">
      <c r="Q3152" s="18" t="s">
        <v>64</v>
      </c>
      <c r="R3152" s="11">
        <v>3147</v>
      </c>
      <c r="S3152" s="18">
        <f t="shared" si="164"/>
        <v>2.0311317027394478E-2</v>
      </c>
      <c r="T3152" s="18">
        <f t="shared" si="167"/>
        <v>49.233636531361817</v>
      </c>
      <c r="U3152" s="18">
        <f>LOOKUP('lap sim'!T3152,'bike sim'!J225:J470,'bike sim'!K225:K470)</f>
        <v>7.3988242190430329</v>
      </c>
    </row>
    <row r="3153" spans="17:21" x14ac:dyDescent="0.25">
      <c r="Q3153" s="18" t="s">
        <v>64</v>
      </c>
      <c r="R3153" s="11">
        <v>3148</v>
      </c>
      <c r="S3153" s="18">
        <f t="shared" si="164"/>
        <v>2.0373696320851568E-2</v>
      </c>
      <c r="T3153" s="18">
        <f t="shared" si="167"/>
        <v>49.08289513359167</v>
      </c>
      <c r="U3153" s="18">
        <f>LOOKUP('lap sim'!T3153,'bike sim'!J226:J471,'bike sim'!K226:K471)</f>
        <v>7.3988242190430329</v>
      </c>
    </row>
    <row r="3154" spans="17:21" x14ac:dyDescent="0.25">
      <c r="Q3154" s="18" t="s">
        <v>64</v>
      </c>
      <c r="R3154" s="11">
        <v>3149</v>
      </c>
      <c r="S3154" s="18">
        <f t="shared" si="164"/>
        <v>2.0436654497765824E-2</v>
      </c>
      <c r="T3154" s="18">
        <f t="shared" si="167"/>
        <v>48.931687919337385</v>
      </c>
      <c r="U3154" s="18">
        <f>LOOKUP('lap sim'!T3154,'bike sim'!J227:J472,'bike sim'!K227:K472)</f>
        <v>7.3988242190430329</v>
      </c>
    </row>
    <row r="3155" spans="17:21" x14ac:dyDescent="0.25">
      <c r="Q3155" s="18" t="s">
        <v>64</v>
      </c>
      <c r="R3155" s="11">
        <v>3150</v>
      </c>
      <c r="S3155" s="18">
        <f t="shared" si="164"/>
        <v>2.0500200573013824E-2</v>
      </c>
      <c r="T3155" s="18">
        <f t="shared" si="167"/>
        <v>48.780010538842532</v>
      </c>
      <c r="U3155" s="18">
        <f>LOOKUP('lap sim'!T3155,'bike sim'!J228:J473,'bike sim'!K228:K473)</f>
        <v>7.3988242190430329</v>
      </c>
    </row>
    <row r="3156" spans="17:21" x14ac:dyDescent="0.25">
      <c r="Q3156" s="18" t="s">
        <v>64</v>
      </c>
      <c r="R3156" s="11">
        <v>3151</v>
      </c>
      <c r="S3156" s="18">
        <f t="shared" si="164"/>
        <v>2.0564343759336811E-2</v>
      </c>
      <c r="T3156" s="18">
        <f t="shared" si="167"/>
        <v>48.627858574187222</v>
      </c>
      <c r="U3156" s="18">
        <f>LOOKUP('lap sim'!T3156,'bike sim'!J229:J474,'bike sim'!K229:K474)</f>
        <v>7.3988242190430329</v>
      </c>
    </row>
    <row r="3157" spans="17:21" x14ac:dyDescent="0.25">
      <c r="Q3157" s="18" t="s">
        <v>64</v>
      </c>
      <c r="R3157" s="11">
        <v>3152</v>
      </c>
      <c r="S3157" s="18">
        <f t="shared" si="164"/>
        <v>2.0631697071736729E-2</v>
      </c>
      <c r="T3157" s="18">
        <f t="shared" si="167"/>
        <v>48.46911024929188</v>
      </c>
      <c r="U3157" s="18">
        <f>LOOKUP('lap sim'!T3157,'bike sim'!J230:J475,'bike sim'!K230:K475)</f>
        <v>7.6943900612428706</v>
      </c>
    </row>
    <row r="3158" spans="17:21" x14ac:dyDescent="0.25">
      <c r="Q3158" s="18" t="s">
        <v>64</v>
      </c>
      <c r="R3158" s="11">
        <v>3153</v>
      </c>
      <c r="S3158" s="18">
        <f t="shared" si="164"/>
        <v>2.0699717283419385E-2</v>
      </c>
      <c r="T3158" s="18">
        <f>T3159+(U3159*S3159)</f>
        <v>48.309838550355799</v>
      </c>
      <c r="U3158" s="18">
        <f>LOOKUP('lap sim'!T3158,'bike sim'!J231:J476,'bike sim'!K231:K476)</f>
        <v>7.6943900612428706</v>
      </c>
    </row>
    <row r="3159" spans="17:21" x14ac:dyDescent="0.25">
      <c r="Q3159" s="18" t="s">
        <v>64</v>
      </c>
      <c r="R3159" s="11">
        <v>3154</v>
      </c>
      <c r="S3159" s="18">
        <f t="shared" si="164"/>
        <v>2.0768415480498275E-2</v>
      </c>
      <c r="T3159" s="18">
        <f>T3160+(U3160*S3160)</f>
        <v>48.150038260694892</v>
      </c>
      <c r="U3159" s="18">
        <f>LOOKUP('lap sim'!T3159,'bike sim'!J232:J477,'bike sim'!K232:K477)</f>
        <v>7.6943900612428706</v>
      </c>
    </row>
    <row r="3160" spans="17:21" x14ac:dyDescent="0.25">
      <c r="Q3160" s="18" t="s">
        <v>64</v>
      </c>
      <c r="R3160" s="11">
        <v>3155</v>
      </c>
      <c r="S3160" s="18">
        <f t="shared" si="164"/>
        <v>2.083780300894459E-2</v>
      </c>
      <c r="T3160" s="18">
        <f>T3161+(U3161*S3161)</f>
        <v>47.989704076324735</v>
      </c>
      <c r="U3160" s="18">
        <f>LOOKUP('lap sim'!T3160,'bike sim'!J233:J478,'bike sim'!K233:K478)</f>
        <v>7.6943900612428706</v>
      </c>
    </row>
    <row r="3161" spans="17:21" x14ac:dyDescent="0.25">
      <c r="Q3161" s="18" t="s">
        <v>64</v>
      </c>
      <c r="R3161" s="11">
        <v>3156</v>
      </c>
      <c r="S3161" s="18">
        <f t="shared" si="164"/>
        <v>2.0907891482474381E-2</v>
      </c>
      <c r="T3161" s="18">
        <f>T3162+(U3162*S3162)</f>
        <v>47.828830603900442</v>
      </c>
      <c r="U3161" s="18">
        <f>LOOKUP('lap sim'!T3161,'bike sim'!J234:J479,'bike sim'!K234:K479)</f>
        <v>7.6943900612428706</v>
      </c>
    </row>
    <row r="3162" spans="17:21" x14ac:dyDescent="0.25">
      <c r="Q3162" s="18" t="s">
        <v>64</v>
      </c>
      <c r="R3162" s="11">
        <v>3157</v>
      </c>
      <c r="S3162" s="18">
        <f t="shared" si="164"/>
        <v>2.0978692790730395E-2</v>
      </c>
      <c r="T3162" s="18">
        <f>T3163+(U3163*S3163)</f>
        <v>47.66741235859358</v>
      </c>
      <c r="U3162" s="18">
        <f>LOOKUP('lap sim'!T3162,'bike sim'!J235:J480,'bike sim'!K235:K480)</f>
        <v>7.6943900612428706</v>
      </c>
    </row>
    <row r="3163" spans="17:21" x14ac:dyDescent="0.25">
      <c r="Q3163" s="18" t="s">
        <v>64</v>
      </c>
      <c r="R3163" s="11">
        <v>3158</v>
      </c>
      <c r="S3163" s="18">
        <f t="shared" si="164"/>
        <v>2.1055260449742378E-2</v>
      </c>
      <c r="T3163" s="18">
        <f t="shared" ref="T3163:T3169" si="168">T3164+(U3164*S3164)</f>
        <v>47.494069350837002</v>
      </c>
      <c r="U3163" s="18">
        <f>LOOKUP('lap sim'!T3163,'bike sim'!J236:J481,'bike sim'!K236:K481)</f>
        <v>8.2327648318735491</v>
      </c>
    </row>
    <row r="3164" spans="17:21" x14ac:dyDescent="0.25">
      <c r="Q3164" s="18" t="s">
        <v>64</v>
      </c>
      <c r="R3164" s="11">
        <v>3159</v>
      </c>
      <c r="S3164" s="18">
        <f t="shared" si="164"/>
        <v>2.1129089099827303E-2</v>
      </c>
      <c r="T3164" s="18">
        <f t="shared" si="168"/>
        <v>47.32811695172289</v>
      </c>
      <c r="U3164" s="18">
        <f>LOOKUP('lap sim'!T3164,'bike sim'!J47:J292,'bike sim'!K47:K292)</f>
        <v>7.8542145536916728</v>
      </c>
    </row>
    <row r="3165" spans="17:21" x14ac:dyDescent="0.25">
      <c r="Q3165" s="18" t="s">
        <v>64</v>
      </c>
      <c r="R3165" s="11">
        <v>3160</v>
      </c>
      <c r="S3165" s="18">
        <f t="shared" si="164"/>
        <v>2.1207450883473138E-2</v>
      </c>
      <c r="T3165" s="18">
        <f t="shared" si="168"/>
        <v>47.153238995795348</v>
      </c>
      <c r="U3165" s="18">
        <f>LOOKUP('lap sim'!T3165,'bike sim'!J48:J293,'bike sim'!K48:K293)</f>
        <v>8.2460620509474829</v>
      </c>
    </row>
    <row r="3166" spans="17:21" x14ac:dyDescent="0.25">
      <c r="Q3166" s="18" t="s">
        <v>64</v>
      </c>
      <c r="R3166" s="11">
        <v>3161</v>
      </c>
      <c r="S3166" s="18">
        <f t="shared" si="164"/>
        <v>2.1286692153461153E-2</v>
      </c>
      <c r="T3166" s="18">
        <f t="shared" si="168"/>
        <v>46.97770761143849</v>
      </c>
      <c r="U3166" s="18">
        <f>LOOKUP('lap sim'!T3166,'bike sim'!J49:J294,'bike sim'!K49:K294)</f>
        <v>8.2460620509474829</v>
      </c>
    </row>
    <row r="3167" spans="17:21" x14ac:dyDescent="0.25">
      <c r="Q3167" s="18" t="s">
        <v>64</v>
      </c>
      <c r="R3167" s="11">
        <v>3162</v>
      </c>
      <c r="S3167" s="18">
        <f t="shared" si="164"/>
        <v>2.1366829497909585E-2</v>
      </c>
      <c r="T3167" s="18">
        <f t="shared" si="168"/>
        <v>46.801515409566711</v>
      </c>
      <c r="U3167" s="18">
        <f>LOOKUP('lap sim'!T3167,'bike sim'!J50:J295,'bike sim'!K50:K295)</f>
        <v>8.2460620509474829</v>
      </c>
    </row>
    <row r="3168" spans="17:21" x14ac:dyDescent="0.25">
      <c r="Q3168" s="18" t="s">
        <v>64</v>
      </c>
      <c r="R3168" s="11">
        <v>3163</v>
      </c>
      <c r="S3168" s="18">
        <f t="shared" si="164"/>
        <v>2.144787994653068E-2</v>
      </c>
      <c r="T3168" s="18">
        <f t="shared" si="168"/>
        <v>46.624654860666347</v>
      </c>
      <c r="U3168" s="18">
        <f>LOOKUP('lap sim'!T3168,'bike sim'!J51:J296,'bike sim'!K51:K296)</f>
        <v>8.2460620509474829</v>
      </c>
    </row>
    <row r="3169" spans="17:21" x14ac:dyDescent="0.25">
      <c r="Q3169" s="18" t="s">
        <v>64</v>
      </c>
      <c r="R3169" s="11">
        <v>3164</v>
      </c>
      <c r="S3169" s="18">
        <f t="shared" si="164"/>
        <v>2.1529860985867726E-2</v>
      </c>
      <c r="T3169" s="18">
        <f t="shared" si="168"/>
        <v>46.447118291028609</v>
      </c>
      <c r="U3169" s="18">
        <f>LOOKUP('lap sim'!T3169,'bike sim'!J52:J297,'bike sim'!K52:K297)</f>
        <v>8.2460620509474829</v>
      </c>
    </row>
    <row r="3170" spans="17:21" x14ac:dyDescent="0.25">
      <c r="Q3170" s="18" t="s">
        <v>64</v>
      </c>
      <c r="R3170" s="11">
        <v>3165</v>
      </c>
      <c r="S3170" s="18">
        <f t="shared" si="164"/>
        <v>2.1612790575179817E-2</v>
      </c>
      <c r="T3170" s="18">
        <f>T3171+(U3171*S3171)</f>
        <v>46.26889787885154</v>
      </c>
      <c r="U3170" s="18">
        <f>LOOKUP('lap sim'!T3170,'bike sim'!J53:J298,'bike sim'!K53:K298)</f>
        <v>8.2460620509474829</v>
      </c>
    </row>
    <row r="3171" spans="17:21" x14ac:dyDescent="0.25">
      <c r="Q3171" s="18" t="s">
        <v>64</v>
      </c>
      <c r="R3171" s="11">
        <v>3166</v>
      </c>
      <c r="S3171" s="18">
        <f t="shared" si="164"/>
        <v>2.1700897906173446E-2</v>
      </c>
      <c r="T3171" s="18">
        <f t="shared" ref="T3171:T3183" si="169">T3172+(U3172*S3172)</f>
        <v>46.08104255978833</v>
      </c>
      <c r="U3171" s="18">
        <f>LOOKUP('lap sim'!T3171,'bike sim'!J54:J299,'bike sim'!K54:K299)</f>
        <v>8.6565689528345136</v>
      </c>
    </row>
    <row r="3172" spans="17:21" x14ac:dyDescent="0.25">
      <c r="Q3172" s="18" t="s">
        <v>64</v>
      </c>
      <c r="R3172" s="11">
        <v>3167</v>
      </c>
      <c r="S3172" s="18">
        <f t="shared" si="164"/>
        <v>2.179165649408088E-2</v>
      </c>
      <c r="T3172" s="18">
        <f t="shared" si="169"/>
        <v>45.889122759971151</v>
      </c>
      <c r="U3172" s="18">
        <f>LOOKUP('lap sim'!T3172,'bike sim'!J245:J490,'bike sim'!K245:K490)</f>
        <v>8.807031253879595</v>
      </c>
    </row>
    <row r="3173" spans="17:21" x14ac:dyDescent="0.25">
      <c r="Q3173" s="18" t="s">
        <v>64</v>
      </c>
      <c r="R3173" s="11">
        <v>3168</v>
      </c>
      <c r="S3173" s="18">
        <f t="shared" si="164"/>
        <v>2.1883565047465546E-2</v>
      </c>
      <c r="T3173" s="18">
        <f t="shared" si="169"/>
        <v>45.696393518651817</v>
      </c>
      <c r="U3173" s="18">
        <f>LOOKUP('lap sim'!T3173,'bike sim'!J246:J491,'bike sim'!K246:K491)</f>
        <v>8.807031253879595</v>
      </c>
    </row>
    <row r="3174" spans="17:21" x14ac:dyDescent="0.25">
      <c r="Q3174" s="18" t="s">
        <v>64</v>
      </c>
      <c r="R3174" s="11">
        <v>3169</v>
      </c>
      <c r="S3174" s="18">
        <f t="shared" si="164"/>
        <v>2.1976648079049355E-2</v>
      </c>
      <c r="T3174" s="18">
        <f t="shared" si="169"/>
        <v>45.502844492164115</v>
      </c>
      <c r="U3174" s="18">
        <f>LOOKUP('lap sim'!T3174,'bike sim'!J247:J492,'bike sim'!K247:K492)</f>
        <v>8.807031253879595</v>
      </c>
    </row>
    <row r="3175" spans="17:21" x14ac:dyDescent="0.25">
      <c r="Q3175" s="18" t="s">
        <v>64</v>
      </c>
      <c r="R3175" s="11">
        <v>3170</v>
      </c>
      <c r="S3175" s="18">
        <f t="shared" si="164"/>
        <v>2.2070930839830045E-2</v>
      </c>
      <c r="T3175" s="18">
        <f t="shared" si="169"/>
        <v>45.308465114455515</v>
      </c>
      <c r="U3175" s="18">
        <f>LOOKUP('lap sim'!T3175,'bike sim'!J248:J493,'bike sim'!K248:K493)</f>
        <v>8.807031253879595</v>
      </c>
    </row>
    <row r="3176" spans="17:21" x14ac:dyDescent="0.25">
      <c r="Q3176" s="18" t="s">
        <v>64</v>
      </c>
      <c r="R3176" s="11">
        <v>3171</v>
      </c>
      <c r="S3176" s="18">
        <f t="shared" si="164"/>
        <v>2.216643934793212E-2</v>
      </c>
      <c r="T3176" s="18">
        <f t="shared" si="169"/>
        <v>45.11324459033105</v>
      </c>
      <c r="U3176" s="18">
        <f>LOOKUP('lap sim'!T3176,'bike sim'!J249:J494,'bike sim'!K249:K494)</f>
        <v>8.807031253879595</v>
      </c>
    </row>
    <row r="3177" spans="17:21" x14ac:dyDescent="0.25">
      <c r="Q3177" s="18" t="s">
        <v>64</v>
      </c>
      <c r="R3177" s="11">
        <v>3172</v>
      </c>
      <c r="S3177" s="18">
        <f t="shared" si="164"/>
        <v>2.2263200418848408E-2</v>
      </c>
      <c r="T3177" s="18">
        <f t="shared" si="169"/>
        <v>44.917171888430865</v>
      </c>
      <c r="U3177" s="18">
        <f>LOOKUP('lap sim'!T3177,'bike sim'!J250:J495,'bike sim'!K250:K495)</f>
        <v>8.807031253879595</v>
      </c>
    </row>
    <row r="3178" spans="17:21" x14ac:dyDescent="0.25">
      <c r="Q3178" s="18" t="s">
        <v>64</v>
      </c>
      <c r="R3178" s="11">
        <v>3173</v>
      </c>
      <c r="S3178" s="18">
        <f t="shared" si="164"/>
        <v>2.2361241697152253E-2</v>
      </c>
      <c r="T3178" s="18">
        <f t="shared" si="169"/>
        <v>44.72023573392849</v>
      </c>
      <c r="U3178" s="18">
        <f>LOOKUP('lap sim'!T3178,'bike sim'!J251:J496,'bike sim'!K251:K496)</f>
        <v>8.807031253879595</v>
      </c>
    </row>
    <row r="3179" spans="17:21" x14ac:dyDescent="0.25">
      <c r="Q3179" s="18" t="s">
        <v>64</v>
      </c>
      <c r="R3179" s="11">
        <v>3174</v>
      </c>
      <c r="S3179" s="18">
        <f t="shared" si="164"/>
        <v>2.2467582789002048E-2</v>
      </c>
      <c r="T3179" s="18">
        <f t="shared" si="169"/>
        <v>44.508570832528683</v>
      </c>
      <c r="U3179" s="18">
        <f>LOOKUP('lap sim'!T3179,'bike sim'!J252:J497,'bike sim'!K252:K497)</f>
        <v>9.4209022567136511</v>
      </c>
    </row>
    <row r="3180" spans="17:21" x14ac:dyDescent="0.25">
      <c r="Q3180" s="18" t="s">
        <v>64</v>
      </c>
      <c r="R3180" s="11">
        <v>3175</v>
      </c>
      <c r="S3180" s="18">
        <f t="shared" si="164"/>
        <v>2.2575458082783544E-2</v>
      </c>
      <c r="T3180" s="18">
        <f t="shared" si="169"/>
        <v>44.295889648530242</v>
      </c>
      <c r="U3180" s="18">
        <f>LOOKUP('lap sim'!T3180,'bike sim'!J253:J498,'bike sim'!K253:K498)</f>
        <v>9.4209022567136511</v>
      </c>
    </row>
    <row r="3181" spans="17:21" x14ac:dyDescent="0.25">
      <c r="Q3181" s="18" t="s">
        <v>64</v>
      </c>
      <c r="R3181" s="11">
        <v>3176</v>
      </c>
      <c r="S3181" s="18">
        <f t="shared" si="164"/>
        <v>2.2684904864055406E-2</v>
      </c>
      <c r="T3181" s="18">
        <f t="shared" si="169"/>
        <v>44.082177377103129</v>
      </c>
      <c r="U3181" s="18">
        <f>LOOKUP('lap sim'!T3181,'bike sim'!J254:J499,'bike sim'!K254:K499)</f>
        <v>9.4209022567136511</v>
      </c>
    </row>
    <row r="3182" spans="17:21" x14ac:dyDescent="0.25">
      <c r="Q3182" s="18" t="s">
        <v>64</v>
      </c>
      <c r="R3182" s="11">
        <v>3177</v>
      </c>
      <c r="S3182" s="18">
        <f t="shared" si="164"/>
        <v>2.2795961700360263E-2</v>
      </c>
      <c r="T3182" s="18">
        <f t="shared" si="169"/>
        <v>43.867418850076248</v>
      </c>
      <c r="U3182" s="18">
        <f>LOOKUP('lap sim'!T3182,'bike sim'!J255:J500,'bike sim'!K255:K500)</f>
        <v>9.4209022567136511</v>
      </c>
    </row>
    <row r="3183" spans="17:21" x14ac:dyDescent="0.25">
      <c r="Q3183" s="18" t="s">
        <v>64</v>
      </c>
      <c r="R3183" s="11">
        <v>3178</v>
      </c>
      <c r="S3183" s="18">
        <f t="shared" si="164"/>
        <v>2.290866849849172E-2</v>
      </c>
      <c r="T3183" s="18">
        <f t="shared" si="169"/>
        <v>43.651598523320501</v>
      </c>
      <c r="U3183" s="18">
        <f>LOOKUP('lap sim'!T3183,'bike sim'!J256:J501,'bike sim'!K256:K501)</f>
        <v>9.4209022567136511</v>
      </c>
    </row>
    <row r="3184" spans="17:21" x14ac:dyDescent="0.25">
      <c r="Q3184" s="18" t="s">
        <v>64</v>
      </c>
      <c r="R3184" s="11">
        <v>3179</v>
      </c>
      <c r="S3184" s="18">
        <f t="shared" si="164"/>
        <v>2.3023066564920858E-2</v>
      </c>
      <c r="T3184" s="18">
        <f>T3185+(U3185*S3185)</f>
        <v>43.434700463562571</v>
      </c>
      <c r="U3184" s="18">
        <f>LOOKUP('lap sim'!T3184,'bike sim'!J257:J502,'bike sim'!K257:K502)</f>
        <v>9.4209022567136511</v>
      </c>
    </row>
    <row r="3185" spans="17:21" x14ac:dyDescent="0.25">
      <c r="Q3185" s="18" t="s">
        <v>64</v>
      </c>
      <c r="R3185" s="11">
        <v>3180</v>
      </c>
      <c r="S3185" s="18">
        <f t="shared" si="164"/>
        <v>2.3139198669590421E-2</v>
      </c>
      <c r="T3185" s="18">
        <f>T3186+(U3186*S3186)</f>
        <v>43.216708334597683</v>
      </c>
      <c r="U3185" s="18">
        <f>LOOKUP('lap sim'!T3185,'bike sim'!J258:J503,'bike sim'!K258:K503)</f>
        <v>9.4209022567136511</v>
      </c>
    </row>
    <row r="3186" spans="17:21" x14ac:dyDescent="0.25">
      <c r="Q3186" s="18" t="s">
        <v>64</v>
      </c>
      <c r="R3186" s="11">
        <v>3181</v>
      </c>
      <c r="S3186" s="18">
        <f t="shared" si="164"/>
        <v>2.3265431306197432E-2</v>
      </c>
      <c r="T3186" s="18">
        <f>T3187+(U3187*S3187)</f>
        <v>42.982224865679605</v>
      </c>
      <c r="U3186" s="18">
        <f>LOOKUP('lap sim'!T3186,'bike sim'!J259:J504,'bike sim'!K259:K504)</f>
        <v>10.07862118832157</v>
      </c>
    </row>
    <row r="3187" spans="17:21" x14ac:dyDescent="0.25">
      <c r="Q3187" s="18" t="s">
        <v>64</v>
      </c>
      <c r="R3187" s="11">
        <v>3182</v>
      </c>
      <c r="S3187" s="18">
        <f t="shared" si="164"/>
        <v>2.3393756569253674E-2</v>
      </c>
      <c r="T3187" s="18">
        <f>T3188+(U3188*S3188)</f>
        <v>42.746448055046287</v>
      </c>
      <c r="U3187" s="18">
        <f>LOOKUP('lap sim'!T3187,'bike sim'!J260:J505,'bike sim'!K260:K505)</f>
        <v>10.07862118832157</v>
      </c>
    </row>
    <row r="3188" spans="17:21" x14ac:dyDescent="0.25">
      <c r="Q3188" s="18" t="s">
        <v>64</v>
      </c>
      <c r="R3188" s="11">
        <v>3183</v>
      </c>
      <c r="S3188" s="18">
        <f t="shared" si="164"/>
        <v>2.3524232989500876E-2</v>
      </c>
      <c r="T3188" s="18">
        <f>T3189+(U3189*S3189)</f>
        <v>42.50935622199929</v>
      </c>
      <c r="U3188" s="18">
        <f>LOOKUP('lap sim'!T3188,'bike sim'!J261:J506,'bike sim'!K261:K506)</f>
        <v>10.07862118832157</v>
      </c>
    </row>
    <row r="3189" spans="17:21" x14ac:dyDescent="0.25">
      <c r="Q3189" s="18" t="s">
        <v>64</v>
      </c>
      <c r="R3189" s="11">
        <v>3184</v>
      </c>
      <c r="S3189" s="18">
        <f t="shared" si="164"/>
        <v>2.3654161601390295E-2</v>
      </c>
      <c r="T3189" s="18">
        <f t="shared" ref="T3189:T3196" si="170">T3190+(U3190*S3190)</f>
        <v>42.275858973637185</v>
      </c>
      <c r="U3189" s="18">
        <f>LOOKUP('lap sim'!T3189,'bike sim'!J37:J282,'bike sim'!K37:K282)</f>
        <v>9.8712967424886422</v>
      </c>
    </row>
    <row r="3190" spans="17:21" x14ac:dyDescent="0.25">
      <c r="Q3190" s="18" t="s">
        <v>64</v>
      </c>
      <c r="R3190" s="11">
        <v>3185</v>
      </c>
      <c r="S3190" s="18">
        <f t="shared" si="164"/>
        <v>2.3791947974880857E-2</v>
      </c>
      <c r="T3190" s="18">
        <f t="shared" si="170"/>
        <v>42.031026675738502</v>
      </c>
      <c r="U3190" s="18">
        <f>LOOKUP('lap sim'!T3190,'bike sim'!J38:J283,'bike sim'!K38:K283)</f>
        <v>10.290552844061898</v>
      </c>
    </row>
    <row r="3191" spans="17:21" x14ac:dyDescent="0.25">
      <c r="Q3191" s="18" t="s">
        <v>64</v>
      </c>
      <c r="R3191" s="11">
        <v>3186</v>
      </c>
      <c r="S3191" s="18">
        <f t="shared" si="164"/>
        <v>2.3932175433810203E-2</v>
      </c>
      <c r="T3191" s="18">
        <f t="shared" si="170"/>
        <v>41.784751359763519</v>
      </c>
      <c r="U3191" s="18">
        <f>LOOKUP('lap sim'!T3191,'bike sim'!J39:J284,'bike sim'!K39:K284)</f>
        <v>10.290552844061898</v>
      </c>
    </row>
    <row r="3192" spans="17:21" x14ac:dyDescent="0.25">
      <c r="Q3192" s="18" t="s">
        <v>64</v>
      </c>
      <c r="R3192" s="11">
        <v>3187</v>
      </c>
      <c r="S3192" s="18">
        <f t="shared" si="164"/>
        <v>2.4074917008118944E-2</v>
      </c>
      <c r="T3192" s="18">
        <f t="shared" si="170"/>
        <v>41.537007154075063</v>
      </c>
      <c r="U3192" s="18">
        <f>LOOKUP('lap sim'!T3192,'bike sim'!J40:J285,'bike sim'!K40:K285)</f>
        <v>10.290552844061898</v>
      </c>
    </row>
    <row r="3193" spans="17:21" x14ac:dyDescent="0.25">
      <c r="Q3193" s="18" t="s">
        <v>64</v>
      </c>
      <c r="R3193" s="11">
        <v>3188</v>
      </c>
      <c r="S3193" s="18">
        <f t="shared" si="164"/>
        <v>2.422024882634001E-2</v>
      </c>
      <c r="T3193" s="18">
        <f t="shared" si="170"/>
        <v>41.287767403631285</v>
      </c>
      <c r="U3193" s="18">
        <f>LOOKUP('lap sim'!T3193,'bike sim'!J41:J286,'bike sim'!K41:K286)</f>
        <v>10.290552844061898</v>
      </c>
    </row>
    <row r="3194" spans="17:21" x14ac:dyDescent="0.25">
      <c r="Q3194" s="18" t="s">
        <v>64</v>
      </c>
      <c r="R3194" s="11">
        <v>3189</v>
      </c>
      <c r="S3194" s="18">
        <f t="shared" ref="S3194:S3257" si="171">1/T3194</f>
        <v>2.4374635094235739E-2</v>
      </c>
      <c r="T3194" s="18">
        <f t="shared" si="170"/>
        <v>41.026255208903045</v>
      </c>
      <c r="U3194" s="18">
        <f>LOOKUP('lap sim'!T3194,'bike sim'!J42:J287,'bike sim'!K42:K287)</f>
        <v>10.728866041161211</v>
      </c>
    </row>
    <row r="3195" spans="17:21" x14ac:dyDescent="0.25">
      <c r="Q3195" s="18" t="s">
        <v>64</v>
      </c>
      <c r="R3195" s="11">
        <v>3190</v>
      </c>
      <c r="S3195" s="18">
        <f t="shared" si="171"/>
        <v>2.4532018343392307E-2</v>
      </c>
      <c r="T3195" s="18">
        <f t="shared" si="170"/>
        <v>40.763054470377476</v>
      </c>
      <c r="U3195" s="18">
        <f>LOOKUP('lap sim'!T3195,'bike sim'!J43:J288,'bike sim'!K43:K288)</f>
        <v>10.728866041161211</v>
      </c>
    </row>
    <row r="3196" spans="17:21" x14ac:dyDescent="0.25">
      <c r="Q3196" s="18" t="s">
        <v>64</v>
      </c>
      <c r="R3196" s="11">
        <v>3191</v>
      </c>
      <c r="S3196" s="18">
        <f t="shared" si="171"/>
        <v>2.4692496941131094E-2</v>
      </c>
      <c r="T3196" s="18">
        <f t="shared" si="170"/>
        <v>40.498131978474298</v>
      </c>
      <c r="U3196" s="18">
        <f>LOOKUP('lap sim'!T3196,'bike sim'!J44:J289,'bike sim'!K44:K289)</f>
        <v>10.728866041161211</v>
      </c>
    </row>
    <row r="3197" spans="17:21" x14ac:dyDescent="0.25">
      <c r="Q3197" s="18" t="s">
        <v>64</v>
      </c>
      <c r="R3197" s="11">
        <v>3192</v>
      </c>
      <c r="S3197" s="18">
        <f t="shared" si="171"/>
        <v>2.4861015757645551E-2</v>
      </c>
      <c r="T3197" s="18">
        <f t="shared" ref="T3197:T3205" si="172">T3198+(U3198*S3198)</f>
        <v>40.223617962691982</v>
      </c>
      <c r="U3197" s="18">
        <f>LOOKUP('lap sim'!T3197,'bike sim'!J45:J290,'bike sim'!K45:K290)</f>
        <v>11.041946896232151</v>
      </c>
    </row>
    <row r="3198" spans="17:21" x14ac:dyDescent="0.25">
      <c r="Q3198" s="18" t="s">
        <v>64</v>
      </c>
      <c r="R3198" s="11">
        <v>3193</v>
      </c>
      <c r="S3198" s="18">
        <f t="shared" si="171"/>
        <v>2.5033040825682536E-2</v>
      </c>
      <c r="T3198" s="18">
        <f t="shared" si="172"/>
        <v>39.947204455243586</v>
      </c>
      <c r="U3198" s="18">
        <f>LOOKUP('lap sim'!T3198,'bike sim'!J46:J291,'bike sim'!K46:K291)</f>
        <v>11.041946896232151</v>
      </c>
    </row>
    <row r="3199" spans="17:21" x14ac:dyDescent="0.25">
      <c r="Q3199" s="18" t="s">
        <v>64</v>
      </c>
      <c r="R3199" s="11">
        <v>3194</v>
      </c>
      <c r="S3199" s="18">
        <f t="shared" si="171"/>
        <v>2.5217681362411912E-2</v>
      </c>
      <c r="T3199" s="18">
        <f t="shared" si="172"/>
        <v>39.654716293249109</v>
      </c>
      <c r="U3199" s="18">
        <f>LOOKUP('lap sim'!T3199,'bike sim'!J47:J292,'bike sim'!K47:K292)</f>
        <v>11.598535083024931</v>
      </c>
    </row>
    <row r="3200" spans="17:21" x14ac:dyDescent="0.25">
      <c r="Q3200" s="18" t="s">
        <v>64</v>
      </c>
      <c r="R3200" s="11">
        <v>3195</v>
      </c>
      <c r="S3200" s="18">
        <f t="shared" si="171"/>
        <v>2.5406479309445937E-2</v>
      </c>
      <c r="T3200" s="18">
        <f t="shared" si="172"/>
        <v>39.360038351642352</v>
      </c>
      <c r="U3200" s="18">
        <f>LOOKUP('lap sim'!T3200,'bike sim'!J48:J293,'bike sim'!K48:K293)</f>
        <v>11.598535083024931</v>
      </c>
    </row>
    <row r="3201" spans="17:21" x14ac:dyDescent="0.25">
      <c r="Q3201" s="18" t="s">
        <v>64</v>
      </c>
      <c r="R3201" s="11">
        <v>3196</v>
      </c>
      <c r="S3201" s="18">
        <f t="shared" si="171"/>
        <v>2.5599593309356683E-2</v>
      </c>
      <c r="T3201" s="18">
        <f t="shared" si="172"/>
        <v>39.063120570532611</v>
      </c>
      <c r="U3201" s="18">
        <f>LOOKUP('lap sim'!T3201,'bike sim'!J49:J294,'bike sim'!K49:K294)</f>
        <v>11.598535083024931</v>
      </c>
    </row>
    <row r="3202" spans="17:21" x14ac:dyDescent="0.25">
      <c r="Q3202" s="18" t="s">
        <v>64</v>
      </c>
      <c r="R3202" s="11">
        <v>3197</v>
      </c>
      <c r="S3202" s="18">
        <f t="shared" si="171"/>
        <v>2.5797190621143957E-2</v>
      </c>
      <c r="T3202" s="18">
        <f t="shared" si="172"/>
        <v>38.763910950069793</v>
      </c>
      <c r="U3202" s="18">
        <f>LOOKUP('lap sim'!T3202,'bike sim'!J50:J295,'bike sim'!K50:K295)</f>
        <v>11.598535083024931</v>
      </c>
    </row>
    <row r="3203" spans="17:21" x14ac:dyDescent="0.25">
      <c r="Q3203" s="18" t="s">
        <v>64</v>
      </c>
      <c r="R3203" s="11">
        <v>3198</v>
      </c>
      <c r="S3203" s="18">
        <f t="shared" si="171"/>
        <v>2.6009878786802314E-2</v>
      </c>
      <c r="T3203" s="18">
        <f t="shared" si="172"/>
        <v>38.446930421967615</v>
      </c>
      <c r="U3203" s="18">
        <f>LOOKUP('lap sim'!T3203,'bike sim'!J51:J296,'bike sim'!K51:K296)</f>
        <v>12.186928309063013</v>
      </c>
    </row>
    <row r="3204" spans="17:21" x14ac:dyDescent="0.25">
      <c r="Q3204" s="18" t="s">
        <v>64</v>
      </c>
      <c r="R3204" s="11">
        <v>3199</v>
      </c>
      <c r="S3204" s="18">
        <f t="shared" si="171"/>
        <v>2.6227931076835825E-2</v>
      </c>
      <c r="T3204" s="18">
        <f t="shared" si="172"/>
        <v>38.127292506239172</v>
      </c>
      <c r="U3204" s="18">
        <f>LOOKUP('lap sim'!T3204,'bike sim'!J52:J297,'bike sim'!K52:K297)</f>
        <v>12.186928309063013</v>
      </c>
    </row>
    <row r="3205" spans="17:21" x14ac:dyDescent="0.25">
      <c r="Q3205" s="18" t="s">
        <v>64</v>
      </c>
      <c r="R3205" s="11">
        <v>3200</v>
      </c>
      <c r="S3205" s="18">
        <f t="shared" si="171"/>
        <v>2.6451577231737529E-2</v>
      </c>
      <c r="T3205" s="18">
        <f t="shared" si="172"/>
        <v>37.804929030854346</v>
      </c>
      <c r="U3205" s="18">
        <f>LOOKUP('lap sim'!T3205,'bike sim'!J53:J298,'bike sim'!K53:K298)</f>
        <v>12.186928309063013</v>
      </c>
    </row>
    <row r="3206" spans="17:21" x14ac:dyDescent="0.25">
      <c r="Q3206" s="18" t="s">
        <v>64</v>
      </c>
      <c r="R3206" s="11">
        <v>3201</v>
      </c>
      <c r="S3206" s="18">
        <f t="shared" si="171"/>
        <v>2.669300847821228E-2</v>
      </c>
      <c r="T3206" s="18">
        <f t="shared" ref="T3206:T3212" si="173">T3207+(U3207*S3207)</f>
        <v>37.462993383313581</v>
      </c>
      <c r="U3206" s="18">
        <f>LOOKUP('lap sim'!T3206,'bike sim'!J54:J299,'bike sim'!K54:K299)</f>
        <v>12.809932901338639</v>
      </c>
    </row>
    <row r="3207" spans="17:21" x14ac:dyDescent="0.25">
      <c r="Q3207" s="18" t="s">
        <v>64</v>
      </c>
      <c r="R3207" s="11">
        <v>3202</v>
      </c>
      <c r="S3207" s="18">
        <f t="shared" si="171"/>
        <v>2.6941194940200083E-2</v>
      </c>
      <c r="T3207" s="18">
        <f t="shared" si="173"/>
        <v>37.117878483847733</v>
      </c>
      <c r="U3207" s="18">
        <f>LOOKUP('lap sim'!T3207,'bike sim'!J54:J299,'bike sim'!K54:K299)</f>
        <v>12.809932901338639</v>
      </c>
    </row>
    <row r="3208" spans="17:21" x14ac:dyDescent="0.25">
      <c r="Q3208" s="18" t="s">
        <v>64</v>
      </c>
      <c r="R3208" s="11">
        <v>3203</v>
      </c>
      <c r="S3208" s="18">
        <f t="shared" si="171"/>
        <v>2.7202040938934476E-2</v>
      </c>
      <c r="T3208" s="18">
        <f t="shared" si="173"/>
        <v>36.761947467283342</v>
      </c>
      <c r="U3208" s="18">
        <f>LOOKUP('lap sim'!T3208,'bike sim'!J55:J300,'bike sim'!K55:K300)</f>
        <v>13.084717332916908</v>
      </c>
    </row>
    <row r="3209" spans="17:21" x14ac:dyDescent="0.25">
      <c r="Q3209" s="18" t="s">
        <v>64</v>
      </c>
      <c r="R3209" s="11">
        <v>3204</v>
      </c>
      <c r="S3209" s="18">
        <f t="shared" si="171"/>
        <v>2.7470639306051321E-2</v>
      </c>
      <c r="T3209" s="18">
        <f t="shared" si="173"/>
        <v>36.402501917009147</v>
      </c>
      <c r="U3209" s="18">
        <f>LOOKUP('lap sim'!T3209,'bike sim'!J56:J301,'bike sim'!K56:K301)</f>
        <v>13.084717332916908</v>
      </c>
    </row>
    <row r="3210" spans="17:21" x14ac:dyDescent="0.25">
      <c r="Q3210" s="18" t="s">
        <v>64</v>
      </c>
      <c r="R3210" s="11">
        <v>3205</v>
      </c>
      <c r="S3210" s="18">
        <f t="shared" si="171"/>
        <v>2.776442144417339E-2</v>
      </c>
      <c r="T3210" s="18">
        <f t="shared" si="173"/>
        <v>36.017318135395861</v>
      </c>
      <c r="U3210" s="18">
        <f>LOOKUP('lap sim'!T3210,'bike sim'!J57:J302,'bike sim'!K57:K302)</f>
        <v>13.873286802960651</v>
      </c>
    </row>
    <row r="3211" spans="17:21" x14ac:dyDescent="0.25">
      <c r="Q3211" s="18" t="s">
        <v>64</v>
      </c>
      <c r="R3211" s="11">
        <v>3206</v>
      </c>
      <c r="S3211" s="18">
        <f t="shared" si="171"/>
        <v>2.8067871307212226E-2</v>
      </c>
      <c r="T3211" s="18">
        <f t="shared" si="173"/>
        <v>35.627924506802316</v>
      </c>
      <c r="U3211" s="18">
        <f>LOOKUP('lap sim'!T3211,'bike sim'!J58:J303,'bike sim'!K58:K303)</f>
        <v>13.873286802960651</v>
      </c>
    </row>
    <row r="3212" spans="17:21" x14ac:dyDescent="0.25">
      <c r="Q3212" s="18" t="s">
        <v>64</v>
      </c>
      <c r="R3212" s="11">
        <v>3207</v>
      </c>
      <c r="S3212" s="18">
        <f t="shared" si="171"/>
        <v>2.8381532304773353E-2</v>
      </c>
      <c r="T3212" s="18">
        <f t="shared" si="173"/>
        <v>35.234179369230702</v>
      </c>
      <c r="U3212" s="18">
        <f>LOOKUP('lap sim'!T3212,'bike sim'!J59:J304,'bike sim'!K59:K304)</f>
        <v>13.873286802960651</v>
      </c>
    </row>
    <row r="3213" spans="17:21" x14ac:dyDescent="0.25">
      <c r="Q3213" s="18" t="s">
        <v>64</v>
      </c>
      <c r="R3213" s="11">
        <v>3208</v>
      </c>
      <c r="S3213" s="18">
        <f t="shared" si="171"/>
        <v>2.8705991668807544E-2</v>
      </c>
      <c r="T3213" s="18">
        <f t="shared" ref="T3213:T3220" si="174">T3214+(U3214*S3214)</f>
        <v>34.835932913845937</v>
      </c>
      <c r="U3213" s="18">
        <f>LOOKUP('lap sim'!T3213,'bike sim'!J60:J305,'bike sim'!K60:K305)</f>
        <v>13.873286802960651</v>
      </c>
    </row>
    <row r="3214" spans="17:21" x14ac:dyDescent="0.25">
      <c r="Q3214" s="18" t="s">
        <v>64</v>
      </c>
      <c r="R3214" s="11">
        <v>3209</v>
      </c>
      <c r="S3214" s="18">
        <f t="shared" si="171"/>
        <v>2.9062908008323871E-2</v>
      </c>
      <c r="T3214" s="18">
        <f t="shared" si="174"/>
        <v>34.408119095088189</v>
      </c>
      <c r="U3214" s="18">
        <f>LOOKUP('lap sim'!T3214,'bike sim'!J61:J306,'bike sim'!K61:K306)</f>
        <v>14.720268826340972</v>
      </c>
    </row>
    <row r="3215" spans="17:21" x14ac:dyDescent="0.25">
      <c r="Q3215" s="18" t="s">
        <v>64</v>
      </c>
      <c r="R3215" s="11">
        <v>3210</v>
      </c>
      <c r="S3215" s="18">
        <f t="shared" si="171"/>
        <v>2.9433537287533732E-2</v>
      </c>
      <c r="T3215" s="18">
        <f t="shared" si="174"/>
        <v>33.974849513705564</v>
      </c>
      <c r="U3215" s="18">
        <f>LOOKUP('lap sim'!T3215,'bike sim'!J62:J307,'bike sim'!K62:K307)</f>
        <v>14.720268826340972</v>
      </c>
    </row>
    <row r="3216" spans="17:21" x14ac:dyDescent="0.25">
      <c r="Q3216" s="18" t="s">
        <v>64</v>
      </c>
      <c r="R3216" s="11">
        <v>3211</v>
      </c>
      <c r="S3216" s="18">
        <f t="shared" si="171"/>
        <v>2.9832531344620081E-2</v>
      </c>
      <c r="T3216" s="18">
        <f t="shared" si="174"/>
        <v>33.520454179639614</v>
      </c>
      <c r="U3216" s="18">
        <f>LOOKUP('lap sim'!T3216,'bike sim'!J63:J308,'bike sim'!K63:K308)</f>
        <v>15.231537974999638</v>
      </c>
    </row>
    <row r="3217" spans="17:21" x14ac:dyDescent="0.25">
      <c r="Q3217" s="18" t="s">
        <v>64</v>
      </c>
      <c r="R3217" s="11">
        <v>3212</v>
      </c>
      <c r="S3217" s="18">
        <f t="shared" si="171"/>
        <v>3.0248284310456289E-2</v>
      </c>
      <c r="T3217" s="18">
        <f t="shared" si="174"/>
        <v>33.059726288486317</v>
      </c>
      <c r="U3217" s="18">
        <f>LOOKUP('lap sim'!T3217,'bike sim'!J64:J309,'bike sim'!K64:K309)</f>
        <v>15.231537974999638</v>
      </c>
    </row>
    <row r="3218" spans="17:21" x14ac:dyDescent="0.25">
      <c r="Q3218" s="18" t="s">
        <v>64</v>
      </c>
      <c r="R3218" s="11">
        <v>3213</v>
      </c>
      <c r="S3218" s="18">
        <f t="shared" si="171"/>
        <v>3.0698534943854019E-2</v>
      </c>
      <c r="T3218" s="18">
        <f t="shared" si="174"/>
        <v>32.574844429186818</v>
      </c>
      <c r="U3218" s="18">
        <f>LOOKUP('lap sim'!T3218,'bike sim'!J65:J310,'bike sim'!K65:K310)</f>
        <v>15.794951133216092</v>
      </c>
    </row>
    <row r="3219" spans="17:21" x14ac:dyDescent="0.25">
      <c r="Q3219" s="18" t="s">
        <v>64</v>
      </c>
      <c r="R3219" s="11">
        <v>3214</v>
      </c>
      <c r="S3219" s="18">
        <f t="shared" si="171"/>
        <v>3.1169798719888696E-2</v>
      </c>
      <c r="T3219" s="18">
        <f t="shared" si="174"/>
        <v>32.082337424974263</v>
      </c>
      <c r="U3219" s="18">
        <f>LOOKUP('lap sim'!T3219,'bike sim'!J66:J311,'bike sim'!K66:K311)</f>
        <v>15.800775893310437</v>
      </c>
    </row>
    <row r="3220" spans="17:21" x14ac:dyDescent="0.25">
      <c r="Q3220" s="18" t="s">
        <v>64</v>
      </c>
      <c r="R3220" s="11">
        <v>3215</v>
      </c>
      <c r="S3220" s="18">
        <f t="shared" si="171"/>
        <v>3.1687137100726452E-2</v>
      </c>
      <c r="T3220" s="18">
        <f t="shared" si="174"/>
        <v>31.558546826783989</v>
      </c>
      <c r="U3220" s="18">
        <f>LOOKUP('lap sim'!T3220,'bike sim'!J67:J312,'bike sim'!K67:K312)</f>
        <v>16.530070120416863</v>
      </c>
    </row>
    <row r="3221" spans="17:21" x14ac:dyDescent="0.25">
      <c r="Q3221" s="18" t="s">
        <v>64</v>
      </c>
      <c r="R3221" s="11">
        <v>3216</v>
      </c>
      <c r="S3221" s="18">
        <f t="shared" si="171"/>
        <v>3.2257675261215257E-2</v>
      </c>
      <c r="T3221" s="18">
        <f t="shared" ref="T3221:T3233" si="175">T3222+(U3222*S3222)</f>
        <v>31.000374078486107</v>
      </c>
      <c r="U3221" s="18">
        <f>LOOKUP('lap sim'!T3221,'bike sim'!J42:J287,'bike sim'!K42:K287)</f>
        <v>17.303563997650944</v>
      </c>
    </row>
    <row r="3222" spans="17:21" x14ac:dyDescent="0.25">
      <c r="Q3222" s="18" t="s">
        <v>64</v>
      </c>
      <c r="R3222" s="11">
        <v>3217</v>
      </c>
      <c r="S3222" s="18">
        <f t="shared" si="171"/>
        <v>3.2860393233207753E-2</v>
      </c>
      <c r="T3222" s="18">
        <f t="shared" si="175"/>
        <v>30.431772161187322</v>
      </c>
      <c r="U3222" s="18">
        <f>LOOKUP('lap sim'!T3222,'bike sim'!J43:J288,'bike sim'!K43:K288)</f>
        <v>17.303563997650944</v>
      </c>
    </row>
    <row r="3223" spans="17:21" x14ac:dyDescent="0.25">
      <c r="Q3223" s="18" t="s">
        <v>64</v>
      </c>
      <c r="R3223" s="11">
        <v>3218</v>
      </c>
      <c r="S3223" s="18">
        <f t="shared" si="171"/>
        <v>3.3530012299607906E-2</v>
      </c>
      <c r="T3223" s="18">
        <f t="shared" si="175"/>
        <v>29.824027234600621</v>
      </c>
      <c r="U3223" s="18">
        <f>LOOKUP('lap sim'!T3223,'bike sim'!J44:J289,'bike sim'!K44:K289)</f>
        <v>18.12540124221216</v>
      </c>
    </row>
    <row r="3224" spans="17:21" x14ac:dyDescent="0.25">
      <c r="Q3224" s="18" t="s">
        <v>64</v>
      </c>
      <c r="R3224" s="11">
        <v>3219</v>
      </c>
      <c r="S3224" s="18">
        <f t="shared" si="171"/>
        <v>3.4256494027088837E-2</v>
      </c>
      <c r="T3224" s="18">
        <f t="shared" si="175"/>
        <v>29.191545381416876</v>
      </c>
      <c r="U3224" s="18">
        <f>LOOKUP('lap sim'!T3224,'bike sim'!J45:J290,'bike sim'!K45:K290)</f>
        <v>18.463122720135907</v>
      </c>
    </row>
    <row r="3225" spans="17:21" x14ac:dyDescent="0.25">
      <c r="Q3225" s="18" t="s">
        <v>64</v>
      </c>
      <c r="R3225" s="11">
        <v>3220</v>
      </c>
      <c r="S3225" s="18">
        <f t="shared" si="171"/>
        <v>3.5079319124335637E-2</v>
      </c>
      <c r="T3225" s="18">
        <f t="shared" si="175"/>
        <v>28.506824675119429</v>
      </c>
      <c r="U3225" s="18">
        <f>LOOKUP('lap sim'!T3225,'bike sim'!J46:J291,'bike sim'!K46:K291)</f>
        <v>19.51921312584529</v>
      </c>
    </row>
    <row r="3226" spans="17:21" x14ac:dyDescent="0.25">
      <c r="Q3226" s="18" t="s">
        <v>64</v>
      </c>
      <c r="R3226" s="11">
        <v>3221</v>
      </c>
      <c r="S3226" s="18">
        <f t="shared" si="171"/>
        <v>3.5979118820750139E-2</v>
      </c>
      <c r="T3226" s="18">
        <f t="shared" si="175"/>
        <v>27.793899149727721</v>
      </c>
      <c r="U3226" s="18">
        <f>LOOKUP('lap sim'!T3226,'bike sim'!J47:J292,'bike sim'!K47:K292)</f>
        <v>19.814980154003784</v>
      </c>
    </row>
    <row r="3227" spans="17:21" x14ac:dyDescent="0.25">
      <c r="Q3227" s="18" t="s">
        <v>64</v>
      </c>
      <c r="R3227" s="11">
        <v>3222</v>
      </c>
      <c r="S3227" s="18">
        <f t="shared" si="171"/>
        <v>3.6994214645433954E-2</v>
      </c>
      <c r="T3227" s="18">
        <f t="shared" si="175"/>
        <v>27.031253659102234</v>
      </c>
      <c r="U3227" s="18">
        <f>LOOKUP('lap sim'!T3227,'bike sim'!J48:J293,'bike sim'!K48:K293)</f>
        <v>20.615263709068</v>
      </c>
    </row>
    <row r="3228" spans="17:21" x14ac:dyDescent="0.25">
      <c r="Q3228" s="18" t="s">
        <v>64</v>
      </c>
      <c r="R3228" s="11">
        <v>3223</v>
      </c>
      <c r="S3228" s="18">
        <f t="shared" si="171"/>
        <v>3.8149720381183035E-2</v>
      </c>
      <c r="T3228" s="18">
        <f t="shared" si="175"/>
        <v>26.212511913802647</v>
      </c>
      <c r="U3228" s="18">
        <f>LOOKUP('lap sim'!T3228,'bike sim'!J49:J294,'bike sim'!K49:K294)</f>
        <v>21.461277752993027</v>
      </c>
    </row>
    <row r="3229" spans="17:21" x14ac:dyDescent="0.25">
      <c r="Q3229" s="18" t="s">
        <v>64</v>
      </c>
      <c r="R3229" s="11">
        <v>3224</v>
      </c>
      <c r="S3229" s="18">
        <f t="shared" si="171"/>
        <v>3.9539832206702631E-2</v>
      </c>
      <c r="T3229" s="18">
        <f t="shared" si="175"/>
        <v>25.290952039763187</v>
      </c>
      <c r="U3229" s="18">
        <f>LOOKUP('lap sim'!T3229,'bike sim'!J50:J295,'bike sim'!K50:K295)</f>
        <v>23.307126576102178</v>
      </c>
    </row>
    <row r="3230" spans="17:21" x14ac:dyDescent="0.25">
      <c r="Q3230" s="18" t="s">
        <v>64</v>
      </c>
      <c r="R3230" s="11">
        <v>3225</v>
      </c>
      <c r="S3230" s="18">
        <f t="shared" si="171"/>
        <v>4.1169456525255374E-2</v>
      </c>
      <c r="T3230" s="18">
        <f t="shared" si="175"/>
        <v>24.289851856231106</v>
      </c>
      <c r="U3230" s="18">
        <f>LOOKUP('lap sim'!T3230,'bike sim'!J51:J296,'bike sim'!K51:K296)</f>
        <v>24.316575151239995</v>
      </c>
    </row>
    <row r="3231" spans="17:21" x14ac:dyDescent="0.25">
      <c r="Q3231" s="18" t="s">
        <v>64</v>
      </c>
      <c r="R3231" s="11">
        <v>3226</v>
      </c>
      <c r="S3231" s="18">
        <f t="shared" si="171"/>
        <v>4.3112408503981979E-2</v>
      </c>
      <c r="T3231" s="18">
        <f t="shared" si="175"/>
        <v>23.195178249149251</v>
      </c>
      <c r="U3231" s="18">
        <f>LOOKUP('lap sim'!T3231,'bike sim'!J52:J297,'bike sim'!K52:K297)</f>
        <v>25.391149440902836</v>
      </c>
    </row>
    <row r="3232" spans="17:21" x14ac:dyDescent="0.25">
      <c r="Q3232" s="18" t="s">
        <v>64</v>
      </c>
      <c r="R3232" s="11">
        <v>3227</v>
      </c>
      <c r="S3232" s="18">
        <f t="shared" si="171"/>
        <v>4.5601372543671061E-2</v>
      </c>
      <c r="T3232" s="18">
        <f t="shared" si="175"/>
        <v>21.929164501404649</v>
      </c>
      <c r="U3232" s="18">
        <f>LOOKUP('lap sim'!T3232,'bike sim'!J53:J298,'bike sim'!K53:K298)</f>
        <v>27.762623735331168</v>
      </c>
    </row>
    <row r="3233" spans="17:21" x14ac:dyDescent="0.25">
      <c r="Q3233" s="18" t="s">
        <v>64</v>
      </c>
      <c r="R3233" s="11">
        <v>3228</v>
      </c>
      <c r="S3233" s="18">
        <f t="shared" si="171"/>
        <v>4.8929604760936794E-2</v>
      </c>
      <c r="T3233" s="18">
        <f t="shared" si="175"/>
        <v>20.437524580177179</v>
      </c>
      <c r="U3233" s="18">
        <f>LOOKUP('lap sim'!T3233,'bike sim'!J54:J299,'bike sim'!K54:K299)</f>
        <v>30.485427554859989</v>
      </c>
    </row>
    <row r="3234" spans="17:21" x14ac:dyDescent="0.25">
      <c r="Q3234" s="18" t="s">
        <v>64</v>
      </c>
      <c r="R3234" s="11">
        <v>3229</v>
      </c>
      <c r="S3234" s="18">
        <f t="shared" si="171"/>
        <v>5.3801403186888537E-2</v>
      </c>
      <c r="T3234" s="18">
        <f>T3235+(U3235*S3235)</f>
        <v>18.586875820437729</v>
      </c>
      <c r="U3234" s="18">
        <f>LOOKUP('lap sim'!T3234,'bike sim'!J81:J326,'bike sim'!K81:K326)</f>
        <v>34.397778684524262</v>
      </c>
    </row>
    <row r="3235" spans="17:21" x14ac:dyDescent="0.25">
      <c r="Q3235" s="18" t="s">
        <v>107</v>
      </c>
      <c r="R3235" s="16">
        <v>3230</v>
      </c>
      <c r="S3235" s="18">
        <f t="shared" si="171"/>
        <v>6.2609806864512715E-2</v>
      </c>
      <c r="T3235" s="18">
        <f t="shared" ref="T3235:T3266" si="176">$I$12</f>
        <v>15.971938743781699</v>
      </c>
      <c r="U3235" s="18">
        <f>LOOKUP('lap sim'!T3235,'bike sim'!J54:J299,'bike sim'!K54:K299)</f>
        <v>41.765614807193707</v>
      </c>
    </row>
    <row r="3236" spans="17:21" x14ac:dyDescent="0.25">
      <c r="Q3236" s="18" t="s">
        <v>107</v>
      </c>
      <c r="R3236" s="16">
        <v>3231</v>
      </c>
      <c r="S3236" s="18">
        <f t="shared" si="171"/>
        <v>6.2609806864512715E-2</v>
      </c>
      <c r="T3236" s="18">
        <f t="shared" si="176"/>
        <v>15.971938743781699</v>
      </c>
      <c r="U3236" s="18">
        <f>LOOKUP('lap sim'!T3236,'bike sim'!J55:J300,'bike sim'!K55:K300)</f>
        <v>41.765614807193707</v>
      </c>
    </row>
    <row r="3237" spans="17:21" x14ac:dyDescent="0.25">
      <c r="Q3237" s="18" t="s">
        <v>107</v>
      </c>
      <c r="R3237" s="16">
        <v>3232</v>
      </c>
      <c r="S3237" s="18">
        <f t="shared" si="171"/>
        <v>6.2609806864512715E-2</v>
      </c>
      <c r="T3237" s="18">
        <f t="shared" si="176"/>
        <v>15.971938743781699</v>
      </c>
      <c r="U3237" s="18">
        <f>LOOKUP('lap sim'!T3237,'bike sim'!J54:J299,'bike sim'!K54:K299)</f>
        <v>41.765614807193707</v>
      </c>
    </row>
    <row r="3238" spans="17:21" x14ac:dyDescent="0.25">
      <c r="Q3238" s="18" t="s">
        <v>107</v>
      </c>
      <c r="R3238" s="16">
        <v>3233</v>
      </c>
      <c r="S3238" s="18">
        <f t="shared" si="171"/>
        <v>6.2609806864512715E-2</v>
      </c>
      <c r="T3238" s="18">
        <f t="shared" si="176"/>
        <v>15.971938743781699</v>
      </c>
      <c r="U3238" s="18">
        <f>LOOKUP('lap sim'!T3238,'bike sim'!J55:J300,'bike sim'!K55:K300)</f>
        <v>41.765614807193707</v>
      </c>
    </row>
    <row r="3239" spans="17:21" x14ac:dyDescent="0.25">
      <c r="Q3239" s="18" t="s">
        <v>107</v>
      </c>
      <c r="R3239" s="16">
        <v>3234</v>
      </c>
      <c r="S3239" s="18">
        <f t="shared" si="171"/>
        <v>6.2609806864512715E-2</v>
      </c>
      <c r="T3239" s="18">
        <f t="shared" si="176"/>
        <v>15.971938743781699</v>
      </c>
      <c r="U3239" s="18">
        <f>LOOKUP('lap sim'!T3239,'bike sim'!J54:J299,'bike sim'!K54:K299)</f>
        <v>41.765614807193707</v>
      </c>
    </row>
    <row r="3240" spans="17:21" x14ac:dyDescent="0.25">
      <c r="Q3240" s="18" t="s">
        <v>107</v>
      </c>
      <c r="R3240" s="16">
        <v>3235</v>
      </c>
      <c r="S3240" s="18">
        <f t="shared" si="171"/>
        <v>6.2609806864512715E-2</v>
      </c>
      <c r="T3240" s="18">
        <f t="shared" si="176"/>
        <v>15.971938743781699</v>
      </c>
      <c r="U3240" s="18">
        <f>LOOKUP('lap sim'!T3240,'bike sim'!J55:J300,'bike sim'!K55:K300)</f>
        <v>41.765614807193707</v>
      </c>
    </row>
    <row r="3241" spans="17:21" x14ac:dyDescent="0.25">
      <c r="Q3241" s="18" t="s">
        <v>107</v>
      </c>
      <c r="R3241" s="16">
        <v>3236</v>
      </c>
      <c r="S3241" s="18">
        <f t="shared" si="171"/>
        <v>6.2609806864512715E-2</v>
      </c>
      <c r="T3241" s="18">
        <f t="shared" si="176"/>
        <v>15.971938743781699</v>
      </c>
      <c r="U3241" s="18">
        <f>LOOKUP('lap sim'!T3241,'bike sim'!J49:J294,'bike sim'!K49:K294)</f>
        <v>41.765614807193707</v>
      </c>
    </row>
    <row r="3242" spans="17:21" x14ac:dyDescent="0.25">
      <c r="Q3242" s="18" t="s">
        <v>107</v>
      </c>
      <c r="R3242" s="16">
        <v>3237</v>
      </c>
      <c r="S3242" s="18">
        <f t="shared" si="171"/>
        <v>6.2609806864512715E-2</v>
      </c>
      <c r="T3242" s="18">
        <f t="shared" si="176"/>
        <v>15.971938743781699</v>
      </c>
      <c r="U3242" s="18">
        <f>LOOKUP('lap sim'!T3242,'bike sim'!J50:J295,'bike sim'!K50:K295)</f>
        <v>41.765614807193707</v>
      </c>
    </row>
    <row r="3243" spans="17:21" x14ac:dyDescent="0.25">
      <c r="Q3243" s="18" t="s">
        <v>107</v>
      </c>
      <c r="R3243" s="16">
        <v>3238</v>
      </c>
      <c r="S3243" s="18">
        <f t="shared" si="171"/>
        <v>6.2609806864512715E-2</v>
      </c>
      <c r="T3243" s="18">
        <f t="shared" si="176"/>
        <v>15.971938743781699</v>
      </c>
      <c r="U3243" s="18">
        <f>LOOKUP('lap sim'!T3243,'bike sim'!J51:J296,'bike sim'!K51:K296)</f>
        <v>41.765614807193707</v>
      </c>
    </row>
    <row r="3244" spans="17:21" x14ac:dyDescent="0.25">
      <c r="Q3244" s="18" t="s">
        <v>107</v>
      </c>
      <c r="R3244" s="16">
        <v>3239</v>
      </c>
      <c r="S3244" s="18">
        <f t="shared" si="171"/>
        <v>6.2609806864512715E-2</v>
      </c>
      <c r="T3244" s="18">
        <f t="shared" si="176"/>
        <v>15.971938743781699</v>
      </c>
      <c r="U3244" s="18">
        <f>LOOKUP('lap sim'!T3244,'bike sim'!J52:J297,'bike sim'!K52:K297)</f>
        <v>41.765614807193707</v>
      </c>
    </row>
    <row r="3245" spans="17:21" x14ac:dyDescent="0.25">
      <c r="Q3245" s="18" t="s">
        <v>107</v>
      </c>
      <c r="R3245" s="16">
        <v>3240</v>
      </c>
      <c r="S3245" s="18">
        <f t="shared" si="171"/>
        <v>6.2609806864512715E-2</v>
      </c>
      <c r="T3245" s="18">
        <f t="shared" si="176"/>
        <v>15.971938743781699</v>
      </c>
      <c r="U3245" s="18">
        <f>LOOKUP('lap sim'!T3245,'bike sim'!J53:J298,'bike sim'!K53:K298)</f>
        <v>41.765614807193707</v>
      </c>
    </row>
    <row r="3246" spans="17:21" x14ac:dyDescent="0.25">
      <c r="Q3246" s="18" t="s">
        <v>107</v>
      </c>
      <c r="R3246" s="16">
        <v>3241</v>
      </c>
      <c r="S3246" s="18">
        <f t="shared" si="171"/>
        <v>6.2609806864512715E-2</v>
      </c>
      <c r="T3246" s="18">
        <f t="shared" si="176"/>
        <v>15.971938743781699</v>
      </c>
      <c r="U3246" s="18">
        <f>LOOKUP('lap sim'!T3246,'bike sim'!J54:J299,'bike sim'!K54:K299)</f>
        <v>41.765614807193707</v>
      </c>
    </row>
    <row r="3247" spans="17:21" x14ac:dyDescent="0.25">
      <c r="Q3247" s="18" t="s">
        <v>107</v>
      </c>
      <c r="R3247" s="16">
        <v>3242</v>
      </c>
      <c r="S3247" s="18">
        <f t="shared" si="171"/>
        <v>6.2609806864512715E-2</v>
      </c>
      <c r="T3247" s="18">
        <f t="shared" si="176"/>
        <v>15.971938743781699</v>
      </c>
      <c r="U3247" s="18">
        <f>LOOKUP('lap sim'!T3247,'bike sim'!J1:J246,'bike sim'!K1:K246)</f>
        <v>41.765614807193707</v>
      </c>
    </row>
    <row r="3248" spans="17:21" x14ac:dyDescent="0.25">
      <c r="Q3248" s="18" t="s">
        <v>107</v>
      </c>
      <c r="R3248" s="16">
        <v>3243</v>
      </c>
      <c r="S3248" s="18">
        <f t="shared" si="171"/>
        <v>6.2609806864512715E-2</v>
      </c>
      <c r="T3248" s="18">
        <f t="shared" si="176"/>
        <v>15.971938743781699</v>
      </c>
      <c r="U3248" s="18">
        <f>LOOKUP('lap sim'!T3248,'bike sim'!J2:J247,'bike sim'!K2:K247)</f>
        <v>41.765614807193707</v>
      </c>
    </row>
    <row r="3249" spans="17:21" x14ac:dyDescent="0.25">
      <c r="Q3249" s="18" t="s">
        <v>107</v>
      </c>
      <c r="R3249" s="16">
        <v>3244</v>
      </c>
      <c r="S3249" s="18">
        <f t="shared" si="171"/>
        <v>6.2609806864512715E-2</v>
      </c>
      <c r="T3249" s="18">
        <f t="shared" si="176"/>
        <v>15.971938743781699</v>
      </c>
      <c r="U3249" s="18">
        <f>LOOKUP('lap sim'!T3249,'bike sim'!J3:J248,'bike sim'!K3:K248)</f>
        <v>41.765614807193707</v>
      </c>
    </row>
    <row r="3250" spans="17:21" x14ac:dyDescent="0.25">
      <c r="Q3250" s="18" t="s">
        <v>107</v>
      </c>
      <c r="R3250" s="16">
        <v>3245</v>
      </c>
      <c r="S3250" s="18">
        <f t="shared" si="171"/>
        <v>6.2609806864512715E-2</v>
      </c>
      <c r="T3250" s="18">
        <f t="shared" si="176"/>
        <v>15.971938743781699</v>
      </c>
      <c r="U3250" s="18">
        <f>LOOKUP('lap sim'!T3250,'bike sim'!J4:J249,'bike sim'!K4:K249)</f>
        <v>41.765614807193707</v>
      </c>
    </row>
    <row r="3251" spans="17:21" x14ac:dyDescent="0.25">
      <c r="Q3251" s="18" t="s">
        <v>107</v>
      </c>
      <c r="R3251" s="16">
        <v>3246</v>
      </c>
      <c r="S3251" s="18">
        <f t="shared" si="171"/>
        <v>6.2609806864512715E-2</v>
      </c>
      <c r="T3251" s="18">
        <f t="shared" si="176"/>
        <v>15.971938743781699</v>
      </c>
      <c r="U3251" s="18">
        <f>LOOKUP('lap sim'!T3251,'bike sim'!J5:J250,'bike sim'!K5:K250)</f>
        <v>41.765614807193707</v>
      </c>
    </row>
    <row r="3252" spans="17:21" x14ac:dyDescent="0.25">
      <c r="Q3252" s="18" t="s">
        <v>107</v>
      </c>
      <c r="R3252" s="16">
        <v>3247</v>
      </c>
      <c r="S3252" s="18">
        <f t="shared" si="171"/>
        <v>6.2609806864512715E-2</v>
      </c>
      <c r="T3252" s="18">
        <f t="shared" si="176"/>
        <v>15.971938743781699</v>
      </c>
      <c r="U3252" s="18">
        <f>LOOKUP('lap sim'!T3252,'bike sim'!J6:J251,'bike sim'!K6:K251)</f>
        <v>41.765614807193707</v>
      </c>
    </row>
    <row r="3253" spans="17:21" x14ac:dyDescent="0.25">
      <c r="Q3253" s="18" t="s">
        <v>107</v>
      </c>
      <c r="R3253" s="16">
        <v>3248</v>
      </c>
      <c r="S3253" s="18">
        <f t="shared" si="171"/>
        <v>6.2609806864512715E-2</v>
      </c>
      <c r="T3253" s="18">
        <f t="shared" si="176"/>
        <v>15.971938743781699</v>
      </c>
      <c r="U3253" s="18">
        <f>LOOKUP('lap sim'!T3253,'bike sim'!J7:J252,'bike sim'!K7:K252)</f>
        <v>41.765614807193707</v>
      </c>
    </row>
    <row r="3254" spans="17:21" x14ac:dyDescent="0.25">
      <c r="Q3254" s="18" t="s">
        <v>107</v>
      </c>
      <c r="R3254" s="16">
        <v>3249</v>
      </c>
      <c r="S3254" s="18">
        <f t="shared" si="171"/>
        <v>6.2609806864512715E-2</v>
      </c>
      <c r="T3254" s="18">
        <f t="shared" si="176"/>
        <v>15.971938743781699</v>
      </c>
      <c r="U3254" s="18">
        <f>LOOKUP('lap sim'!T3254,'bike sim'!J8:J253,'bike sim'!K8:K253)</f>
        <v>41.765614807193707</v>
      </c>
    </row>
    <row r="3255" spans="17:21" x14ac:dyDescent="0.25">
      <c r="Q3255" s="18" t="s">
        <v>107</v>
      </c>
      <c r="R3255" s="16">
        <v>3250</v>
      </c>
      <c r="S3255" s="18">
        <f t="shared" si="171"/>
        <v>6.2609806864512715E-2</v>
      </c>
      <c r="T3255" s="18">
        <f t="shared" si="176"/>
        <v>15.971938743781699</v>
      </c>
      <c r="U3255" s="18">
        <f>LOOKUP('lap sim'!T3255,'bike sim'!J9:J254,'bike sim'!K9:K254)</f>
        <v>41.765614807193707</v>
      </c>
    </row>
    <row r="3256" spans="17:21" x14ac:dyDescent="0.25">
      <c r="Q3256" s="18" t="s">
        <v>107</v>
      </c>
      <c r="R3256" s="16">
        <v>3251</v>
      </c>
      <c r="S3256" s="18">
        <f t="shared" si="171"/>
        <v>6.2609806864512715E-2</v>
      </c>
      <c r="T3256" s="18">
        <f t="shared" si="176"/>
        <v>15.971938743781699</v>
      </c>
      <c r="U3256" s="18">
        <f>LOOKUP('lap sim'!T3256,'bike sim'!J10:J255,'bike sim'!K10:K255)</f>
        <v>41.765614807193707</v>
      </c>
    </row>
    <row r="3257" spans="17:21" x14ac:dyDescent="0.25">
      <c r="Q3257" s="18" t="s">
        <v>107</v>
      </c>
      <c r="R3257" s="16">
        <v>3252</v>
      </c>
      <c r="S3257" s="18">
        <f t="shared" si="171"/>
        <v>6.2609806864512715E-2</v>
      </c>
      <c r="T3257" s="18">
        <f t="shared" si="176"/>
        <v>15.971938743781699</v>
      </c>
      <c r="U3257" s="18">
        <f>LOOKUP('lap sim'!T3257,'bike sim'!J11:J256,'bike sim'!K11:K256)</f>
        <v>41.765614807193707</v>
      </c>
    </row>
    <row r="3258" spans="17:21" x14ac:dyDescent="0.25">
      <c r="Q3258" s="18" t="s">
        <v>107</v>
      </c>
      <c r="R3258" s="16">
        <v>3253</v>
      </c>
      <c r="S3258" s="18">
        <f t="shared" ref="S3258:S3321" si="177">1/T3258</f>
        <v>6.2609806864512715E-2</v>
      </c>
      <c r="T3258" s="18">
        <f t="shared" si="176"/>
        <v>15.971938743781699</v>
      </c>
      <c r="U3258" s="18">
        <f>LOOKUP('lap sim'!T3258,'bike sim'!J12:J257,'bike sim'!K12:K257)</f>
        <v>41.765614807193707</v>
      </c>
    </row>
    <row r="3259" spans="17:21" x14ac:dyDescent="0.25">
      <c r="Q3259" s="18" t="s">
        <v>107</v>
      </c>
      <c r="R3259" s="16">
        <v>3254</v>
      </c>
      <c r="S3259" s="18">
        <f t="shared" si="177"/>
        <v>6.2609806864512715E-2</v>
      </c>
      <c r="T3259" s="18">
        <f t="shared" si="176"/>
        <v>15.971938743781699</v>
      </c>
      <c r="U3259" s="18">
        <f>LOOKUP('lap sim'!T3259,'bike sim'!J13:J258,'bike sim'!K13:K258)</f>
        <v>41.765614807193707</v>
      </c>
    </row>
    <row r="3260" spans="17:21" x14ac:dyDescent="0.25">
      <c r="Q3260" s="18" t="s">
        <v>107</v>
      </c>
      <c r="R3260" s="16">
        <v>3255</v>
      </c>
      <c r="S3260" s="18">
        <f t="shared" si="177"/>
        <v>6.2609806864512715E-2</v>
      </c>
      <c r="T3260" s="18">
        <f t="shared" si="176"/>
        <v>15.971938743781699</v>
      </c>
      <c r="U3260" s="18">
        <f>LOOKUP('lap sim'!T3260,'bike sim'!J14:J259,'bike sim'!K14:K259)</f>
        <v>41.765614807193707</v>
      </c>
    </row>
    <row r="3261" spans="17:21" x14ac:dyDescent="0.25">
      <c r="Q3261" s="18" t="s">
        <v>107</v>
      </c>
      <c r="R3261" s="16">
        <v>3256</v>
      </c>
      <c r="S3261" s="18">
        <f t="shared" si="177"/>
        <v>6.2609806864512715E-2</v>
      </c>
      <c r="T3261" s="18">
        <f t="shared" si="176"/>
        <v>15.971938743781699</v>
      </c>
      <c r="U3261" s="18">
        <f>LOOKUP('lap sim'!T3261,'bike sim'!J15:J260,'bike sim'!K15:K260)</f>
        <v>41.765614807193707</v>
      </c>
    </row>
    <row r="3262" spans="17:21" x14ac:dyDescent="0.25">
      <c r="Q3262" s="18" t="s">
        <v>107</v>
      </c>
      <c r="R3262" s="16">
        <v>3257</v>
      </c>
      <c r="S3262" s="18">
        <f t="shared" si="177"/>
        <v>6.2609806864512715E-2</v>
      </c>
      <c r="T3262" s="18">
        <f t="shared" si="176"/>
        <v>15.971938743781699</v>
      </c>
      <c r="U3262" s="18">
        <f>LOOKUP('lap sim'!T3262,'bike sim'!J16:J261,'bike sim'!K16:K261)</f>
        <v>41.765614807193707</v>
      </c>
    </row>
    <row r="3263" spans="17:21" x14ac:dyDescent="0.25">
      <c r="Q3263" s="18" t="s">
        <v>107</v>
      </c>
      <c r="R3263" s="16">
        <v>3258</v>
      </c>
      <c r="S3263" s="18">
        <f t="shared" si="177"/>
        <v>6.2609806864512715E-2</v>
      </c>
      <c r="T3263" s="18">
        <f t="shared" si="176"/>
        <v>15.971938743781699</v>
      </c>
      <c r="U3263" s="18">
        <f>LOOKUP('lap sim'!T3263,'bike sim'!J17:J262,'bike sim'!K17:K262)</f>
        <v>41.765614807193707</v>
      </c>
    </row>
    <row r="3264" spans="17:21" x14ac:dyDescent="0.25">
      <c r="Q3264" s="18" t="s">
        <v>107</v>
      </c>
      <c r="R3264" s="16">
        <v>3259</v>
      </c>
      <c r="S3264" s="18">
        <f t="shared" si="177"/>
        <v>6.2609806864512715E-2</v>
      </c>
      <c r="T3264" s="18">
        <f t="shared" si="176"/>
        <v>15.971938743781699</v>
      </c>
      <c r="U3264" s="18">
        <f>LOOKUP('lap sim'!T3264,'bike sim'!J18:J263,'bike sim'!K18:K263)</f>
        <v>41.765614807193707</v>
      </c>
    </row>
    <row r="3265" spans="17:21" x14ac:dyDescent="0.25">
      <c r="Q3265" s="18" t="s">
        <v>107</v>
      </c>
      <c r="R3265" s="16">
        <v>3260</v>
      </c>
      <c r="S3265" s="18">
        <f t="shared" si="177"/>
        <v>6.2609806864512715E-2</v>
      </c>
      <c r="T3265" s="18">
        <f t="shared" si="176"/>
        <v>15.971938743781699</v>
      </c>
      <c r="U3265" s="18">
        <f>LOOKUP('lap sim'!T3265,'bike sim'!J19:J264,'bike sim'!K19:K264)</f>
        <v>41.765614807193707</v>
      </c>
    </row>
    <row r="3266" spans="17:21" x14ac:dyDescent="0.25">
      <c r="Q3266" s="18" t="s">
        <v>107</v>
      </c>
      <c r="R3266" s="16">
        <v>3261</v>
      </c>
      <c r="S3266" s="18">
        <f t="shared" si="177"/>
        <v>6.2609806864512715E-2</v>
      </c>
      <c r="T3266" s="18">
        <f t="shared" si="176"/>
        <v>15.971938743781699</v>
      </c>
      <c r="U3266" s="18">
        <f>LOOKUP('lap sim'!T3266,'bike sim'!J20:J265,'bike sim'!K20:K265)</f>
        <v>41.765614807193707</v>
      </c>
    </row>
    <row r="3267" spans="17:21" x14ac:dyDescent="0.25">
      <c r="Q3267" s="18" t="s">
        <v>107</v>
      </c>
      <c r="R3267" s="16">
        <v>3262</v>
      </c>
      <c r="S3267" s="18">
        <f t="shared" si="177"/>
        <v>6.2609806864512715E-2</v>
      </c>
      <c r="T3267" s="18">
        <f t="shared" ref="T3267:T3300" si="178">$I$12</f>
        <v>15.971938743781699</v>
      </c>
      <c r="U3267" s="18">
        <f>LOOKUP('lap sim'!T3267,'bike sim'!J21:J266,'bike sim'!K21:K266)</f>
        <v>41.765614807193707</v>
      </c>
    </row>
    <row r="3268" spans="17:21" x14ac:dyDescent="0.25">
      <c r="Q3268" s="18" t="s">
        <v>107</v>
      </c>
      <c r="R3268" s="16">
        <v>3263</v>
      </c>
      <c r="S3268" s="18">
        <f t="shared" si="177"/>
        <v>6.2609806864512715E-2</v>
      </c>
      <c r="T3268" s="18">
        <f t="shared" si="178"/>
        <v>15.971938743781699</v>
      </c>
      <c r="U3268" s="18">
        <f>LOOKUP('lap sim'!T3268,'bike sim'!J22:J267,'bike sim'!K22:K267)</f>
        <v>41.765614807193707</v>
      </c>
    </row>
    <row r="3269" spans="17:21" x14ac:dyDescent="0.25">
      <c r="Q3269" s="18" t="s">
        <v>107</v>
      </c>
      <c r="R3269" s="16">
        <v>3264</v>
      </c>
      <c r="S3269" s="18">
        <f t="shared" si="177"/>
        <v>6.2609806864512715E-2</v>
      </c>
      <c r="T3269" s="18">
        <f t="shared" si="178"/>
        <v>15.971938743781699</v>
      </c>
      <c r="U3269" s="18">
        <f>LOOKUP('lap sim'!T3269,'bike sim'!J23:J268,'bike sim'!K23:K268)</f>
        <v>41.765614807193707</v>
      </c>
    </row>
    <row r="3270" spans="17:21" x14ac:dyDescent="0.25">
      <c r="Q3270" s="18" t="s">
        <v>107</v>
      </c>
      <c r="R3270" s="16">
        <v>3265</v>
      </c>
      <c r="S3270" s="18">
        <f t="shared" si="177"/>
        <v>6.2609806864512715E-2</v>
      </c>
      <c r="T3270" s="18">
        <f t="shared" si="178"/>
        <v>15.971938743781699</v>
      </c>
      <c r="U3270" s="18">
        <f>LOOKUP('lap sim'!T3270,'bike sim'!J24:J269,'bike sim'!K24:K269)</f>
        <v>41.765614807193707</v>
      </c>
    </row>
    <row r="3271" spans="17:21" x14ac:dyDescent="0.25">
      <c r="Q3271" s="18" t="s">
        <v>107</v>
      </c>
      <c r="R3271" s="16">
        <v>3266</v>
      </c>
      <c r="S3271" s="18">
        <f t="shared" si="177"/>
        <v>6.2609806864512715E-2</v>
      </c>
      <c r="T3271" s="18">
        <f t="shared" si="178"/>
        <v>15.971938743781699</v>
      </c>
      <c r="U3271" s="18">
        <f>LOOKUP('lap sim'!T3271,'bike sim'!J25:J270,'bike sim'!K25:K270)</f>
        <v>41.765614807193707</v>
      </c>
    </row>
    <row r="3272" spans="17:21" x14ac:dyDescent="0.25">
      <c r="Q3272" s="18" t="s">
        <v>107</v>
      </c>
      <c r="R3272" s="16">
        <v>3267</v>
      </c>
      <c r="S3272" s="18">
        <f t="shared" si="177"/>
        <v>6.2609806864512715E-2</v>
      </c>
      <c r="T3272" s="18">
        <f t="shared" si="178"/>
        <v>15.971938743781699</v>
      </c>
      <c r="U3272" s="18">
        <f>LOOKUP('lap sim'!T3272,'bike sim'!J26:J271,'bike sim'!K26:K271)</f>
        <v>41.765614807193707</v>
      </c>
    </row>
    <row r="3273" spans="17:21" x14ac:dyDescent="0.25">
      <c r="Q3273" s="18" t="s">
        <v>107</v>
      </c>
      <c r="R3273" s="16">
        <v>3268</v>
      </c>
      <c r="S3273" s="18">
        <f t="shared" si="177"/>
        <v>6.2609806864512715E-2</v>
      </c>
      <c r="T3273" s="18">
        <f t="shared" si="178"/>
        <v>15.971938743781699</v>
      </c>
      <c r="U3273" s="18">
        <f>LOOKUP('lap sim'!T3273,'bike sim'!J27:J272,'bike sim'!K27:K272)</f>
        <v>41.765614807193707</v>
      </c>
    </row>
    <row r="3274" spans="17:21" x14ac:dyDescent="0.25">
      <c r="Q3274" s="18" t="s">
        <v>107</v>
      </c>
      <c r="R3274" s="16">
        <v>3269</v>
      </c>
      <c r="S3274" s="18">
        <f t="shared" si="177"/>
        <v>6.2609806864512715E-2</v>
      </c>
      <c r="T3274" s="18">
        <f t="shared" si="178"/>
        <v>15.971938743781699</v>
      </c>
      <c r="U3274" s="18">
        <f>LOOKUP('lap sim'!T3274,'bike sim'!J28:J273,'bike sim'!K28:K273)</f>
        <v>41.765614807193707</v>
      </c>
    </row>
    <row r="3275" spans="17:21" x14ac:dyDescent="0.25">
      <c r="Q3275" s="18" t="s">
        <v>107</v>
      </c>
      <c r="R3275" s="16">
        <v>3270</v>
      </c>
      <c r="S3275" s="18">
        <f t="shared" si="177"/>
        <v>6.2609806864512715E-2</v>
      </c>
      <c r="T3275" s="18">
        <f t="shared" si="178"/>
        <v>15.971938743781699</v>
      </c>
      <c r="U3275" s="18">
        <f>LOOKUP('lap sim'!T3275,'bike sim'!J29:J274,'bike sim'!K29:K274)</f>
        <v>41.765614807193707</v>
      </c>
    </row>
    <row r="3276" spans="17:21" x14ac:dyDescent="0.25">
      <c r="Q3276" s="18" t="s">
        <v>107</v>
      </c>
      <c r="R3276" s="16">
        <v>3271</v>
      </c>
      <c r="S3276" s="18">
        <f t="shared" si="177"/>
        <v>6.2609806864512715E-2</v>
      </c>
      <c r="T3276" s="18">
        <f t="shared" si="178"/>
        <v>15.971938743781699</v>
      </c>
      <c r="U3276" s="18">
        <f>LOOKUP('lap sim'!T3276,'bike sim'!J30:J275,'bike sim'!K30:K275)</f>
        <v>41.765614807193707</v>
      </c>
    </row>
    <row r="3277" spans="17:21" x14ac:dyDescent="0.25">
      <c r="Q3277" s="18" t="s">
        <v>107</v>
      </c>
      <c r="R3277" s="16">
        <v>3272</v>
      </c>
      <c r="S3277" s="18">
        <f t="shared" si="177"/>
        <v>6.2609806864512715E-2</v>
      </c>
      <c r="T3277" s="18">
        <f t="shared" si="178"/>
        <v>15.971938743781699</v>
      </c>
      <c r="U3277" s="18">
        <f>LOOKUP('lap sim'!T3277,'bike sim'!J31:J276,'bike sim'!K31:K276)</f>
        <v>41.765614807193707</v>
      </c>
    </row>
    <row r="3278" spans="17:21" x14ac:dyDescent="0.25">
      <c r="Q3278" s="18" t="s">
        <v>107</v>
      </c>
      <c r="R3278" s="16">
        <v>3273</v>
      </c>
      <c r="S3278" s="18">
        <f t="shared" si="177"/>
        <v>6.2609806864512715E-2</v>
      </c>
      <c r="T3278" s="18">
        <f t="shared" si="178"/>
        <v>15.971938743781699</v>
      </c>
      <c r="U3278" s="18">
        <f>LOOKUP('lap sim'!T3278,'bike sim'!J32:J277,'bike sim'!K32:K277)</f>
        <v>41.765614807193707</v>
      </c>
    </row>
    <row r="3279" spans="17:21" x14ac:dyDescent="0.25">
      <c r="Q3279" s="18" t="s">
        <v>107</v>
      </c>
      <c r="R3279" s="16">
        <v>3274</v>
      </c>
      <c r="S3279" s="18">
        <f t="shared" si="177"/>
        <v>6.2609806864512715E-2</v>
      </c>
      <c r="T3279" s="18">
        <f t="shared" si="178"/>
        <v>15.971938743781699</v>
      </c>
      <c r="U3279" s="18">
        <f>LOOKUP('lap sim'!T3279,'bike sim'!J33:J278,'bike sim'!K33:K278)</f>
        <v>41.765614807193707</v>
      </c>
    </row>
    <row r="3280" spans="17:21" x14ac:dyDescent="0.25">
      <c r="Q3280" s="18" t="s">
        <v>107</v>
      </c>
      <c r="R3280" s="16">
        <v>3275</v>
      </c>
      <c r="S3280" s="18">
        <f t="shared" si="177"/>
        <v>6.2609806864512715E-2</v>
      </c>
      <c r="T3280" s="18">
        <f t="shared" si="178"/>
        <v>15.971938743781699</v>
      </c>
      <c r="U3280" s="18">
        <f>LOOKUP('lap sim'!T3280,'bike sim'!J34:J279,'bike sim'!K34:K279)</f>
        <v>41.765614807193707</v>
      </c>
    </row>
    <row r="3281" spans="17:21" x14ac:dyDescent="0.25">
      <c r="Q3281" s="18" t="s">
        <v>107</v>
      </c>
      <c r="R3281" s="16">
        <v>3276</v>
      </c>
      <c r="S3281" s="18">
        <f t="shared" si="177"/>
        <v>6.2609806864512715E-2</v>
      </c>
      <c r="T3281" s="18">
        <f t="shared" si="178"/>
        <v>15.971938743781699</v>
      </c>
      <c r="U3281" s="18">
        <f>LOOKUP('lap sim'!T3281,'bike sim'!J35:J280,'bike sim'!K35:K280)</f>
        <v>41.765614807193707</v>
      </c>
    </row>
    <row r="3282" spans="17:21" x14ac:dyDescent="0.25">
      <c r="Q3282" s="18" t="s">
        <v>107</v>
      </c>
      <c r="R3282" s="16">
        <v>3277</v>
      </c>
      <c r="S3282" s="18">
        <f t="shared" si="177"/>
        <v>6.2609806864512715E-2</v>
      </c>
      <c r="T3282" s="18">
        <f t="shared" si="178"/>
        <v>15.971938743781699</v>
      </c>
      <c r="U3282" s="18">
        <f>LOOKUP('lap sim'!T3282,'bike sim'!J36:J281,'bike sim'!K36:K281)</f>
        <v>41.765614807193707</v>
      </c>
    </row>
    <row r="3283" spans="17:21" x14ac:dyDescent="0.25">
      <c r="Q3283" s="18" t="s">
        <v>107</v>
      </c>
      <c r="R3283" s="16">
        <v>3278</v>
      </c>
      <c r="S3283" s="18">
        <f t="shared" si="177"/>
        <v>6.2609806864512715E-2</v>
      </c>
      <c r="T3283" s="18">
        <f t="shared" si="178"/>
        <v>15.971938743781699</v>
      </c>
      <c r="U3283" s="18">
        <f>LOOKUP('lap sim'!T3283,'bike sim'!J37:J282,'bike sim'!K37:K282)</f>
        <v>41.765614807193707</v>
      </c>
    </row>
    <row r="3284" spans="17:21" x14ac:dyDescent="0.25">
      <c r="Q3284" s="18" t="s">
        <v>107</v>
      </c>
      <c r="R3284" s="16">
        <v>3279</v>
      </c>
      <c r="S3284" s="18">
        <f t="shared" si="177"/>
        <v>6.2609806864512715E-2</v>
      </c>
      <c r="T3284" s="18">
        <f t="shared" si="178"/>
        <v>15.971938743781699</v>
      </c>
      <c r="U3284" s="18">
        <f>LOOKUP('lap sim'!T3284,'bike sim'!J38:J283,'bike sim'!K38:K283)</f>
        <v>41.765614807193707</v>
      </c>
    </row>
    <row r="3285" spans="17:21" x14ac:dyDescent="0.25">
      <c r="Q3285" s="18" t="s">
        <v>107</v>
      </c>
      <c r="R3285" s="16">
        <v>3280</v>
      </c>
      <c r="S3285" s="18">
        <f t="shared" si="177"/>
        <v>6.2609806864512715E-2</v>
      </c>
      <c r="T3285" s="18">
        <f t="shared" si="178"/>
        <v>15.971938743781699</v>
      </c>
      <c r="U3285" s="18">
        <f>LOOKUP('lap sim'!T3285,'bike sim'!J39:J284,'bike sim'!K39:K284)</f>
        <v>41.765614807193707</v>
      </c>
    </row>
    <row r="3286" spans="17:21" x14ac:dyDescent="0.25">
      <c r="Q3286" s="18" t="s">
        <v>107</v>
      </c>
      <c r="R3286" s="16">
        <v>3281</v>
      </c>
      <c r="S3286" s="18">
        <f t="shared" si="177"/>
        <v>6.2609806864512715E-2</v>
      </c>
      <c r="T3286" s="18">
        <f t="shared" si="178"/>
        <v>15.971938743781699</v>
      </c>
      <c r="U3286" s="18">
        <f>LOOKUP('lap sim'!T3286,'bike sim'!J40:J285,'bike sim'!K40:K285)</f>
        <v>41.765614807193707</v>
      </c>
    </row>
    <row r="3287" spans="17:21" x14ac:dyDescent="0.25">
      <c r="Q3287" s="18" t="s">
        <v>107</v>
      </c>
      <c r="R3287" s="16">
        <v>3282</v>
      </c>
      <c r="S3287" s="18">
        <f t="shared" si="177"/>
        <v>6.2609806864512715E-2</v>
      </c>
      <c r="T3287" s="18">
        <f t="shared" si="178"/>
        <v>15.971938743781699</v>
      </c>
      <c r="U3287" s="18">
        <f>LOOKUP('lap sim'!T3287,'bike sim'!J41:J286,'bike sim'!K41:K286)</f>
        <v>41.765614807193707</v>
      </c>
    </row>
    <row r="3288" spans="17:21" x14ac:dyDescent="0.25">
      <c r="Q3288" s="18" t="s">
        <v>107</v>
      </c>
      <c r="R3288" s="16">
        <v>3283</v>
      </c>
      <c r="S3288" s="18">
        <f t="shared" si="177"/>
        <v>6.2609806864512715E-2</v>
      </c>
      <c r="T3288" s="18">
        <f t="shared" si="178"/>
        <v>15.971938743781699</v>
      </c>
      <c r="U3288" s="18">
        <f>LOOKUP('lap sim'!T3288,'bike sim'!J42:J287,'bike sim'!K42:K287)</f>
        <v>41.765614807193707</v>
      </c>
    </row>
    <row r="3289" spans="17:21" x14ac:dyDescent="0.25">
      <c r="Q3289" s="18" t="s">
        <v>107</v>
      </c>
      <c r="R3289" s="16">
        <v>3284</v>
      </c>
      <c r="S3289" s="18">
        <f t="shared" si="177"/>
        <v>6.2609806864512715E-2</v>
      </c>
      <c r="T3289" s="18">
        <f t="shared" si="178"/>
        <v>15.971938743781699</v>
      </c>
      <c r="U3289" s="18">
        <f>LOOKUP('lap sim'!T3289,'bike sim'!J43:J288,'bike sim'!K43:K288)</f>
        <v>41.765614807193707</v>
      </c>
    </row>
    <row r="3290" spans="17:21" x14ac:dyDescent="0.25">
      <c r="Q3290" s="18" t="s">
        <v>107</v>
      </c>
      <c r="R3290" s="16">
        <v>3285</v>
      </c>
      <c r="S3290" s="18">
        <f t="shared" si="177"/>
        <v>6.2609806864512715E-2</v>
      </c>
      <c r="T3290" s="18">
        <f t="shared" si="178"/>
        <v>15.971938743781699</v>
      </c>
      <c r="U3290" s="18">
        <f>LOOKUP('lap sim'!T3290,'bike sim'!J44:J289,'bike sim'!K44:K289)</f>
        <v>41.765614807193707</v>
      </c>
    </row>
    <row r="3291" spans="17:21" x14ac:dyDescent="0.25">
      <c r="Q3291" s="18" t="s">
        <v>107</v>
      </c>
      <c r="R3291" s="16">
        <v>3286</v>
      </c>
      <c r="S3291" s="18">
        <f t="shared" si="177"/>
        <v>6.2609806864512715E-2</v>
      </c>
      <c r="T3291" s="18">
        <f t="shared" si="178"/>
        <v>15.971938743781699</v>
      </c>
      <c r="U3291" s="18">
        <f>LOOKUP('lap sim'!T3291,'bike sim'!J45:J290,'bike sim'!K45:K290)</f>
        <v>41.765614807193707</v>
      </c>
    </row>
    <row r="3292" spans="17:21" x14ac:dyDescent="0.25">
      <c r="Q3292" s="18" t="s">
        <v>107</v>
      </c>
      <c r="R3292" s="16">
        <v>3287</v>
      </c>
      <c r="S3292" s="18">
        <f t="shared" si="177"/>
        <v>6.2609806864512715E-2</v>
      </c>
      <c r="T3292" s="18">
        <f t="shared" si="178"/>
        <v>15.971938743781699</v>
      </c>
      <c r="U3292" s="18">
        <f>LOOKUP('lap sim'!T3292,'bike sim'!J46:J291,'bike sim'!K46:K291)</f>
        <v>41.765614807193707</v>
      </c>
    </row>
    <row r="3293" spans="17:21" x14ac:dyDescent="0.25">
      <c r="Q3293" s="18" t="s">
        <v>107</v>
      </c>
      <c r="R3293" s="16">
        <v>3288</v>
      </c>
      <c r="S3293" s="18">
        <f t="shared" si="177"/>
        <v>6.2609806864512715E-2</v>
      </c>
      <c r="T3293" s="18">
        <f t="shared" si="178"/>
        <v>15.971938743781699</v>
      </c>
      <c r="U3293" s="18">
        <f>LOOKUP('lap sim'!T3293,'bike sim'!J47:J292,'bike sim'!K47:K292)</f>
        <v>41.765614807193707</v>
      </c>
    </row>
    <row r="3294" spans="17:21" x14ac:dyDescent="0.25">
      <c r="Q3294" s="18" t="s">
        <v>107</v>
      </c>
      <c r="R3294" s="16">
        <v>3289</v>
      </c>
      <c r="S3294" s="18">
        <f t="shared" si="177"/>
        <v>6.2609806864512715E-2</v>
      </c>
      <c r="T3294" s="18">
        <f t="shared" si="178"/>
        <v>15.971938743781699</v>
      </c>
      <c r="U3294" s="18">
        <f>LOOKUP('lap sim'!T3294,'bike sim'!J48:J293,'bike sim'!K48:K293)</f>
        <v>41.765614807193707</v>
      </c>
    </row>
    <row r="3295" spans="17:21" x14ac:dyDescent="0.25">
      <c r="Q3295" s="18" t="s">
        <v>107</v>
      </c>
      <c r="R3295" s="16">
        <v>3290</v>
      </c>
      <c r="S3295" s="18">
        <f t="shared" si="177"/>
        <v>6.2609806864512715E-2</v>
      </c>
      <c r="T3295" s="18">
        <f t="shared" si="178"/>
        <v>15.971938743781699</v>
      </c>
      <c r="U3295" s="18">
        <f>LOOKUP('lap sim'!T3295,'bike sim'!J49:J294,'bike sim'!K49:K294)</f>
        <v>41.765614807193707</v>
      </c>
    </row>
    <row r="3296" spans="17:21" x14ac:dyDescent="0.25">
      <c r="Q3296" s="18" t="s">
        <v>107</v>
      </c>
      <c r="R3296" s="16">
        <v>3291</v>
      </c>
      <c r="S3296" s="18">
        <f t="shared" si="177"/>
        <v>6.2609806864512715E-2</v>
      </c>
      <c r="T3296" s="18">
        <f t="shared" si="178"/>
        <v>15.971938743781699</v>
      </c>
      <c r="U3296" s="18">
        <f>LOOKUP('lap sim'!T3296,'bike sim'!J50:J295,'bike sim'!K50:K295)</f>
        <v>41.765614807193707</v>
      </c>
    </row>
    <row r="3297" spans="17:21" x14ac:dyDescent="0.25">
      <c r="Q3297" s="18" t="s">
        <v>107</v>
      </c>
      <c r="R3297" s="16">
        <v>3292</v>
      </c>
      <c r="S3297" s="18">
        <f t="shared" si="177"/>
        <v>6.2609806864512715E-2</v>
      </c>
      <c r="T3297" s="18">
        <f t="shared" si="178"/>
        <v>15.971938743781699</v>
      </c>
      <c r="U3297" s="18">
        <f>LOOKUP('lap sim'!T3297,'bike sim'!J51:J296,'bike sim'!K51:K296)</f>
        <v>41.765614807193707</v>
      </c>
    </row>
    <row r="3298" spans="17:21" x14ac:dyDescent="0.25">
      <c r="Q3298" s="18" t="s">
        <v>107</v>
      </c>
      <c r="R3298" s="16">
        <v>3293</v>
      </c>
      <c r="S3298" s="18">
        <f t="shared" si="177"/>
        <v>6.2609806864512715E-2</v>
      </c>
      <c r="T3298" s="18">
        <f t="shared" si="178"/>
        <v>15.971938743781699</v>
      </c>
      <c r="U3298" s="18">
        <f>LOOKUP('lap sim'!T3298,'bike sim'!J52:J297,'bike sim'!K52:K297)</f>
        <v>41.765614807193707</v>
      </c>
    </row>
    <row r="3299" spans="17:21" x14ac:dyDescent="0.25">
      <c r="Q3299" s="18" t="s">
        <v>107</v>
      </c>
      <c r="R3299" s="16">
        <v>3294</v>
      </c>
      <c r="S3299" s="18">
        <f t="shared" si="177"/>
        <v>6.2609806864512715E-2</v>
      </c>
      <c r="T3299" s="18">
        <f t="shared" si="178"/>
        <v>15.971938743781699</v>
      </c>
      <c r="U3299" s="18">
        <f>LOOKUP('lap sim'!T3299,'bike sim'!J53:J298,'bike sim'!K53:K298)</f>
        <v>41.765614807193707</v>
      </c>
    </row>
    <row r="3300" spans="17:21" x14ac:dyDescent="0.25">
      <c r="Q3300" s="18" t="s">
        <v>107</v>
      </c>
      <c r="R3300" s="16">
        <v>3295</v>
      </c>
      <c r="S3300" s="18">
        <f t="shared" si="177"/>
        <v>6.2609806864512715E-2</v>
      </c>
      <c r="T3300" s="18">
        <f t="shared" si="178"/>
        <v>15.971938743781699</v>
      </c>
      <c r="U3300" s="18">
        <f>LOOKUP('lap sim'!T3300,'bike sim'!J54:J299,'bike sim'!K54:K299)</f>
        <v>41.765614807193707</v>
      </c>
    </row>
    <row r="3301" spans="17:21" x14ac:dyDescent="0.25">
      <c r="Q3301" s="18" t="s">
        <v>109</v>
      </c>
      <c r="R3301" s="10">
        <v>3296</v>
      </c>
      <c r="S3301" s="18">
        <f t="shared" si="177"/>
        <v>5.3801403186888537E-2</v>
      </c>
      <c r="T3301" s="18">
        <f>T3300+(U3300*S3300)</f>
        <v>18.586875820437729</v>
      </c>
      <c r="U3301" s="18">
        <f>LOOKUP('lap sim'!T3301,'bike sim'!J55:J300,'bike sim'!K55:K300)</f>
        <v>35.420509477755992</v>
      </c>
    </row>
    <row r="3302" spans="17:21" x14ac:dyDescent="0.25">
      <c r="Q3302" s="18" t="s">
        <v>109</v>
      </c>
      <c r="R3302" s="10">
        <v>3297</v>
      </c>
      <c r="S3302" s="18">
        <f t="shared" si="177"/>
        <v>4.8798224336144197E-2</v>
      </c>
      <c r="T3302" s="18">
        <f t="shared" ref="T3302:T3365" si="179">T3301+(U3301*S3301)</f>
        <v>20.492548931935485</v>
      </c>
      <c r="U3302" s="18">
        <f>LOOKUP('lap sim'!T3302,'bike sim'!J56:J301,'bike sim'!K56:K301)</f>
        <v>30.485427554859989</v>
      </c>
    </row>
    <row r="3303" spans="17:21" x14ac:dyDescent="0.25">
      <c r="Q3303" s="18" t="s">
        <v>109</v>
      </c>
      <c r="R3303" s="10">
        <v>3298</v>
      </c>
      <c r="S3303" s="18">
        <f t="shared" si="177"/>
        <v>4.5495525208196289E-2</v>
      </c>
      <c r="T3303" s="18">
        <f t="shared" si="179"/>
        <v>21.980183664740814</v>
      </c>
      <c r="U3303" s="18">
        <f>LOOKUP('lap sim'!T3303,'bike sim'!J57:J302,'bike sim'!K57:K302)</f>
        <v>27.762623735331168</v>
      </c>
    </row>
    <row r="3304" spans="17:21" x14ac:dyDescent="0.25">
      <c r="Q3304" s="18" t="s">
        <v>109</v>
      </c>
      <c r="R3304" s="10">
        <v>3299</v>
      </c>
      <c r="S3304" s="18">
        <f t="shared" si="177"/>
        <v>4.3023226994830979E-2</v>
      </c>
      <c r="T3304" s="18">
        <f t="shared" si="179"/>
        <v>23.243258812737242</v>
      </c>
      <c r="U3304" s="18">
        <f>LOOKUP('lap sim'!T3304,'bike sim'!J58:J303,'bike sim'!K58:K303)</f>
        <v>25.391149440902836</v>
      </c>
    </row>
    <row r="3305" spans="17:21" x14ac:dyDescent="0.25">
      <c r="Q3305" s="18" t="s">
        <v>109</v>
      </c>
      <c r="R3305" s="10">
        <v>3300</v>
      </c>
      <c r="S3305" s="18">
        <f t="shared" si="177"/>
        <v>4.1091947837618555E-2</v>
      </c>
      <c r="T3305" s="18">
        <f t="shared" si="179"/>
        <v>24.335667998792879</v>
      </c>
      <c r="U3305" s="18">
        <f>LOOKUP('lap sim'!T3305,'bike sim'!J59:J304,'bike sim'!K59:K304)</f>
        <v>24.316575151239995</v>
      </c>
    </row>
    <row r="3306" spans="17:21" x14ac:dyDescent="0.25">
      <c r="Q3306" s="18" t="s">
        <v>109</v>
      </c>
      <c r="R3306" s="10">
        <v>3301</v>
      </c>
      <c r="S3306" s="18">
        <f t="shared" si="177"/>
        <v>3.9471269031355026E-2</v>
      </c>
      <c r="T3306" s="18">
        <f t="shared" si="179"/>
        <v>25.334883436497165</v>
      </c>
      <c r="U3306" s="18">
        <f>LOOKUP('lap sim'!T3306,'bike sim'!J60:J305,'bike sim'!K60:K305)</f>
        <v>23.307126576102178</v>
      </c>
    </row>
    <row r="3307" spans="17:21" x14ac:dyDescent="0.25">
      <c r="Q3307" s="18" t="s">
        <v>109</v>
      </c>
      <c r="R3307" s="10">
        <v>3302</v>
      </c>
      <c r="S3307" s="18">
        <f t="shared" si="177"/>
        <v>3.8088207665144889E-2</v>
      </c>
      <c r="T3307" s="18">
        <f t="shared" si="179"/>
        <v>26.254845299930338</v>
      </c>
      <c r="U3307" s="18">
        <f>LOOKUP('lap sim'!T3307,'bike sim'!J61:J306,'bike sim'!K61:K306)</f>
        <v>21.461277752993027</v>
      </c>
    </row>
    <row r="3308" spans="17:21" x14ac:dyDescent="0.25">
      <c r="Q3308" s="18" t="s">
        <v>109</v>
      </c>
      <c r="R3308" s="10">
        <v>3303</v>
      </c>
      <c r="S3308" s="18">
        <f t="shared" si="177"/>
        <v>3.6938170104315909E-2</v>
      </c>
      <c r="T3308" s="18">
        <f t="shared" si="179"/>
        <v>27.072266903745689</v>
      </c>
      <c r="U3308" s="18">
        <f>LOOKUP('lap sim'!T3308,'bike sim'!J62:J307,'bike sim'!K62:K307)</f>
        <v>20.615263709068</v>
      </c>
    </row>
    <row r="3309" spans="17:21" x14ac:dyDescent="0.25">
      <c r="Q3309" s="18" t="s">
        <v>109</v>
      </c>
      <c r="R3309" s="10">
        <v>3304</v>
      </c>
      <c r="S3309" s="18">
        <f t="shared" si="177"/>
        <v>3.5927596811023074E-2</v>
      </c>
      <c r="T3309" s="18">
        <f t="shared" si="179"/>
        <v>27.833757021376574</v>
      </c>
      <c r="U3309" s="18">
        <f>LOOKUP('lap sim'!T3309,'bike sim'!J63:J308,'bike sim'!K63:K308)</f>
        <v>19.814980154003784</v>
      </c>
    </row>
    <row r="3310" spans="17:21" x14ac:dyDescent="0.25">
      <c r="Q3310" s="18" t="s">
        <v>109</v>
      </c>
      <c r="R3310" s="10">
        <v>3305</v>
      </c>
      <c r="S3310" s="18">
        <f t="shared" si="177"/>
        <v>3.5031592983918822E-2</v>
      </c>
      <c r="T3310" s="18">
        <f t="shared" si="179"/>
        <v>28.545661639168046</v>
      </c>
      <c r="U3310" s="18">
        <f>LOOKUP('lap sim'!T3310,'bike sim'!J64:J309,'bike sim'!K64:K309)</f>
        <v>19.056816786048213</v>
      </c>
    </row>
    <row r="3311" spans="17:21" x14ac:dyDescent="0.25">
      <c r="Q3311" s="18" t="s">
        <v>109</v>
      </c>
      <c r="R3311" s="10">
        <v>3306</v>
      </c>
      <c r="S3311" s="18">
        <f t="shared" si="177"/>
        <v>3.423103973937059E-2</v>
      </c>
      <c r="T3311" s="18">
        <f t="shared" si="179"/>
        <v>29.213252288385998</v>
      </c>
      <c r="U3311" s="18">
        <f>LOOKUP('lap sim'!T3311,'bike sim'!J65:J310,'bike sim'!K65:K310)</f>
        <v>18.337533590808306</v>
      </c>
    </row>
    <row r="3312" spans="17:21" x14ac:dyDescent="0.25">
      <c r="Q3312" s="18" t="s">
        <v>109</v>
      </c>
      <c r="R3312" s="10">
        <v>3307</v>
      </c>
      <c r="S3312" s="18">
        <f t="shared" si="177"/>
        <v>3.3510980481423307E-2</v>
      </c>
      <c r="T3312" s="18">
        <f t="shared" si="179"/>
        <v>29.840965129455</v>
      </c>
      <c r="U3312" s="18">
        <f>LOOKUP('lap sim'!T3312,'bike sim'!J66:J311,'bike sim'!K66:K311)</f>
        <v>18.12540124221216</v>
      </c>
    </row>
    <row r="3313" spans="17:21" x14ac:dyDescent="0.25">
      <c r="Q3313" s="18" t="s">
        <v>109</v>
      </c>
      <c r="R3313" s="10">
        <v>3308</v>
      </c>
      <c r="S3313" s="18">
        <f t="shared" si="177"/>
        <v>3.2842485855122512E-2</v>
      </c>
      <c r="T3313" s="18">
        <f t="shared" si="179"/>
        <v>30.448365096700737</v>
      </c>
      <c r="U3313" s="18">
        <f>LOOKUP('lap sim'!T3313,'bike sim'!J67:J312,'bike sim'!K67:K312)</f>
        <v>17.303563997650944</v>
      </c>
    </row>
    <row r="3314" spans="17:21" x14ac:dyDescent="0.25">
      <c r="Q3314" s="18" t="s">
        <v>109</v>
      </c>
      <c r="R3314" s="10">
        <v>3309</v>
      </c>
      <c r="S3314" s="18">
        <f t="shared" si="177"/>
        <v>3.2240740679503298E-2</v>
      </c>
      <c r="T3314" s="18">
        <f t="shared" si="179"/>
        <v>31.016657152536794</v>
      </c>
      <c r="U3314" s="18">
        <f>LOOKUP('lap sim'!T3314,'bike sim'!J68:J313,'bike sim'!K68:K313)</f>
        <v>17.303563997650944</v>
      </c>
    </row>
    <row r="3315" spans="17:21" x14ac:dyDescent="0.25">
      <c r="Q3315" s="18" t="s">
        <v>109</v>
      </c>
      <c r="R3315" s="10">
        <v>3310</v>
      </c>
      <c r="S3315" s="18">
        <f t="shared" si="177"/>
        <v>3.1671090032042298E-2</v>
      </c>
      <c r="T3315" s="18">
        <f t="shared" si="179"/>
        <v>31.574536872216246</v>
      </c>
      <c r="U3315" s="18">
        <f>LOOKUP('lap sim'!T3315,'bike sim'!J69:J314,'bike sim'!K69:K314)</f>
        <v>16.530070120416863</v>
      </c>
    </row>
    <row r="3316" spans="17:21" x14ac:dyDescent="0.25">
      <c r="Q3316" s="18" t="s">
        <v>109</v>
      </c>
      <c r="R3316" s="10">
        <v>3311</v>
      </c>
      <c r="S3316" s="18">
        <f t="shared" si="177"/>
        <v>3.1154528688337752E-2</v>
      </c>
      <c r="T3316" s="18">
        <f t="shared" si="179"/>
        <v>32.098062211235941</v>
      </c>
      <c r="U3316" s="18">
        <f>LOOKUP('lap sim'!T3316,'bike sim'!J70:J315,'bike sim'!K70:K315)</f>
        <v>15.800775893310437</v>
      </c>
    </row>
    <row r="3317" spans="17:21" x14ac:dyDescent="0.25">
      <c r="Q3317" s="18" t="s">
        <v>109</v>
      </c>
      <c r="R3317" s="10">
        <v>3312</v>
      </c>
      <c r="S3317" s="18">
        <f t="shared" si="177"/>
        <v>3.0683950217682891E-2</v>
      </c>
      <c r="T3317" s="18">
        <f t="shared" si="179"/>
        <v>32.590327937102074</v>
      </c>
      <c r="U3317" s="18">
        <f>LOOKUP('lap sim'!T3317,'bike sim'!J71:J316,'bike sim'!K71:K316)</f>
        <v>15.800775893310437</v>
      </c>
    </row>
    <row r="3318" spans="17:21" x14ac:dyDescent="0.25">
      <c r="Q3318" s="18" t="s">
        <v>109</v>
      </c>
      <c r="R3318" s="10">
        <v>3313</v>
      </c>
      <c r="S3318" s="18">
        <f t="shared" si="177"/>
        <v>3.0234171374860935E-2</v>
      </c>
      <c r="T3318" s="18">
        <f t="shared" si="179"/>
        <v>33.075158158013174</v>
      </c>
      <c r="U3318" s="18">
        <f>LOOKUP('lap sim'!T3318,'bike sim'!J72:J317,'bike sim'!K72:K317)</f>
        <v>15.111998012154368</v>
      </c>
    </row>
    <row r="3319" spans="17:21" x14ac:dyDescent="0.25">
      <c r="Q3319" s="18" t="s">
        <v>109</v>
      </c>
      <c r="R3319" s="10">
        <v>3314</v>
      </c>
      <c r="S3319" s="18">
        <f t="shared" si="177"/>
        <v>2.9822208733260396E-2</v>
      </c>
      <c r="T3319" s="18">
        <f t="shared" si="179"/>
        <v>33.532056895729205</v>
      </c>
      <c r="U3319" s="18">
        <f>LOOKUP('lap sim'!T3319,'bike sim'!J73:J318,'bike sim'!K73:K318)</f>
        <v>15.111998012154368</v>
      </c>
    </row>
    <row r="3320" spans="17:21" x14ac:dyDescent="0.25">
      <c r="Q3320" s="18" t="s">
        <v>109</v>
      </c>
      <c r="R3320" s="10">
        <v>3315</v>
      </c>
      <c r="S3320" s="18">
        <f t="shared" si="177"/>
        <v>2.9426711696991428E-2</v>
      </c>
      <c r="T3320" s="18">
        <f t="shared" si="179"/>
        <v>33.982730054824287</v>
      </c>
      <c r="U3320" s="18">
        <f>LOOKUP('lap sim'!T3320,'bike sim'!J74:J319,'bike sim'!K74:K319)</f>
        <v>14.46045136781755</v>
      </c>
    </row>
    <row r="3321" spans="17:21" x14ac:dyDescent="0.25">
      <c r="Q3321" s="18" t="s">
        <v>109</v>
      </c>
      <c r="R3321" s="10">
        <v>3316</v>
      </c>
      <c r="S3321" s="18">
        <f t="shared" si="177"/>
        <v>2.9062794408780155E-2</v>
      </c>
      <c r="T3321" s="18">
        <f t="shared" si="179"/>
        <v>34.408253588233421</v>
      </c>
      <c r="U3321" s="18">
        <f>LOOKUP('lap sim'!T3321,'bike sim'!J75:J320,'bike sim'!K75:K320)</f>
        <v>14.46045136781755</v>
      </c>
    </row>
    <row r="3322" spans="17:21" x14ac:dyDescent="0.25">
      <c r="Q3322" s="18" t="s">
        <v>109</v>
      </c>
      <c r="R3322" s="10">
        <v>3317</v>
      </c>
      <c r="S3322" s="18">
        <f t="shared" ref="S3322:S3385" si="180">1/T3322</f>
        <v>2.871210581987341E-2</v>
      </c>
      <c r="T3322" s="18">
        <f t="shared" si="179"/>
        <v>34.828514713394469</v>
      </c>
      <c r="U3322" s="18">
        <f>LOOKUP('lap sim'!T3322,'bike sim'!J76:J321,'bike sim'!K76:K321)</f>
        <v>14.172755446941546</v>
      </c>
    </row>
    <row r="3323" spans="17:21" x14ac:dyDescent="0.25">
      <c r="Q3323" s="18" t="s">
        <v>109</v>
      </c>
      <c r="R3323" s="10">
        <v>3318</v>
      </c>
      <c r="S3323" s="18">
        <f t="shared" si="180"/>
        <v>2.8380513370821973E-2</v>
      </c>
      <c r="T3323" s="18">
        <f t="shared" si="179"/>
        <v>35.235444367546243</v>
      </c>
      <c r="U3323" s="18">
        <f>LOOKUP('lap sim'!T3323,'bike sim'!J77:J322,'bike sim'!K77:K322)</f>
        <v>14.172755446941546</v>
      </c>
    </row>
    <row r="3324" spans="17:21" x14ac:dyDescent="0.25">
      <c r="Q3324" s="18" t="s">
        <v>109</v>
      </c>
      <c r="R3324" s="10">
        <v>3319</v>
      </c>
      <c r="S3324" s="18">
        <f t="shared" si="180"/>
        <v>2.8060192356242627E-2</v>
      </c>
      <c r="T3324" s="18">
        <f t="shared" si="179"/>
        <v>35.637674443009558</v>
      </c>
      <c r="U3324" s="18">
        <f>LOOKUP('lap sim'!T3324,'bike sim'!J78:J323,'bike sim'!K78:K323)</f>
        <v>13.470695347691558</v>
      </c>
    </row>
    <row r="3325" spans="17:21" x14ac:dyDescent="0.25">
      <c r="Q3325" s="18" t="s">
        <v>109</v>
      </c>
      <c r="R3325" s="10">
        <v>3320</v>
      </c>
      <c r="S3325" s="18">
        <f t="shared" si="180"/>
        <v>2.7765696039835291E-2</v>
      </c>
      <c r="T3325" s="18">
        <f t="shared" si="179"/>
        <v>36.015664745638126</v>
      </c>
      <c r="U3325" s="18">
        <f>LOOKUP('lap sim'!T3325,'bike sim'!J79:J324,'bike sim'!K79:K324)</f>
        <v>13.470695347691558</v>
      </c>
    </row>
    <row r="3326" spans="17:21" x14ac:dyDescent="0.25">
      <c r="Q3326" s="18" t="s">
        <v>109</v>
      </c>
      <c r="R3326" s="10">
        <v>3321</v>
      </c>
      <c r="S3326" s="18">
        <f t="shared" si="180"/>
        <v>2.7480312571012338E-2</v>
      </c>
      <c r="T3326" s="18">
        <f t="shared" si="179"/>
        <v>36.389687978107354</v>
      </c>
      <c r="U3326" s="18">
        <f>LOOKUP('lap sim'!T3326,'bike sim'!J80:J325,'bike sim'!K80:K325)</f>
        <v>13.470695347691558</v>
      </c>
    </row>
    <row r="3327" spans="17:21" x14ac:dyDescent="0.25">
      <c r="Q3327" s="18" t="s">
        <v>109</v>
      </c>
      <c r="R3327" s="10">
        <v>3322</v>
      </c>
      <c r="S3327" s="18">
        <f t="shared" si="180"/>
        <v>2.7203580546336464E-2</v>
      </c>
      <c r="T3327" s="18">
        <f t="shared" si="179"/>
        <v>36.759866896810799</v>
      </c>
      <c r="U3327" s="18">
        <f>LOOKUP('lap sim'!T3327,'bike sim'!J81:J326,'bike sim'!K81:K326)</f>
        <v>12.809932901338639</v>
      </c>
    </row>
    <row r="3328" spans="17:21" x14ac:dyDescent="0.25">
      <c r="Q3328" s="18" t="s">
        <v>109</v>
      </c>
      <c r="R3328" s="10">
        <v>3323</v>
      </c>
      <c r="S3328" s="18">
        <f t="shared" si="180"/>
        <v>2.6948117884516933E-2</v>
      </c>
      <c r="T3328" s="18">
        <f t="shared" si="179"/>
        <v>37.108342938285531</v>
      </c>
      <c r="U3328" s="18">
        <f>LOOKUP('lap sim'!T3328,'bike sim'!J82:J327,'bike sim'!K82:K327)</f>
        <v>12.809932901338639</v>
      </c>
    </row>
    <row r="3329" spans="17:21" x14ac:dyDescent="0.25">
      <c r="Q3329" s="18" t="s">
        <v>109</v>
      </c>
      <c r="R3329" s="10">
        <v>3324</v>
      </c>
      <c r="S3329" s="18">
        <f t="shared" si="180"/>
        <v>2.6699741223720166E-2</v>
      </c>
      <c r="T3329" s="18">
        <f t="shared" si="179"/>
        <v>37.45354652020356</v>
      </c>
      <c r="U3329" s="18">
        <f>LOOKUP('lap sim'!T3329,'bike sim'!J83:J328,'bike sim'!K83:K328)</f>
        <v>12.809932901338639</v>
      </c>
    </row>
    <row r="3330" spans="17:21" x14ac:dyDescent="0.25">
      <c r="Q3330" s="18" t="s">
        <v>109</v>
      </c>
      <c r="R3330" s="10">
        <v>3325</v>
      </c>
      <c r="S3330" s="18">
        <f t="shared" si="180"/>
        <v>2.645812834596422E-2</v>
      </c>
      <c r="T3330" s="18">
        <f t="shared" si="179"/>
        <v>37.795568413762517</v>
      </c>
      <c r="U3330" s="18">
        <f>LOOKUP('lap sim'!T3330,'bike sim'!J84:J329,'bike sim'!K84:K329)</f>
        <v>12.186928309063013</v>
      </c>
    </row>
    <row r="3331" spans="17:21" x14ac:dyDescent="0.25">
      <c r="Q3331" s="18" t="s">
        <v>109</v>
      </c>
      <c r="R3331" s="10">
        <v>3326</v>
      </c>
      <c r="S3331" s="18">
        <f t="shared" si="180"/>
        <v>2.6234316919758763E-2</v>
      </c>
      <c r="T3331" s="18">
        <f t="shared" si="179"/>
        <v>38.118011727106769</v>
      </c>
      <c r="U3331" s="18">
        <f>LOOKUP('lap sim'!T3331,'bike sim'!J85:J330,'bike sim'!K85:K330)</f>
        <v>12.186928309063013</v>
      </c>
    </row>
    <row r="3332" spans="17:21" x14ac:dyDescent="0.25">
      <c r="Q3332" s="18" t="s">
        <v>109</v>
      </c>
      <c r="R3332" s="10">
        <v>3327</v>
      </c>
      <c r="S3332" s="18">
        <f t="shared" si="180"/>
        <v>2.6016106203670977E-2</v>
      </c>
      <c r="T3332" s="18">
        <f t="shared" si="179"/>
        <v>38.437727466645107</v>
      </c>
      <c r="U3332" s="18">
        <f>LOOKUP('lap sim'!T3332,'bike sim'!J86:J331,'bike sim'!K86:K331)</f>
        <v>12.348719160876071</v>
      </c>
    </row>
    <row r="3333" spans="17:21" x14ac:dyDescent="0.25">
      <c r="Q3333" s="18" t="s">
        <v>109</v>
      </c>
      <c r="R3333" s="10">
        <v>3328</v>
      </c>
      <c r="S3333" s="18">
        <f t="shared" si="180"/>
        <v>2.5800463870668127E-2</v>
      </c>
      <c r="T3333" s="18">
        <f t="shared" si="179"/>
        <v>38.758993055813768</v>
      </c>
      <c r="U3333" s="18">
        <f>LOOKUP('lap sim'!T3333,'bike sim'!J87:J332,'bike sim'!K87:K332)</f>
        <v>11.660204741870139</v>
      </c>
    </row>
    <row r="3334" spans="17:21" x14ac:dyDescent="0.25">
      <c r="Q3334" s="18" t="s">
        <v>109</v>
      </c>
      <c r="R3334" s="10">
        <v>3329</v>
      </c>
      <c r="S3334" s="18">
        <f t="shared" si="180"/>
        <v>2.5601748785753338E-2</v>
      </c>
      <c r="T3334" s="18">
        <f t="shared" si="179"/>
        <v>39.059831746980983</v>
      </c>
      <c r="U3334" s="18">
        <f>LOOKUP('lap sim'!T3334,'bike sim'!J88:J333,'bike sim'!K88:K333)</f>
        <v>11.660204741870139</v>
      </c>
    </row>
    <row r="3335" spans="17:21" x14ac:dyDescent="0.25">
      <c r="Q3335" s="18" t="s">
        <v>109</v>
      </c>
      <c r="R3335" s="10">
        <v>3330</v>
      </c>
      <c r="S3335" s="18">
        <f t="shared" si="180"/>
        <v>2.5407566987266435E-2</v>
      </c>
      <c r="T3335" s="18">
        <f t="shared" si="179"/>
        <v>39.35835337957279</v>
      </c>
      <c r="U3335" s="18">
        <f>LOOKUP('lap sim'!T3335,'bike sim'!J89:J334,'bike sim'!K89:K334)</f>
        <v>11.660204741870139</v>
      </c>
    </row>
    <row r="3336" spans="17:21" x14ac:dyDescent="0.25">
      <c r="Q3336" s="18" t="s">
        <v>109</v>
      </c>
      <c r="R3336" s="10">
        <v>3331</v>
      </c>
      <c r="S3336" s="18">
        <f t="shared" si="180"/>
        <v>2.5217748441029232E-2</v>
      </c>
      <c r="T3336" s="18">
        <f t="shared" si="179"/>
        <v>39.654610812637095</v>
      </c>
      <c r="U3336" s="18">
        <f>LOOKUP('lap sim'!T3336,'bike sim'!J90:J335,'bike sim'!K90:K335)</f>
        <v>11.660204741870139</v>
      </c>
    </row>
    <row r="3337" spans="17:21" x14ac:dyDescent="0.25">
      <c r="Q3337" s="18" t="s">
        <v>109</v>
      </c>
      <c r="R3337" s="10">
        <v>3332</v>
      </c>
      <c r="S3337" s="18">
        <f t="shared" si="180"/>
        <v>2.5032131918778629E-2</v>
      </c>
      <c r="T3337" s="18">
        <f t="shared" si="179"/>
        <v>39.948654922588474</v>
      </c>
      <c r="U3337" s="18">
        <f>LOOKUP('lap sim'!T3337,'bike sim'!J91:J336,'bike sim'!K91:K336)</f>
        <v>11.014722474052071</v>
      </c>
    </row>
    <row r="3338" spans="17:21" x14ac:dyDescent="0.25">
      <c r="Q3338" s="18" t="s">
        <v>109</v>
      </c>
      <c r="R3338" s="10">
        <v>3333</v>
      </c>
      <c r="S3338" s="18">
        <f t="shared" si="180"/>
        <v>2.4860546684714671E-2</v>
      </c>
      <c r="T3338" s="18">
        <f t="shared" si="179"/>
        <v>40.224376908607681</v>
      </c>
      <c r="U3338" s="18">
        <f>LOOKUP('lap sim'!T3338,'bike sim'!J92:J337,'bike sim'!K92:K337)</f>
        <v>11.014722474052071</v>
      </c>
    </row>
    <row r="3339" spans="17:21" x14ac:dyDescent="0.25">
      <c r="Q3339" s="18" t="s">
        <v>109</v>
      </c>
      <c r="R3339" s="10">
        <v>3334</v>
      </c>
      <c r="S3339" s="18">
        <f t="shared" si="180"/>
        <v>2.4692450021837273E-2</v>
      </c>
      <c r="T3339" s="18">
        <f t="shared" si="179"/>
        <v>40.498208930893028</v>
      </c>
      <c r="U3339" s="18">
        <f>LOOKUP('lap sim'!T3339,'bike sim'!J93:J338,'bike sim'!K93:K338)</f>
        <v>11.014722474052071</v>
      </c>
    </row>
    <row r="3340" spans="17:21" x14ac:dyDescent="0.25">
      <c r="Q3340" s="18" t="s">
        <v>109</v>
      </c>
      <c r="R3340" s="10">
        <v>3335</v>
      </c>
      <c r="S3340" s="18">
        <f t="shared" si="180"/>
        <v>2.4527725142967485E-2</v>
      </c>
      <c r="T3340" s="18">
        <f t="shared" si="179"/>
        <v>40.77018941508797</v>
      </c>
      <c r="U3340" s="18">
        <f>LOOKUP('lap sim'!T3340,'bike sim'!J94:J339,'bike sim'!K94:K339)</f>
        <v>10.728866041161211</v>
      </c>
    </row>
    <row r="3341" spans="17:21" x14ac:dyDescent="0.25">
      <c r="Q3341" s="18" t="s">
        <v>109</v>
      </c>
      <c r="R3341" s="10">
        <v>3336</v>
      </c>
      <c r="S3341" s="18">
        <f t="shared" si="180"/>
        <v>2.4370424154247984E-2</v>
      </c>
      <c r="T3341" s="18">
        <f t="shared" si="179"/>
        <v>41.03334409244129</v>
      </c>
      <c r="U3341" s="18">
        <f>LOOKUP('lap sim'!T3341,'bike sim'!J95:J340,'bike sim'!K95:K340)</f>
        <v>10.728866041161211</v>
      </c>
    </row>
    <row r="3342" spans="17:21" x14ac:dyDescent="0.25">
      <c r="Q3342" s="18" t="s">
        <v>109</v>
      </c>
      <c r="R3342" s="10">
        <v>3337</v>
      </c>
      <c r="S3342" s="18">
        <f t="shared" si="180"/>
        <v>2.4216117549760299E-2</v>
      </c>
      <c r="T3342" s="18">
        <f t="shared" si="179"/>
        <v>41.294811108558498</v>
      </c>
      <c r="U3342" s="18">
        <f>LOOKUP('lap sim'!T3342,'bike sim'!J96:J341,'bike sim'!K96:K341)</f>
        <v>10.790697056426005</v>
      </c>
    </row>
    <row r="3343" spans="17:21" x14ac:dyDescent="0.25">
      <c r="Q3343" s="18" t="s">
        <v>109</v>
      </c>
      <c r="R3343" s="10">
        <v>3338</v>
      </c>
      <c r="S3343" s="18">
        <f t="shared" si="180"/>
        <v>2.4063844326190287E-2</v>
      </c>
      <c r="T3343" s="18">
        <f t="shared" si="179"/>
        <v>41.556119896920762</v>
      </c>
      <c r="U3343" s="18">
        <f>LOOKUP('lap sim'!T3343,'bike sim'!J97:J342,'bike sim'!K97:K342)</f>
        <v>10.790697056426005</v>
      </c>
    </row>
    <row r="3344" spans="17:21" x14ac:dyDescent="0.25">
      <c r="Q3344" s="18" t="s">
        <v>109</v>
      </c>
      <c r="R3344" s="10">
        <v>3339</v>
      </c>
      <c r="S3344" s="18">
        <f t="shared" si="180"/>
        <v>2.3914413822956539E-2</v>
      </c>
      <c r="T3344" s="18">
        <f t="shared" si="179"/>
        <v>41.815785551057679</v>
      </c>
      <c r="U3344" s="18">
        <f>LOOKUP('lap sim'!T3344,'bike sim'!J98:J343,'bike sim'!K98:K343)</f>
        <v>10.131166226934869</v>
      </c>
    </row>
    <row r="3345" spans="17:21" x14ac:dyDescent="0.25">
      <c r="Q3345" s="18" t="s">
        <v>109</v>
      </c>
      <c r="R3345" s="10">
        <v>3340</v>
      </c>
      <c r="S3345" s="18">
        <f t="shared" si="180"/>
        <v>2.3776651766058084E-2</v>
      </c>
      <c r="T3345" s="18">
        <f t="shared" si="179"/>
        <v>42.05806645271776</v>
      </c>
      <c r="U3345" s="18">
        <f>LOOKUP('lap sim'!T3345,'bike sim'!J99:J344,'bike sim'!K99:K344)</f>
        <v>10.131166226934869</v>
      </c>
    </row>
    <row r="3346" spans="17:21" x14ac:dyDescent="0.25">
      <c r="Q3346" s="18" t="s">
        <v>109</v>
      </c>
      <c r="R3346" s="10">
        <v>3341</v>
      </c>
      <c r="S3346" s="18">
        <f t="shared" si="180"/>
        <v>2.3641247847974497E-2</v>
      </c>
      <c r="T3346" s="18">
        <f t="shared" si="179"/>
        <v>42.298951664079638</v>
      </c>
      <c r="U3346" s="18">
        <f>LOOKUP('lap sim'!T3346,'bike sim'!J100:J345,'bike sim'!K100:K345)</f>
        <v>10.131166226934869</v>
      </c>
    </row>
    <row r="3347" spans="17:21" x14ac:dyDescent="0.25">
      <c r="Q3347" s="18" t="s">
        <v>109</v>
      </c>
      <c r="R3347" s="10">
        <v>3342</v>
      </c>
      <c r="S3347" s="18">
        <f t="shared" si="180"/>
        <v>2.3508135477318039E-2</v>
      </c>
      <c r="T3347" s="18">
        <f t="shared" si="179"/>
        <v>42.538465075839632</v>
      </c>
      <c r="U3347" s="18">
        <f>LOOKUP('lap sim'!T3347,'bike sim'!J101:J346,'bike sim'!K101:K346)</f>
        <v>10.131166226934869</v>
      </c>
    </row>
    <row r="3348" spans="17:21" x14ac:dyDescent="0.25">
      <c r="Q3348" s="18" t="s">
        <v>109</v>
      </c>
      <c r="R3348" s="10">
        <v>3343</v>
      </c>
      <c r="S3348" s="18">
        <f t="shared" si="180"/>
        <v>2.3377250668020107E-2</v>
      </c>
      <c r="T3348" s="18">
        <f t="shared" si="179"/>
        <v>42.776629904045649</v>
      </c>
      <c r="U3348" s="18">
        <f>LOOKUP('lap sim'!T3348,'bike sim'!J102:J347,'bike sim'!K102:K347)</f>
        <v>10.131166226934869</v>
      </c>
    </row>
    <row r="3349" spans="17:21" x14ac:dyDescent="0.25">
      <c r="Q3349" s="18" t="s">
        <v>109</v>
      </c>
      <c r="R3349" s="10">
        <v>3344</v>
      </c>
      <c r="S3349" s="18">
        <f t="shared" si="180"/>
        <v>2.3248531909647714E-2</v>
      </c>
      <c r="T3349" s="18">
        <f t="shared" si="179"/>
        <v>43.013468716492085</v>
      </c>
      <c r="U3349" s="18">
        <f>LOOKUP('lap sim'!T3349,'bike sim'!J103:J348,'bike sim'!K103:K348)</f>
        <v>9.5141857735399409</v>
      </c>
    </row>
    <row r="3350" spans="17:21" x14ac:dyDescent="0.25">
      <c r="Q3350" s="18" t="s">
        <v>109</v>
      </c>
      <c r="R3350" s="10">
        <v>3345</v>
      </c>
      <c r="S3350" s="18">
        <f t="shared" si="180"/>
        <v>2.3129591165768376E-2</v>
      </c>
      <c r="T3350" s="18">
        <f t="shared" si="179"/>
        <v>43.234659568042545</v>
      </c>
      <c r="U3350" s="18">
        <f>LOOKUP('lap sim'!T3350,'bike sim'!J104:J349,'bike sim'!K104:K349)</f>
        <v>9.5141857735399409</v>
      </c>
    </row>
    <row r="3351" spans="17:21" x14ac:dyDescent="0.25">
      <c r="Q3351" s="18" t="s">
        <v>109</v>
      </c>
      <c r="R3351" s="10">
        <v>3346</v>
      </c>
      <c r="S3351" s="18">
        <f t="shared" si="180"/>
        <v>2.301246050426832E-2</v>
      </c>
      <c r="T3351" s="18">
        <f t="shared" si="179"/>
        <v>43.454718795259694</v>
      </c>
      <c r="U3351" s="18">
        <f>LOOKUP('lap sim'!T3351,'bike sim'!J105:J350,'bike sim'!K105:K350)</f>
        <v>9.5141857735399409</v>
      </c>
    </row>
    <row r="3352" spans="17:21" x14ac:dyDescent="0.25">
      <c r="Q3352" s="18" t="s">
        <v>109</v>
      </c>
      <c r="R3352" s="10">
        <v>3347</v>
      </c>
      <c r="S3352" s="18">
        <f t="shared" si="180"/>
        <v>2.2897094429951501E-2</v>
      </c>
      <c r="T3352" s="18">
        <f t="shared" si="179"/>
        <v>43.673663619603552</v>
      </c>
      <c r="U3352" s="18">
        <f>LOOKUP('lap sim'!T3352,'bike sim'!J106:J351,'bike sim'!K106:K351)</f>
        <v>9.4209022567136511</v>
      </c>
    </row>
    <row r="3353" spans="17:21" x14ac:dyDescent="0.25">
      <c r="Q3353" s="18" t="s">
        <v>109</v>
      </c>
      <c r="R3353" s="10">
        <v>3348</v>
      </c>
      <c r="S3353" s="18">
        <f t="shared" si="180"/>
        <v>2.2784557813635545E-2</v>
      </c>
      <c r="T3353" s="18">
        <f t="shared" si="179"/>
        <v>43.889374908190867</v>
      </c>
      <c r="U3353" s="18">
        <f>LOOKUP('lap sim'!T3353,'bike sim'!J107:J352,'bike sim'!K107:K352)</f>
        <v>9.4209022567136511</v>
      </c>
    </row>
    <row r="3354" spans="17:21" x14ac:dyDescent="0.25">
      <c r="Q3354" s="18" t="s">
        <v>109</v>
      </c>
      <c r="R3354" s="10">
        <v>3349</v>
      </c>
      <c r="S3354" s="18">
        <f t="shared" si="180"/>
        <v>2.26736670251565E-2</v>
      </c>
      <c r="T3354" s="18">
        <f t="shared" si="179"/>
        <v>44.104026000315571</v>
      </c>
      <c r="U3354" s="18">
        <f>LOOKUP('lap sim'!T3354,'bike sim'!J108:J353,'bike sim'!K108:K353)</f>
        <v>9.0871005816428685</v>
      </c>
    </row>
    <row r="3355" spans="17:21" x14ac:dyDescent="0.25">
      <c r="Q3355" s="18" t="s">
        <v>109</v>
      </c>
      <c r="R3355" s="10">
        <v>3350</v>
      </c>
      <c r="S3355" s="18">
        <f t="shared" si="180"/>
        <v>2.2568236471333377E-2</v>
      </c>
      <c r="T3355" s="18">
        <f t="shared" si="179"/>
        <v>44.310063893127847</v>
      </c>
      <c r="U3355" s="18">
        <f>LOOKUP('lap sim'!T3355,'bike sim'!J109:J354,'bike sim'!K109:K354)</f>
        <v>9.0871005816428685</v>
      </c>
    </row>
    <row r="3356" spans="17:21" x14ac:dyDescent="0.25">
      <c r="Q3356" s="18" t="s">
        <v>109</v>
      </c>
      <c r="R3356" s="10">
        <v>3351</v>
      </c>
      <c r="S3356" s="18">
        <f t="shared" si="180"/>
        <v>2.2464265332100924E-2</v>
      </c>
      <c r="T3356" s="18">
        <f t="shared" si="179"/>
        <v>44.515143727893154</v>
      </c>
      <c r="U3356" s="18">
        <f>LOOKUP('lap sim'!T3356,'bike sim'!J110:J355,'bike sim'!K110:K355)</f>
        <v>9.0871005816428685</v>
      </c>
    </row>
    <row r="3357" spans="17:21" x14ac:dyDescent="0.25">
      <c r="Q3357" s="18" t="s">
        <v>109</v>
      </c>
      <c r="R3357" s="10">
        <v>3352</v>
      </c>
      <c r="S3357" s="18">
        <f t="shared" si="180"/>
        <v>2.2361720215175785E-2</v>
      </c>
      <c r="T3357" s="18">
        <f t="shared" si="179"/>
        <v>44.719278766458665</v>
      </c>
      <c r="U3357" s="18">
        <f>LOOKUP('lap sim'!T3357,'bike sim'!J111:J356,'bike sim'!K111:K356)</f>
        <v>9.0871005816428685</v>
      </c>
    </row>
    <row r="3358" spans="17:21" x14ac:dyDescent="0.25">
      <c r="Q3358" s="18" t="s">
        <v>109</v>
      </c>
      <c r="R3358" s="10">
        <v>3353</v>
      </c>
      <c r="S3358" s="18">
        <f t="shared" si="180"/>
        <v>2.2260568788906691E-2</v>
      </c>
      <c r="T3358" s="18">
        <f t="shared" si="179"/>
        <v>44.922481967232521</v>
      </c>
      <c r="U3358" s="18">
        <f>LOOKUP('lap sim'!T3358,'bike sim'!J112:J357,'bike sim'!K112:K357)</f>
        <v>9.0871005816428685</v>
      </c>
    </row>
    <row r="3359" spans="17:21" x14ac:dyDescent="0.25">
      <c r="Q3359" s="18" t="s">
        <v>109</v>
      </c>
      <c r="R3359" s="10">
        <v>3354</v>
      </c>
      <c r="S3359" s="18">
        <f t="shared" si="180"/>
        <v>2.216077973932875E-2</v>
      </c>
      <c r="T3359" s="18">
        <f t="shared" si="179"/>
        <v>45.1247659948219</v>
      </c>
      <c r="U3359" s="18">
        <f>LOOKUP('lap sim'!T3359,'bike sim'!J113:J358,'bike sim'!K113:K358)</f>
        <v>8.6565689528345136</v>
      </c>
    </row>
    <row r="3360" spans="17:21" x14ac:dyDescent="0.25">
      <c r="Q3360" s="18" t="s">
        <v>109</v>
      </c>
      <c r="R3360" s="10">
        <v>3355</v>
      </c>
      <c r="S3360" s="18">
        <f t="shared" si="180"/>
        <v>2.2066967710862629E-2</v>
      </c>
      <c r="T3360" s="18">
        <f t="shared" si="179"/>
        <v>45.316602312683976</v>
      </c>
      <c r="U3360" s="18">
        <f>LOOKUP('lap sim'!T3360,'bike sim'!J114:J359,'bike sim'!K114:K359)</f>
        <v>8.6565689528345136</v>
      </c>
    </row>
    <row r="3361" spans="17:21" x14ac:dyDescent="0.25">
      <c r="Q3361" s="18" t="s">
        <v>109</v>
      </c>
      <c r="R3361" s="10">
        <v>3356</v>
      </c>
      <c r="S3361" s="18">
        <f t="shared" si="180"/>
        <v>2.197433872134523E-2</v>
      </c>
      <c r="T3361" s="18">
        <f t="shared" si="179"/>
        <v>45.507626540253028</v>
      </c>
      <c r="U3361" s="18">
        <f>LOOKUP('lap sim'!T3361,'bike sim'!J115:J360,'bike sim'!K115:K360)</f>
        <v>8.6565689528345136</v>
      </c>
    </row>
    <row r="3362" spans="17:21" x14ac:dyDescent="0.25">
      <c r="Q3362" s="18" t="s">
        <v>109</v>
      </c>
      <c r="R3362" s="10">
        <v>3357</v>
      </c>
      <c r="S3362" s="18">
        <f t="shared" si="180"/>
        <v>2.188286809257791E-2</v>
      </c>
      <c r="T3362" s="18">
        <f t="shared" si="179"/>
        <v>45.697848918587297</v>
      </c>
      <c r="U3362" s="18">
        <f>LOOKUP('lap sim'!T3362,'bike sim'!J116:J361,'bike sim'!K116:K361)</f>
        <v>8.6565689528345136</v>
      </c>
    </row>
    <row r="3363" spans="17:21" x14ac:dyDescent="0.25">
      <c r="Q3363" s="18" t="s">
        <v>109</v>
      </c>
      <c r="R3363" s="10">
        <v>3358</v>
      </c>
      <c r="S3363" s="18">
        <f t="shared" si="180"/>
        <v>2.1792531861521119E-2</v>
      </c>
      <c r="T3363" s="18">
        <f t="shared" si="179"/>
        <v>45.887279475116479</v>
      </c>
      <c r="U3363" s="18">
        <f>LOOKUP('lap sim'!T3363,'bike sim'!J117:J362,'bike sim'!K117:K362)</f>
        <v>8.7913946626787318</v>
      </c>
    </row>
    <row r="3364" spans="17:21" x14ac:dyDescent="0.25">
      <c r="Q3364" s="18" t="s">
        <v>109</v>
      </c>
      <c r="R3364" s="10">
        <v>3359</v>
      </c>
      <c r="S3364" s="18">
        <f t="shared" si="180"/>
        <v>2.1701922854428991E-2</v>
      </c>
      <c r="T3364" s="18">
        <f t="shared" si="179"/>
        <v>46.07886622341011</v>
      </c>
      <c r="U3364" s="18">
        <f>LOOKUP('lap sim'!T3364,'bike sim'!J118:J363,'bike sim'!K118:K363)</f>
        <v>8.3106751358953073</v>
      </c>
    </row>
    <row r="3365" spans="17:21" x14ac:dyDescent="0.25">
      <c r="Q3365" s="18" t="s">
        <v>109</v>
      </c>
      <c r="R3365" s="10">
        <v>3360</v>
      </c>
      <c r="S3365" s="18">
        <f t="shared" si="180"/>
        <v>2.1617310380183882E-2</v>
      </c>
      <c r="T3365" s="18">
        <f t="shared" si="179"/>
        <v>46.259223854077533</v>
      </c>
      <c r="U3365" s="18">
        <f>LOOKUP('lap sim'!T3365,'bike sim'!J119:J364,'bike sim'!K119:K364)</f>
        <v>8.3106751358953073</v>
      </c>
    </row>
    <row r="3366" spans="17:21" x14ac:dyDescent="0.25">
      <c r="Q3366" s="18" t="s">
        <v>109</v>
      </c>
      <c r="R3366" s="10">
        <v>3361</v>
      </c>
      <c r="S3366" s="18">
        <f t="shared" si="180"/>
        <v>2.1533681188073594E-2</v>
      </c>
      <c r="T3366" s="18">
        <f t="shared" ref="T3366:T3429" si="181">T3365+(U3365*S3365)</f>
        <v>46.438878297959057</v>
      </c>
      <c r="U3366" s="18">
        <f>LOOKUP('lap sim'!T3366,'bike sim'!J120:J365,'bike sim'!K120:K365)</f>
        <v>8.3106751358953073</v>
      </c>
    </row>
    <row r="3367" spans="17:21" x14ac:dyDescent="0.25">
      <c r="Q3367" s="18" t="s">
        <v>109</v>
      </c>
      <c r="R3367" s="10">
        <v>3362</v>
      </c>
      <c r="S3367" s="18">
        <f t="shared" si="180"/>
        <v>2.1451016365464357E-2</v>
      </c>
      <c r="T3367" s="18">
        <f t="shared" si="181"/>
        <v>46.617837726793077</v>
      </c>
      <c r="U3367" s="18">
        <f>LOOKUP('lap sim'!T3367,'bike sim'!J121:J366,'bike sim'!K121:K366)</f>
        <v>8.3106751358953073</v>
      </c>
    </row>
    <row r="3368" spans="17:21" x14ac:dyDescent="0.25">
      <c r="Q3368" s="18" t="s">
        <v>109</v>
      </c>
      <c r="R3368" s="10">
        <v>3363</v>
      </c>
      <c r="S3368" s="18">
        <f t="shared" si="180"/>
        <v>2.1369297505385403E-2</v>
      </c>
      <c r="T3368" s="18">
        <f t="shared" si="181"/>
        <v>46.796110155141228</v>
      </c>
      <c r="U3368" s="18">
        <f>LOOKUP('lap sim'!T3368,'bike sim'!J122:J367,'bike sim'!K122:K367)</f>
        <v>8.3106751358953073</v>
      </c>
    </row>
    <row r="3369" spans="17:21" x14ac:dyDescent="0.25">
      <c r="Q3369" s="18" t="s">
        <v>109</v>
      </c>
      <c r="R3369" s="10">
        <v>3364</v>
      </c>
      <c r="S3369" s="18">
        <f t="shared" si="180"/>
        <v>2.1288506689270934E-2</v>
      </c>
      <c r="T3369" s="18">
        <f t="shared" si="181"/>
        <v>46.973703444590782</v>
      </c>
      <c r="U3369" s="18">
        <f>LOOKUP('lap sim'!T3369,'bike sim'!J123:J368,'bike sim'!K123:K368)</f>
        <v>8.3106751358953073</v>
      </c>
    </row>
    <row r="3370" spans="17:21" x14ac:dyDescent="0.25">
      <c r="Q3370" s="18" t="s">
        <v>109</v>
      </c>
      <c r="R3370" s="10">
        <v>3365</v>
      </c>
      <c r="S3370" s="18">
        <f t="shared" si="180"/>
        <v>2.1208626470416783E-2</v>
      </c>
      <c r="T3370" s="18">
        <f t="shared" si="181"/>
        <v>47.150625307813648</v>
      </c>
      <c r="U3370" s="18">
        <f>LOOKUP('lap sim'!T3370,'bike sim'!J124:J369,'bike sim'!K124:K369)</f>
        <v>8.3106751358953073</v>
      </c>
    </row>
    <row r="3371" spans="17:21" x14ac:dyDescent="0.25">
      <c r="Q3371" s="18" t="s">
        <v>109</v>
      </c>
      <c r="R3371" s="10">
        <v>3366</v>
      </c>
      <c r="S3371" s="18">
        <f t="shared" si="180"/>
        <v>2.1129639858117104E-2</v>
      </c>
      <c r="T3371" s="18">
        <f t="shared" si="181"/>
        <v>47.32688331248783</v>
      </c>
      <c r="U3371" s="18">
        <f>LOOKUP('lap sim'!T3371,'bike sim'!J125:J370,'bike sim'!K125:K370)</f>
        <v>7.8552566368373231</v>
      </c>
    </row>
    <row r="3372" spans="17:21" x14ac:dyDescent="0.25">
      <c r="Q3372" s="18" t="s">
        <v>109</v>
      </c>
      <c r="R3372" s="10">
        <v>3367</v>
      </c>
      <c r="S3372" s="18">
        <f t="shared" si="180"/>
        <v>2.1055795686019098E-2</v>
      </c>
      <c r="T3372" s="18">
        <f t="shared" si="181"/>
        <v>47.492862056217284</v>
      </c>
      <c r="U3372" s="18">
        <f>LOOKUP('lap sim'!T3372,'bike sim'!J126:J371,'bike sim'!K126:K371)</f>
        <v>7.8552566368373231</v>
      </c>
    </row>
    <row r="3373" spans="17:21" x14ac:dyDescent="0.25">
      <c r="Q3373" s="18" t="s">
        <v>109</v>
      </c>
      <c r="R3373" s="10">
        <v>3368</v>
      </c>
      <c r="S3373" s="18">
        <f t="shared" si="180"/>
        <v>2.0982721244485237E-2</v>
      </c>
      <c r="T3373" s="18">
        <f t="shared" si="181"/>
        <v>47.658260735023774</v>
      </c>
      <c r="U3373" s="18">
        <f>LOOKUP('lap sim'!T3373,'bike sim'!J127:J372,'bike sim'!K127:K372)</f>
        <v>7.881002220435712</v>
      </c>
    </row>
    <row r="3374" spans="17:21" x14ac:dyDescent="0.25">
      <c r="Q3374" s="18" t="s">
        <v>109</v>
      </c>
      <c r="R3374" s="10">
        <v>3369</v>
      </c>
      <c r="S3374" s="18">
        <f t="shared" si="180"/>
        <v>2.0910167041749889E-2</v>
      </c>
      <c r="T3374" s="18">
        <f t="shared" si="181"/>
        <v>47.823625607742343</v>
      </c>
      <c r="U3374" s="18">
        <f>LOOKUP('lap sim'!T3374,'bike sim'!J128:J373,'bike sim'!K128:K373)</f>
        <v>7.881002220435712</v>
      </c>
    </row>
    <row r="3375" spans="17:21" x14ac:dyDescent="0.25">
      <c r="Q3375" s="18" t="s">
        <v>109</v>
      </c>
      <c r="R3375" s="10">
        <v>3370</v>
      </c>
      <c r="S3375" s="18">
        <f t="shared" si="180"/>
        <v>2.0838361160745635E-2</v>
      </c>
      <c r="T3375" s="18">
        <f t="shared" si="181"/>
        <v>47.988418680628058</v>
      </c>
      <c r="U3375" s="18">
        <f>LOOKUP('lap sim'!T3375,'bike sim'!J129:J374,'bike sim'!K129:K374)</f>
        <v>7.881002220435712</v>
      </c>
    </row>
    <row r="3376" spans="17:21" x14ac:dyDescent="0.25">
      <c r="Q3376" s="18" t="s">
        <v>109</v>
      </c>
      <c r="R3376" s="10">
        <v>3371</v>
      </c>
      <c r="S3376" s="18">
        <f t="shared" si="180"/>
        <v>2.0767290816999868E-2</v>
      </c>
      <c r="T3376" s="18">
        <f t="shared" si="181"/>
        <v>48.152645851206138</v>
      </c>
      <c r="U3376" s="18">
        <f>LOOKUP('lap sim'!T3376,'bike sim'!J130:J375,'bike sim'!K130:K375)</f>
        <v>7.881002220435712</v>
      </c>
    </row>
    <row r="3377" spans="17:21" x14ac:dyDescent="0.25">
      <c r="Q3377" s="18" t="s">
        <v>109</v>
      </c>
      <c r="R3377" s="10">
        <v>3372</v>
      </c>
      <c r="S3377" s="18">
        <f t="shared" si="180"/>
        <v>2.0696943529888628E-2</v>
      </c>
      <c r="T3377" s="18">
        <f t="shared" si="181"/>
        <v>48.316312916247348</v>
      </c>
      <c r="U3377" s="18">
        <f>LOOKUP('lap sim'!T3377,'bike sim'!J131:J376,'bike sim'!K131:K376)</f>
        <v>7.881002220435712</v>
      </c>
    </row>
    <row r="3378" spans="17:21" x14ac:dyDescent="0.25">
      <c r="Q3378" s="18" t="s">
        <v>109</v>
      </c>
      <c r="R3378" s="10">
        <v>3373</v>
      </c>
      <c r="S3378" s="18">
        <f t="shared" si="180"/>
        <v>2.0627307113410917E-2</v>
      </c>
      <c r="T3378" s="18">
        <f t="shared" si="181"/>
        <v>48.479425574162633</v>
      </c>
      <c r="U3378" s="18">
        <f>LOOKUP('lap sim'!T3378,'bike sim'!J132:J377,'bike sim'!K132:K377)</f>
        <v>7.881002220435712</v>
      </c>
    </row>
    <row r="3379" spans="17:21" x14ac:dyDescent="0.25">
      <c r="Q3379" s="18" t="s">
        <v>109</v>
      </c>
      <c r="R3379" s="10">
        <v>3374</v>
      </c>
      <c r="S3379" s="18">
        <f t="shared" si="180"/>
        <v>2.0558369667303161E-2</v>
      </c>
      <c r="T3379" s="18">
        <f t="shared" si="181"/>
        <v>48.641989427325036</v>
      </c>
      <c r="U3379" s="18">
        <f>LOOKUP('lap sim'!T3379,'bike sim'!J133:J378,'bike sim'!K133:K378)</f>
        <v>7.3988242190430329</v>
      </c>
    </row>
    <row r="3380" spans="17:21" x14ac:dyDescent="0.25">
      <c r="Q3380" s="18" t="s">
        <v>109</v>
      </c>
      <c r="R3380" s="10">
        <v>3375</v>
      </c>
      <c r="S3380" s="18">
        <f t="shared" si="180"/>
        <v>2.0494282250807069E-2</v>
      </c>
      <c r="T3380" s="18">
        <f t="shared" si="181"/>
        <v>48.794097190723519</v>
      </c>
      <c r="U3380" s="18">
        <f>LOOKUP('lap sim'!T3380,'bike sim'!J134:J379,'bike sim'!K134:K379)</f>
        <v>7.3988242190430329</v>
      </c>
    </row>
    <row r="3381" spans="17:21" x14ac:dyDescent="0.25">
      <c r="Q3381" s="18" t="s">
        <v>109</v>
      </c>
      <c r="R3381" s="10">
        <v>3376</v>
      </c>
      <c r="S3381" s="18">
        <f t="shared" si="180"/>
        <v>2.0430791082511428E-2</v>
      </c>
      <c r="T3381" s="18">
        <f t="shared" si="181"/>
        <v>48.945730782592697</v>
      </c>
      <c r="U3381" s="18">
        <f>LOOKUP('lap sim'!T3381,'bike sim'!J135:J380,'bike sim'!K135:K380)</f>
        <v>7.3988242190430329</v>
      </c>
    </row>
    <row r="3382" spans="17:21" x14ac:dyDescent="0.25">
      <c r="Q3382" s="18" t="s">
        <v>109</v>
      </c>
      <c r="R3382" s="10">
        <v>3377</v>
      </c>
      <c r="S3382" s="18">
        <f t="shared" si="180"/>
        <v>2.0367886968258753E-2</v>
      </c>
      <c r="T3382" s="18">
        <f t="shared" si="181"/>
        <v>49.096894614468191</v>
      </c>
      <c r="U3382" s="18">
        <f>LOOKUP('lap sim'!T3382,'bike sim'!J136:J381,'bike sim'!K136:K381)</f>
        <v>7.3988242190430329</v>
      </c>
    </row>
    <row r="3383" spans="17:21" x14ac:dyDescent="0.25">
      <c r="Q3383" s="18" t="s">
        <v>109</v>
      </c>
      <c r="R3383" s="10">
        <v>3378</v>
      </c>
      <c r="S3383" s="18">
        <f t="shared" si="180"/>
        <v>2.0305560911244587E-2</v>
      </c>
      <c r="T3383" s="18">
        <f t="shared" si="181"/>
        <v>49.247593029859672</v>
      </c>
      <c r="U3383" s="18">
        <f>LOOKUP('lap sim'!T3383,'bike sim'!J137:J382,'bike sim'!K137:K382)</f>
        <v>7.1886440645898144</v>
      </c>
    </row>
    <row r="3384" spans="17:21" x14ac:dyDescent="0.25">
      <c r="Q3384" s="18" t="s">
        <v>109</v>
      </c>
      <c r="R3384" s="10">
        <v>3379</v>
      </c>
      <c r="S3384" s="18">
        <f t="shared" si="180"/>
        <v>2.024555326231663E-2</v>
      </c>
      <c r="T3384" s="18">
        <f t="shared" si="181"/>
        <v>49.39356247978246</v>
      </c>
      <c r="U3384" s="18">
        <f>LOOKUP('lap sim'!T3384,'bike sim'!J138:J383,'bike sim'!K138:K383)</f>
        <v>7.1886440645898144</v>
      </c>
    </row>
    <row r="3385" spans="17:21" x14ac:dyDescent="0.25">
      <c r="Q3385" s="18" t="s">
        <v>109</v>
      </c>
      <c r="R3385" s="10">
        <v>3380</v>
      </c>
      <c r="S3385" s="18">
        <f t="shared" si="180"/>
        <v>2.0186075014988345E-2</v>
      </c>
      <c r="T3385" s="18">
        <f t="shared" si="181"/>
        <v>49.539100556075951</v>
      </c>
      <c r="U3385" s="18">
        <f>LOOKUP('lap sim'!T3385,'bike sim'!J139:J384,'bike sim'!K139:K384)</f>
        <v>7.1886440645898144</v>
      </c>
    </row>
    <row r="3386" spans="17:21" x14ac:dyDescent="0.25">
      <c r="Q3386" s="18" t="s">
        <v>109</v>
      </c>
      <c r="R3386" s="10">
        <v>3381</v>
      </c>
      <c r="S3386" s="18">
        <f t="shared" ref="S3386:S3449" si="182">1/T3386</f>
        <v>2.0127118426081371E-2</v>
      </c>
      <c r="T3386" s="18">
        <f t="shared" si="181"/>
        <v>49.684211064419813</v>
      </c>
      <c r="U3386" s="18">
        <f>LOOKUP('lap sim'!T3386,'bike sim'!J140:J385,'bike sim'!K140:K385)</f>
        <v>7.1886440645898144</v>
      </c>
    </row>
    <row r="3387" spans="17:21" x14ac:dyDescent="0.25">
      <c r="Q3387" s="18" t="s">
        <v>109</v>
      </c>
      <c r="R3387" s="10">
        <v>3382</v>
      </c>
      <c r="S3387" s="18">
        <f t="shared" si="182"/>
        <v>2.0068675910115893E-2</v>
      </c>
      <c r="T3387" s="18">
        <f t="shared" si="181"/>
        <v>49.828897754830756</v>
      </c>
      <c r="U3387" s="18">
        <f>LOOKUP('lap sim'!T3387,'bike sim'!J141:J386,'bike sim'!K141:K386)</f>
        <v>7.1886440645898144</v>
      </c>
    </row>
    <row r="3388" spans="17:21" x14ac:dyDescent="0.25">
      <c r="Q3388" s="18" t="s">
        <v>109</v>
      </c>
      <c r="R3388" s="10">
        <v>3383</v>
      </c>
      <c r="S3388" s="18">
        <f t="shared" si="182"/>
        <v>2.0010740035203884E-2</v>
      </c>
      <c r="T3388" s="18">
        <f t="shared" si="181"/>
        <v>49.973164322796187</v>
      </c>
      <c r="U3388" s="18">
        <f>LOOKUP('lap sim'!T3388,'bike sim'!J142:J387,'bike sim'!K142:K387)</f>
        <v>7.1886440645898144</v>
      </c>
    </row>
    <row r="3389" spans="17:21" x14ac:dyDescent="0.25">
      <c r="Q3389" s="18" t="s">
        <v>109</v>
      </c>
      <c r="R3389" s="10">
        <v>3384</v>
      </c>
      <c r="S3389" s="18">
        <f t="shared" si="182"/>
        <v>1.9953303519072329E-2</v>
      </c>
      <c r="T3389" s="18">
        <f t="shared" si="181"/>
        <v>50.117014410378303</v>
      </c>
      <c r="U3389" s="18">
        <f>LOOKUP('lap sim'!T3389,'bike sim'!J143:J388,'bike sim'!K143:K388)</f>
        <v>7.1886440645898144</v>
      </c>
    </row>
    <row r="3390" spans="17:21" x14ac:dyDescent="0.25">
      <c r="Q3390" s="18" t="s">
        <v>109</v>
      </c>
      <c r="R3390" s="10">
        <v>3385</v>
      </c>
      <c r="S3390" s="18">
        <f t="shared" si="182"/>
        <v>1.9896359225211633E-2</v>
      </c>
      <c r="T3390" s="18">
        <f t="shared" si="181"/>
        <v>50.260451607289639</v>
      </c>
      <c r="U3390" s="18">
        <f>LOOKUP('lap sim'!T3390,'bike sim'!J144:J389,'bike sim'!K144:K389)</f>
        <v>7.1886440645898144</v>
      </c>
    </row>
    <row r="3391" spans="17:21" x14ac:dyDescent="0.25">
      <c r="Q3391" s="18" t="s">
        <v>109</v>
      </c>
      <c r="R3391" s="10">
        <v>3386</v>
      </c>
      <c r="S3391" s="18">
        <f t="shared" si="182"/>
        <v>1.9839900159144521E-2</v>
      </c>
      <c r="T3391" s="18">
        <f t="shared" si="181"/>
        <v>50.403479451940903</v>
      </c>
      <c r="U3391" s="18">
        <f>LOOKUP('lap sim'!T3391,'bike sim'!J145:J390,'bike sim'!K145:K390)</f>
        <v>7.1886440645898144</v>
      </c>
    </row>
    <row r="3392" spans="17:21" x14ac:dyDescent="0.25">
      <c r="Q3392" s="18" t="s">
        <v>109</v>
      </c>
      <c r="R3392" s="10">
        <v>3387</v>
      </c>
      <c r="S3392" s="18">
        <f t="shared" si="182"/>
        <v>1.9783919464811079E-2</v>
      </c>
      <c r="T3392" s="18">
        <f t="shared" si="181"/>
        <v>50.546101432461995</v>
      </c>
      <c r="U3392" s="18">
        <f>LOOKUP('lap sim'!T3392,'bike sim'!J146:J391,'bike sim'!K146:K391)</f>
        <v>7.1886440645898144</v>
      </c>
    </row>
    <row r="3393" spans="17:21" x14ac:dyDescent="0.25">
      <c r="Q3393" s="18" t="s">
        <v>109</v>
      </c>
      <c r="R3393" s="10">
        <v>3388</v>
      </c>
      <c r="S3393" s="18">
        <f t="shared" si="182"/>
        <v>1.9728410421065594E-2</v>
      </c>
      <c r="T3393" s="18">
        <f t="shared" si="181"/>
        <v>50.688320987697033</v>
      </c>
      <c r="U3393" s="18">
        <f>LOOKUP('lap sim'!T3393,'bike sim'!J147:J392,'bike sim'!K147:K392)</f>
        <v>6.7126478324457644</v>
      </c>
    </row>
    <row r="3394" spans="17:21" x14ac:dyDescent="0.25">
      <c r="Q3394" s="18" t="s">
        <v>109</v>
      </c>
      <c r="R3394" s="10">
        <v>3389</v>
      </c>
      <c r="S3394" s="18">
        <f t="shared" si="182"/>
        <v>1.9677001679324905E-2</v>
      </c>
      <c r="T3394" s="18">
        <f t="shared" si="181"/>
        <v>50.820750859147601</v>
      </c>
      <c r="U3394" s="18">
        <f>LOOKUP('lap sim'!T3394,'bike sim'!J148:J393,'bike sim'!K148:K393)</f>
        <v>6.7126478324457644</v>
      </c>
    </row>
    <row r="3395" spans="17:21" x14ac:dyDescent="0.25">
      <c r="Q3395" s="18" t="s">
        <v>109</v>
      </c>
      <c r="R3395" s="10">
        <v>3390</v>
      </c>
      <c r="S3395" s="18">
        <f t="shared" si="182"/>
        <v>1.9625993085638078E-2</v>
      </c>
      <c r="T3395" s="18">
        <f t="shared" si="181"/>
        <v>50.952835641819355</v>
      </c>
      <c r="U3395" s="18">
        <f>LOOKUP('lap sim'!T3395,'bike sim'!J149:J394,'bike sim'!K149:K394)</f>
        <v>6.7126478324457644</v>
      </c>
    </row>
    <row r="3396" spans="17:21" x14ac:dyDescent="0.25">
      <c r="Q3396" s="18" t="s">
        <v>109</v>
      </c>
      <c r="R3396" s="10">
        <v>3391</v>
      </c>
      <c r="S3396" s="18">
        <f t="shared" si="182"/>
        <v>1.9575379473114895E-2</v>
      </c>
      <c r="T3396" s="18">
        <f t="shared" si="181"/>
        <v>51.08457802176526</v>
      </c>
      <c r="U3396" s="18">
        <f>LOOKUP('lap sim'!T3396,'bike sim'!J150:J395,'bike sim'!K150:K395)</f>
        <v>6.7126478324457644</v>
      </c>
    </row>
    <row r="3397" spans="17:21" x14ac:dyDescent="0.25">
      <c r="Q3397" s="18" t="s">
        <v>109</v>
      </c>
      <c r="R3397" s="10">
        <v>3392</v>
      </c>
      <c r="S3397" s="18">
        <f t="shared" si="182"/>
        <v>1.9525155767823283E-2</v>
      </c>
      <c r="T3397" s="18">
        <f t="shared" si="181"/>
        <v>51.215980650354766</v>
      </c>
      <c r="U3397" s="18">
        <f>LOOKUP('lap sim'!T3397,'bike sim'!J151:J396,'bike sim'!K151:K396)</f>
        <v>6.7126478324457644</v>
      </c>
    </row>
    <row r="3398" spans="17:21" x14ac:dyDescent="0.25">
      <c r="Q3398" s="18" t="s">
        <v>109</v>
      </c>
      <c r="R3398" s="10">
        <v>3393</v>
      </c>
      <c r="S3398" s="18">
        <f t="shared" si="182"/>
        <v>1.9475316986649421E-2</v>
      </c>
      <c r="T3398" s="18">
        <f t="shared" si="181"/>
        <v>51.34704614489781</v>
      </c>
      <c r="U3398" s="18">
        <f>LOOKUP('lap sim'!T3398,'bike sim'!J152:J397,'bike sim'!K152:K397)</f>
        <v>6.622294358899862</v>
      </c>
    </row>
    <row r="3399" spans="17:21" x14ac:dyDescent="0.25">
      <c r="Q3399" s="18" t="s">
        <v>109</v>
      </c>
      <c r="R3399" s="10">
        <v>3394</v>
      </c>
      <c r="S3399" s="18">
        <f t="shared" si="182"/>
        <v>1.9426522291155251E-2</v>
      </c>
      <c r="T3399" s="18">
        <f t="shared" si="181"/>
        <v>51.476017426716282</v>
      </c>
      <c r="U3399" s="18">
        <f>LOOKUP('lap sim'!T3399,'bike sim'!J153:J398,'bike sim'!K153:K398)</f>
        <v>6.622294358899862</v>
      </c>
    </row>
    <row r="3400" spans="17:21" x14ac:dyDescent="0.25">
      <c r="Q3400" s="18" t="s">
        <v>109</v>
      </c>
      <c r="R3400" s="10">
        <v>3395</v>
      </c>
      <c r="S3400" s="18">
        <f t="shared" si="182"/>
        <v>1.9378092830252262E-2</v>
      </c>
      <c r="T3400" s="18">
        <f t="shared" si="181"/>
        <v>51.604665575698043</v>
      </c>
      <c r="U3400" s="18">
        <f>LOOKUP('lap sim'!T3400,'bike sim'!J154:J399,'bike sim'!K154:K399)</f>
        <v>6.622294358899862</v>
      </c>
    </row>
    <row r="3401" spans="17:21" x14ac:dyDescent="0.25">
      <c r="Q3401" s="18" t="s">
        <v>109</v>
      </c>
      <c r="R3401" s="10">
        <v>3396</v>
      </c>
      <c r="S3401" s="18">
        <f t="shared" si="182"/>
        <v>1.9330024067936227E-2</v>
      </c>
      <c r="T3401" s="18">
        <f t="shared" si="181"/>
        <v>51.732993010534059</v>
      </c>
      <c r="U3401" s="18">
        <f>LOOKUP('lap sim'!T3401,'bike sim'!J155:J400,'bike sim'!K155:K400)</f>
        <v>6.622294358899862</v>
      </c>
    </row>
    <row r="3402" spans="17:21" x14ac:dyDescent="0.25">
      <c r="Q3402" s="18" t="s">
        <v>109</v>
      </c>
      <c r="R3402" s="10">
        <v>3397</v>
      </c>
      <c r="S3402" s="18">
        <f t="shared" si="182"/>
        <v>1.9282311546709084E-2</v>
      </c>
      <c r="T3402" s="18">
        <f t="shared" si="181"/>
        <v>51.861002119876552</v>
      </c>
      <c r="U3402" s="18">
        <f>LOOKUP('lap sim'!T3402,'bike sim'!J156:J401,'bike sim'!K156:K401)</f>
        <v>6.622294358899862</v>
      </c>
    </row>
    <row r="3403" spans="17:21" x14ac:dyDescent="0.25">
      <c r="Q3403" s="18" t="s">
        <v>109</v>
      </c>
      <c r="R3403" s="10">
        <v>3398</v>
      </c>
      <c r="S3403" s="18">
        <f t="shared" si="182"/>
        <v>1.9234950885840131E-2</v>
      </c>
      <c r="T3403" s="18">
        <f t="shared" si="181"/>
        <v>51.988695262858876</v>
      </c>
      <c r="U3403" s="18">
        <f>LOOKUP('lap sim'!T3403,'bike sim'!J157:J402,'bike sim'!K157:K402)</f>
        <v>6.622294358899862</v>
      </c>
    </row>
    <row r="3404" spans="17:21" x14ac:dyDescent="0.25">
      <c r="Q3404" s="18" t="s">
        <v>109</v>
      </c>
      <c r="R3404" s="10">
        <v>3399</v>
      </c>
      <c r="S3404" s="18">
        <f t="shared" si="182"/>
        <v>1.918793777967405E-2</v>
      </c>
      <c r="T3404" s="18">
        <f t="shared" si="181"/>
        <v>52.116074769603891</v>
      </c>
      <c r="U3404" s="18">
        <f>LOOKUP('lap sim'!T3404,'bike sim'!J158:J403,'bike sim'!K158:K403)</f>
        <v>6.5126592435105453</v>
      </c>
    </row>
    <row r="3405" spans="17:21" x14ac:dyDescent="0.25">
      <c r="Q3405" s="18" t="s">
        <v>109</v>
      </c>
      <c r="R3405" s="10">
        <v>3400</v>
      </c>
      <c r="S3405" s="18">
        <f t="shared" si="182"/>
        <v>1.9142038787410671E-2</v>
      </c>
      <c r="T3405" s="18">
        <f t="shared" si="181"/>
        <v>52.241039269948594</v>
      </c>
      <c r="U3405" s="18">
        <f>LOOKUP('lap sim'!T3405,'bike sim'!J159:J404,'bike sim'!K159:K404)</f>
        <v>6.5126592435105453</v>
      </c>
    </row>
    <row r="3406" spans="17:21" x14ac:dyDescent="0.25">
      <c r="Q3406" s="18" t="s">
        <v>109</v>
      </c>
      <c r="R3406" s="10">
        <v>3401</v>
      </c>
      <c r="S3406" s="18">
        <f t="shared" si="182"/>
        <v>1.9096467868516837E-2</v>
      </c>
      <c r="T3406" s="18">
        <f t="shared" si="181"/>
        <v>52.365704845797062</v>
      </c>
      <c r="U3406" s="18">
        <f>LOOKUP('lap sim'!T3406,'bike sim'!J160:J405,'bike sim'!K160:K405)</f>
        <v>6.5126592435105453</v>
      </c>
    </row>
    <row r="3407" spans="17:21" x14ac:dyDescent="0.25">
      <c r="Q3407" s="18" t="s">
        <v>109</v>
      </c>
      <c r="R3407" s="10">
        <v>3402</v>
      </c>
      <c r="S3407" s="18">
        <f t="shared" si="182"/>
        <v>1.9051221131388581E-2</v>
      </c>
      <c r="T3407" s="18">
        <f t="shared" si="181"/>
        <v>52.49007363377936</v>
      </c>
      <c r="U3407" s="18">
        <f>LOOKUP('lap sim'!T3407,'bike sim'!J161:J406,'bike sim'!K161:K406)</f>
        <v>6.5126592435105453</v>
      </c>
    </row>
    <row r="3408" spans="17:21" x14ac:dyDescent="0.25">
      <c r="Q3408" s="18" t="s">
        <v>109</v>
      </c>
      <c r="R3408" s="10">
        <v>3403</v>
      </c>
      <c r="S3408" s="18">
        <f t="shared" si="182"/>
        <v>1.9006294748765442E-2</v>
      </c>
      <c r="T3408" s="18">
        <f t="shared" si="181"/>
        <v>52.614147745180858</v>
      </c>
      <c r="U3408" s="18">
        <f>LOOKUP('lap sim'!T3408,'bike sim'!J162:J407,'bike sim'!K162:K407)</f>
        <v>6.5126592435105453</v>
      </c>
    </row>
    <row r="3409" spans="17:21" x14ac:dyDescent="0.25">
      <c r="Q3409" s="18" t="s">
        <v>109</v>
      </c>
      <c r="R3409" s="10">
        <v>3404</v>
      </c>
      <c r="S3409" s="18">
        <f t="shared" si="182"/>
        <v>1.8961684956368709E-2</v>
      </c>
      <c r="T3409" s="18">
        <f t="shared" si="181"/>
        <v>52.737929266361292</v>
      </c>
      <c r="U3409" s="18">
        <f>LOOKUP('lap sim'!T3409,'bike sim'!J163:J408,'bike sim'!K163:K408)</f>
        <v>6.104556952146897</v>
      </c>
    </row>
    <row r="3410" spans="17:21" x14ac:dyDescent="0.25">
      <c r="Q3410" s="18" t="s">
        <v>109</v>
      </c>
      <c r="R3410" s="10">
        <v>3405</v>
      </c>
      <c r="S3410" s="18">
        <f t="shared" si="182"/>
        <v>1.8920157746181967E-2</v>
      </c>
      <c r="T3410" s="18">
        <f t="shared" si="181"/>
        <v>52.853681952086113</v>
      </c>
      <c r="U3410" s="18">
        <f>LOOKUP('lap sim'!T3410,'bike sim'!J164:J409,'bike sim'!K164:K409)</f>
        <v>6.104556952146897</v>
      </c>
    </row>
    <row r="3411" spans="17:21" x14ac:dyDescent="0.25">
      <c r="Q3411" s="18" t="s">
        <v>109</v>
      </c>
      <c r="R3411" s="10">
        <v>3406</v>
      </c>
      <c r="S3411" s="18">
        <f t="shared" si="182"/>
        <v>1.8878902384705971E-2</v>
      </c>
      <c r="T3411" s="18">
        <f t="shared" si="181"/>
        <v>52.969181132591281</v>
      </c>
      <c r="U3411" s="18">
        <f>LOOKUP('lap sim'!T3411,'bike sim'!J165:J410,'bike sim'!K165:K410)</f>
        <v>6.104556952146897</v>
      </c>
    </row>
    <row r="3412" spans="17:21" x14ac:dyDescent="0.25">
      <c r="Q3412" s="18" t="s">
        <v>109</v>
      </c>
      <c r="R3412" s="10">
        <v>3407</v>
      </c>
      <c r="S3412" s="18">
        <f t="shared" si="182"/>
        <v>1.8837915917551091E-2</v>
      </c>
      <c r="T3412" s="18">
        <f t="shared" si="181"/>
        <v>53.08442846739274</v>
      </c>
      <c r="U3412" s="18">
        <f>LOOKUP('lap sim'!T3412,'bike sim'!J166:J411,'bike sim'!K166:K411)</f>
        <v>6.104556952146897</v>
      </c>
    </row>
    <row r="3413" spans="17:21" x14ac:dyDescent="0.25">
      <c r="Q3413" s="18" t="s">
        <v>109</v>
      </c>
      <c r="R3413" s="10">
        <v>3408</v>
      </c>
      <c r="S3413" s="18">
        <f t="shared" si="182"/>
        <v>1.8797195435097631E-2</v>
      </c>
      <c r="T3413" s="18">
        <f t="shared" si="181"/>
        <v>53.199425597971185</v>
      </c>
      <c r="U3413" s="18">
        <f>LOOKUP('lap sim'!T3413,'bike sim'!J167:J412,'bike sim'!K167:K412)</f>
        <v>6.104556952146897</v>
      </c>
    </row>
    <row r="3414" spans="17:21" x14ac:dyDescent="0.25">
      <c r="Q3414" s="18" t="s">
        <v>109</v>
      </c>
      <c r="R3414" s="10">
        <v>3409</v>
      </c>
      <c r="S3414" s="18">
        <f t="shared" si="182"/>
        <v>1.8756738071627099E-2</v>
      </c>
      <c r="T3414" s="18">
        <f t="shared" si="181"/>
        <v>53.314174148045375</v>
      </c>
      <c r="U3414" s="18">
        <f>LOOKUP('lap sim'!T3414,'bike sim'!J168:J413,'bike sim'!K168:K413)</f>
        <v>6.2638513849956556</v>
      </c>
    </row>
    <row r="3415" spans="17:21" x14ac:dyDescent="0.25">
      <c r="Q3415" s="18" t="s">
        <v>109</v>
      </c>
      <c r="R3415" s="10">
        <v>3410</v>
      </c>
      <c r="S3415" s="18">
        <f t="shared" si="182"/>
        <v>1.8715494394652605E-2</v>
      </c>
      <c r="T3415" s="18">
        <f t="shared" si="181"/>
        <v>53.431663567793336</v>
      </c>
      <c r="U3415" s="18">
        <f>LOOKUP('lap sim'!T3415,'bike sim'!J169:J414,'bike sim'!K169:K414)</f>
        <v>6.2638513849956556</v>
      </c>
    </row>
    <row r="3416" spans="17:21" x14ac:dyDescent="0.25">
      <c r="Q3416" s="18" t="s">
        <v>109</v>
      </c>
      <c r="R3416" s="10">
        <v>3411</v>
      </c>
      <c r="S3416" s="18">
        <f t="shared" si="182"/>
        <v>1.8674521792870043E-2</v>
      </c>
      <c r="T3416" s="18">
        <f t="shared" si="181"/>
        <v>53.54889464327816</v>
      </c>
      <c r="U3416" s="18">
        <f>LOOKUP('lap sim'!T3416,'bike sim'!J170:J415,'bike sim'!K170:K415)</f>
        <v>6.2638513849956556</v>
      </c>
    </row>
    <row r="3417" spans="17:21" x14ac:dyDescent="0.25">
      <c r="Q3417" s="18" t="s">
        <v>109</v>
      </c>
      <c r="R3417" s="10">
        <v>3412</v>
      </c>
      <c r="S3417" s="18">
        <f t="shared" si="182"/>
        <v>1.8633817308530348E-2</v>
      </c>
      <c r="T3417" s="18">
        <f t="shared" si="181"/>
        <v>53.665869072474564</v>
      </c>
      <c r="U3417" s="18">
        <f>LOOKUP('lap sim'!T3417,'bike sim'!J171:J416,'bike sim'!K171:K416)</f>
        <v>5.8399880735149985</v>
      </c>
    </row>
    <row r="3418" spans="17:21" x14ac:dyDescent="0.25">
      <c r="Q3418" s="18" t="s">
        <v>109</v>
      </c>
      <c r="R3418" s="10">
        <v>3413</v>
      </c>
      <c r="S3418" s="18">
        <f t="shared" si="182"/>
        <v>1.859610894299113E-2</v>
      </c>
      <c r="T3418" s="18">
        <f t="shared" si="181"/>
        <v>53.774690343320437</v>
      </c>
      <c r="U3418" s="18">
        <f>LOOKUP('lap sim'!T3418,'bike sim'!J172:J417,'bike sim'!K172:K417)</f>
        <v>5.8399880735149985</v>
      </c>
    </row>
    <row r="3419" spans="17:21" x14ac:dyDescent="0.25">
      <c r="Q3419" s="18" t="s">
        <v>109</v>
      </c>
      <c r="R3419" s="10">
        <v>3414</v>
      </c>
      <c r="S3419" s="18">
        <f t="shared" si="182"/>
        <v>1.8558628733684732E-2</v>
      </c>
      <c r="T3419" s="18">
        <f t="shared" si="181"/>
        <v>53.88329139776129</v>
      </c>
      <c r="U3419" s="18">
        <f>LOOKUP('lap sim'!T3419,'bike sim'!J173:J418,'bike sim'!K173:K418)</f>
        <v>5.8399880735149985</v>
      </c>
    </row>
    <row r="3420" spans="17:21" x14ac:dyDescent="0.25">
      <c r="Q3420" s="18" t="s">
        <v>109</v>
      </c>
      <c r="R3420" s="10">
        <v>3415</v>
      </c>
      <c r="S3420" s="18">
        <f t="shared" si="182"/>
        <v>1.8521374388151646E-2</v>
      </c>
      <c r="T3420" s="18">
        <f t="shared" si="181"/>
        <v>53.991673568226801</v>
      </c>
      <c r="U3420" s="18">
        <f>LOOKUP('lap sim'!T3420,'bike sim'!J174:J419,'bike sim'!K174:K419)</f>
        <v>5.8399880735149985</v>
      </c>
    </row>
    <row r="3421" spans="17:21" x14ac:dyDescent="0.25">
      <c r="Q3421" s="18" t="s">
        <v>109</v>
      </c>
      <c r="R3421" s="10">
        <v>3416</v>
      </c>
      <c r="S3421" s="18">
        <f t="shared" si="182"/>
        <v>1.8484343646060164E-2</v>
      </c>
      <c r="T3421" s="18">
        <f t="shared" si="181"/>
        <v>54.099838173758712</v>
      </c>
      <c r="U3421" s="18">
        <f>LOOKUP('lap sim'!T3421,'bike sim'!J175:J420,'bike sim'!K175:K420)</f>
        <v>5.8399880735149985</v>
      </c>
    </row>
    <row r="3422" spans="17:21" x14ac:dyDescent="0.25">
      <c r="Q3422" s="18" t="s">
        <v>109</v>
      </c>
      <c r="R3422" s="10">
        <v>3417</v>
      </c>
      <c r="S3422" s="18">
        <f t="shared" si="182"/>
        <v>1.8447534278629663E-2</v>
      </c>
      <c r="T3422" s="18">
        <f t="shared" si="181"/>
        <v>54.207786520198454</v>
      </c>
      <c r="U3422" s="18">
        <f>LOOKUP('lap sim'!T3422,'bike sim'!J176:J421,'bike sim'!K176:K421)</f>
        <v>5.8399880735149985</v>
      </c>
    </row>
    <row r="3423" spans="17:21" x14ac:dyDescent="0.25">
      <c r="Q3423" s="18" t="s">
        <v>109</v>
      </c>
      <c r="R3423" s="10">
        <v>3418</v>
      </c>
      <c r="S3423" s="18">
        <f t="shared" si="182"/>
        <v>1.8410944088066473E-2</v>
      </c>
      <c r="T3423" s="18">
        <f t="shared" si="181"/>
        <v>54.315519900371413</v>
      </c>
      <c r="U3423" s="18">
        <f>LOOKUP('lap sim'!T3423,'bike sim'!J177:J422,'bike sim'!K177:K422)</f>
        <v>5.8399880735149985</v>
      </c>
    </row>
    <row r="3424" spans="17:21" x14ac:dyDescent="0.25">
      <c r="Q3424" s="18" t="s">
        <v>109</v>
      </c>
      <c r="R3424" s="10">
        <v>3419</v>
      </c>
      <c r="S3424" s="18">
        <f t="shared" si="182"/>
        <v>1.8374570907012062E-2</v>
      </c>
      <c r="T3424" s="18">
        <f t="shared" si="181"/>
        <v>54.42303959426787</v>
      </c>
      <c r="U3424" s="18">
        <f>LOOKUP('lap sim'!T3424,'bike sim'!J178:J423,'bike sim'!K178:K423)</f>
        <v>5.8958979780994971</v>
      </c>
    </row>
    <row r="3425" spans="17:21" x14ac:dyDescent="0.25">
      <c r="Q3425" s="18" t="s">
        <v>109</v>
      </c>
      <c r="R3425" s="10">
        <v>3420</v>
      </c>
      <c r="S3425" s="18">
        <f t="shared" si="182"/>
        <v>1.8338067119320598E-2</v>
      </c>
      <c r="T3425" s="18">
        <f t="shared" si="181"/>
        <v>54.531374189726968</v>
      </c>
      <c r="U3425" s="18">
        <f>LOOKUP('lap sim'!T3425,'bike sim'!J179:J424,'bike sim'!K179:K424)</f>
        <v>5.8958979780994971</v>
      </c>
    </row>
    <row r="3426" spans="17:21" x14ac:dyDescent="0.25">
      <c r="Q3426" s="18" t="s">
        <v>109</v>
      </c>
      <c r="R3426" s="10">
        <v>3421</v>
      </c>
      <c r="S3426" s="18">
        <f t="shared" si="182"/>
        <v>1.830178017398186E-2</v>
      </c>
      <c r="T3426" s="18">
        <f t="shared" si="181"/>
        <v>54.639493562578025</v>
      </c>
      <c r="U3426" s="18">
        <f>LOOKUP('lap sim'!T3426,'bike sim'!J180:J425,'bike sim'!K180:K425)</f>
        <v>5.8958979780994971</v>
      </c>
    </row>
    <row r="3427" spans="17:21" x14ac:dyDescent="0.25">
      <c r="Q3427" s="18" t="s">
        <v>109</v>
      </c>
      <c r="R3427" s="10">
        <v>3422</v>
      </c>
      <c r="S3427" s="18">
        <f t="shared" si="182"/>
        <v>1.826570793178477E-2</v>
      </c>
      <c r="T3427" s="18">
        <f t="shared" si="181"/>
        <v>54.747398991301424</v>
      </c>
      <c r="U3427" s="18">
        <f>LOOKUP('lap sim'!T3427,'bike sim'!J181:J426,'bike sim'!K181:K426)</f>
        <v>5.5574633006811451</v>
      </c>
    </row>
    <row r="3428" spans="17:21" x14ac:dyDescent="0.25">
      <c r="Q3428" s="18" t="s">
        <v>109</v>
      </c>
      <c r="R3428" s="10">
        <v>3423</v>
      </c>
      <c r="S3428" s="18">
        <f t="shared" si="182"/>
        <v>1.8231902878861079E-2</v>
      </c>
      <c r="T3428" s="18">
        <f t="shared" si="181"/>
        <v>54.848909992793281</v>
      </c>
      <c r="U3428" s="18">
        <f>LOOKUP('lap sim'!T3428,'bike sim'!J182:J427,'bike sim'!K182:K427)</f>
        <v>5.5574633006811451</v>
      </c>
    </row>
    <row r="3429" spans="17:21" x14ac:dyDescent="0.25">
      <c r="Q3429" s="18" t="s">
        <v>109</v>
      </c>
      <c r="R3429" s="10">
        <v>3424</v>
      </c>
      <c r="S3429" s="18">
        <f t="shared" si="182"/>
        <v>1.8198284941656741E-2</v>
      </c>
      <c r="T3429" s="18">
        <f t="shared" si="181"/>
        <v>54.950233123944138</v>
      </c>
      <c r="U3429" s="18">
        <f>LOOKUP('lap sim'!T3429,'bike sim'!J183:J428,'bike sim'!K183:K428)</f>
        <v>5.5574633006811451</v>
      </c>
    </row>
    <row r="3430" spans="17:21" x14ac:dyDescent="0.25">
      <c r="Q3430" s="18" t="s">
        <v>109</v>
      </c>
      <c r="R3430" s="10">
        <v>3425</v>
      </c>
      <c r="S3430" s="18">
        <f t="shared" si="182"/>
        <v>1.8164852399700129E-2</v>
      </c>
      <c r="T3430" s="18">
        <f t="shared" ref="T3430:T3493" si="183">T3429+(U3429*S3429)</f>
        <v>55.051369424642736</v>
      </c>
      <c r="U3430" s="18">
        <f>LOOKUP('lap sim'!T3430,'bike sim'!J184:J429,'bike sim'!K184:K429)</f>
        <v>5.5574633006811451</v>
      </c>
    </row>
    <row r="3431" spans="17:21" x14ac:dyDescent="0.25">
      <c r="Q3431" s="18" t="s">
        <v>109</v>
      </c>
      <c r="R3431" s="10">
        <v>3426</v>
      </c>
      <c r="S3431" s="18">
        <f t="shared" si="182"/>
        <v>1.8131603554591126E-2</v>
      </c>
      <c r="T3431" s="18">
        <f t="shared" si="183"/>
        <v>55.152319925216361</v>
      </c>
      <c r="U3431" s="18">
        <f>LOOKUP('lap sim'!T3431,'bike sim'!J185:J430,'bike sim'!K185:K430)</f>
        <v>5.5574633006811451</v>
      </c>
    </row>
    <row r="3432" spans="17:21" x14ac:dyDescent="0.25">
      <c r="Q3432" s="18" t="s">
        <v>109</v>
      </c>
      <c r="R3432" s="10">
        <v>3427</v>
      </c>
      <c r="S3432" s="18">
        <f t="shared" si="182"/>
        <v>1.8098536729638313E-2</v>
      </c>
      <c r="T3432" s="18">
        <f t="shared" si="183"/>
        <v>55.253085646553501</v>
      </c>
      <c r="U3432" s="18">
        <f>LOOKUP('lap sim'!T3432,'bike sim'!J186:J431,'bike sim'!K186:K431)</f>
        <v>5.5574633006811451</v>
      </c>
    </row>
    <row r="3433" spans="17:21" x14ac:dyDescent="0.25">
      <c r="Q3433" s="18" t="s">
        <v>109</v>
      </c>
      <c r="R3433" s="10">
        <v>3428</v>
      </c>
      <c r="S3433" s="18">
        <f t="shared" si="182"/>
        <v>1.806565026950345E-2</v>
      </c>
      <c r="T3433" s="18">
        <f t="shared" si="183"/>
        <v>55.353667600224497</v>
      </c>
      <c r="U3433" s="18">
        <f>LOOKUP('lap sim'!T3433,'bike sim'!J187:J432,'bike sim'!K187:K432)</f>
        <v>5.5574633006811451</v>
      </c>
    </row>
    <row r="3434" spans="17:21" x14ac:dyDescent="0.25">
      <c r="Q3434" s="18" t="s">
        <v>109</v>
      </c>
      <c r="R3434" s="10">
        <v>3429</v>
      </c>
      <c r="S3434" s="18">
        <f t="shared" si="182"/>
        <v>1.8032942539853037E-2</v>
      </c>
      <c r="T3434" s="18">
        <f t="shared" si="183"/>
        <v>55.454066788600201</v>
      </c>
      <c r="U3434" s="18">
        <f>LOOKUP('lap sim'!T3434,'bike sim'!J188:J433,'bike sim'!K188:K433)</f>
        <v>5.5574633006811451</v>
      </c>
    </row>
    <row r="3435" spans="17:21" x14ac:dyDescent="0.25">
      <c r="Q3435" s="18" t="s">
        <v>109</v>
      </c>
      <c r="R3435" s="10">
        <v>3430</v>
      </c>
      <c r="S3435" s="18">
        <f t="shared" si="182"/>
        <v>1.8000411927016801E-2</v>
      </c>
      <c r="T3435" s="18">
        <f t="shared" si="183"/>
        <v>55.554284204968724</v>
      </c>
      <c r="U3435" s="18">
        <f>LOOKUP('lap sim'!T3435,'bike sim'!J189:J434,'bike sim'!K189:K434)</f>
        <v>5.3495677131241539</v>
      </c>
    </row>
    <row r="3436" spans="17:21" x14ac:dyDescent="0.25">
      <c r="Q3436" s="18" t="s">
        <v>109</v>
      </c>
      <c r="R3436" s="10">
        <v>3431</v>
      </c>
      <c r="S3436" s="18">
        <f t="shared" si="182"/>
        <v>1.7969265094163595E-2</v>
      </c>
      <c r="T3436" s="18">
        <f t="shared" si="183"/>
        <v>55.650578627436431</v>
      </c>
      <c r="U3436" s="18">
        <f>LOOKUP('lap sim'!T3436,'bike sim'!J190:J435,'bike sim'!K190:K435)</f>
        <v>5.3495677131241539</v>
      </c>
    </row>
    <row r="3437" spans="17:21" x14ac:dyDescent="0.25">
      <c r="Q3437" s="18" t="s">
        <v>109</v>
      </c>
      <c r="R3437" s="10">
        <v>3432</v>
      </c>
      <c r="S3437" s="18">
        <f t="shared" si="182"/>
        <v>1.7938279480150369E-2</v>
      </c>
      <c r="T3437" s="18">
        <f t="shared" si="183"/>
        <v>55.74670642781274</v>
      </c>
      <c r="U3437" s="18">
        <f>LOOKUP('lap sim'!T3437,'bike sim'!J191:J436,'bike sim'!K191:K436)</f>
        <v>5.3495677131241539</v>
      </c>
    </row>
    <row r="3438" spans="17:21" x14ac:dyDescent="0.25">
      <c r="Q3438" s="18" t="s">
        <v>109</v>
      </c>
      <c r="R3438" s="10">
        <v>3433</v>
      </c>
      <c r="S3438" s="18">
        <f t="shared" si="182"/>
        <v>1.7907453698478105E-2</v>
      </c>
      <c r="T3438" s="18">
        <f t="shared" si="183"/>
        <v>55.842668468548752</v>
      </c>
      <c r="U3438" s="18">
        <f>LOOKUP('lap sim'!T3438,'bike sim'!J192:J437,'bike sim'!K192:K437)</f>
        <v>5.3495677131241539</v>
      </c>
    </row>
    <row r="3439" spans="17:21" x14ac:dyDescent="0.25">
      <c r="Q3439" s="18" t="s">
        <v>109</v>
      </c>
      <c r="R3439" s="10">
        <v>3434</v>
      </c>
      <c r="S3439" s="18">
        <f t="shared" si="182"/>
        <v>1.7876786379288266E-2</v>
      </c>
      <c r="T3439" s="18">
        <f t="shared" si="183"/>
        <v>55.938465604678399</v>
      </c>
      <c r="U3439" s="18">
        <f>LOOKUP('lap sim'!T3439,'bike sim'!J193:J438,'bike sim'!K193:K438)</f>
        <v>5.3495677131241539</v>
      </c>
    </row>
    <row r="3440" spans="17:21" x14ac:dyDescent="0.25">
      <c r="Q3440" s="18" t="s">
        <v>109</v>
      </c>
      <c r="R3440" s="10">
        <v>3435</v>
      </c>
      <c r="S3440" s="18">
        <f t="shared" si="182"/>
        <v>1.7846276169106865E-2</v>
      </c>
      <c r="T3440" s="18">
        <f t="shared" si="183"/>
        <v>56.034098683907459</v>
      </c>
      <c r="U3440" s="18">
        <f>LOOKUP('lap sim'!T3440,'bike sim'!J194:J439,'bike sim'!K194:K439)</f>
        <v>5.3495677131241539</v>
      </c>
    </row>
    <row r="3441" spans="17:21" x14ac:dyDescent="0.25">
      <c r="Q3441" s="18" t="s">
        <v>109</v>
      </c>
      <c r="R3441" s="10">
        <v>3436</v>
      </c>
      <c r="S3441" s="18">
        <f t="shared" si="182"/>
        <v>1.7815921730593296E-2</v>
      </c>
      <c r="T3441" s="18">
        <f t="shared" si="183"/>
        <v>56.129568546701208</v>
      </c>
      <c r="U3441" s="18">
        <f>LOOKUP('lap sim'!T3441,'bike sim'!J195:J440,'bike sim'!K195:K440)</f>
        <v>5.3495677131241539</v>
      </c>
    </row>
    <row r="3442" spans="17:21" x14ac:dyDescent="0.25">
      <c r="Q3442" s="18" t="s">
        <v>109</v>
      </c>
      <c r="R3442" s="10">
        <v>3437</v>
      </c>
      <c r="S3442" s="18">
        <f t="shared" si="182"/>
        <v>1.778572174229388E-2</v>
      </c>
      <c r="T3442" s="18">
        <f t="shared" si="183"/>
        <v>56.224876026370737</v>
      </c>
      <c r="U3442" s="18">
        <f>LOOKUP('lap sim'!T3442,'bike sim'!J196:J441,'bike sim'!K196:K441)</f>
        <v>5.3495677131241539</v>
      </c>
    </row>
    <row r="3443" spans="17:21" x14ac:dyDescent="0.25">
      <c r="Q3443" s="18" t="s">
        <v>109</v>
      </c>
      <c r="R3443" s="10">
        <v>3438</v>
      </c>
      <c r="S3443" s="18">
        <f t="shared" si="182"/>
        <v>1.7755674898399996E-2</v>
      </c>
      <c r="T3443" s="18">
        <f t="shared" si="183"/>
        <v>56.320021949157919</v>
      </c>
      <c r="U3443" s="18">
        <f>LOOKUP('lap sim'!T3443,'bike sim'!J197:J442,'bike sim'!K197:K442)</f>
        <v>5.3495677131241539</v>
      </c>
    </row>
    <row r="3444" spans="17:21" x14ac:dyDescent="0.25">
      <c r="Q3444" s="18" t="s">
        <v>109</v>
      </c>
      <c r="R3444" s="10">
        <v>3439</v>
      </c>
      <c r="S3444" s="18">
        <f t="shared" si="182"/>
        <v>1.772577990851067E-2</v>
      </c>
      <c r="T3444" s="18">
        <f t="shared" si="183"/>
        <v>56.415007134319126</v>
      </c>
      <c r="U3444" s="18">
        <f>LOOKUP('lap sim'!T3444,'bike sim'!J198:J443,'bike sim'!K198:K443)</f>
        <v>5.3495677131241539</v>
      </c>
    </row>
    <row r="3445" spans="17:21" x14ac:dyDescent="0.25">
      <c r="Q3445" s="18" t="s">
        <v>109</v>
      </c>
      <c r="R3445" s="10">
        <v>3440</v>
      </c>
      <c r="S3445" s="18">
        <f t="shared" si="182"/>
        <v>1.7696035497399596E-2</v>
      </c>
      <c r="T3445" s="18">
        <f t="shared" si="183"/>
        <v>56.509832394207642</v>
      </c>
      <c r="U3445" s="18">
        <f>LOOKUP('lap sim'!T3445,'bike sim'!J199:J444,'bike sim'!K199:K444)</f>
        <v>5.4390362923846487</v>
      </c>
    </row>
    <row r="3446" spans="17:21" x14ac:dyDescent="0.25">
      <c r="Q3446" s="18" t="s">
        <v>109</v>
      </c>
      <c r="R3446" s="10">
        <v>3441</v>
      </c>
      <c r="S3446" s="18">
        <f t="shared" si="182"/>
        <v>1.7665946284732656E-2</v>
      </c>
      <c r="T3446" s="18">
        <f t="shared" si="183"/>
        <v>56.606081773509324</v>
      </c>
      <c r="U3446" s="18">
        <f>LOOKUP('lap sim'!T3446,'bike sim'!J200:J445,'bike sim'!K200:K445)</f>
        <v>5.059187236576947</v>
      </c>
    </row>
    <row r="3447" spans="17:21" x14ac:dyDescent="0.25">
      <c r="Q3447" s="18" t="s">
        <v>109</v>
      </c>
      <c r="R3447" s="10">
        <v>3442</v>
      </c>
      <c r="S3447" s="18">
        <f t="shared" si="182"/>
        <v>1.7638097496504811E-2</v>
      </c>
      <c r="T3447" s="18">
        <f t="shared" si="183"/>
        <v>56.6954571034751</v>
      </c>
      <c r="U3447" s="18">
        <f>LOOKUP('lap sim'!T3447,'bike sim'!J201:J446,'bike sim'!K201:K446)</f>
        <v>5.059187236576947</v>
      </c>
    </row>
    <row r="3448" spans="17:21" x14ac:dyDescent="0.25">
      <c r="Q3448" s="18" t="s">
        <v>109</v>
      </c>
      <c r="R3448" s="10">
        <v>3443</v>
      </c>
      <c r="S3448" s="18">
        <f t="shared" si="182"/>
        <v>1.7610380066506667E-2</v>
      </c>
      <c r="T3448" s="18">
        <f t="shared" si="183"/>
        <v>56.784691541206918</v>
      </c>
      <c r="U3448" s="18">
        <f>LOOKUP('lap sim'!T3448,'bike sim'!J202:J447,'bike sim'!K202:K447)</f>
        <v>5.059187236576947</v>
      </c>
    </row>
    <row r="3449" spans="17:21" x14ac:dyDescent="0.25">
      <c r="Q3449" s="18" t="s">
        <v>109</v>
      </c>
      <c r="R3449" s="10">
        <v>3444</v>
      </c>
      <c r="S3449" s="18">
        <f t="shared" si="182"/>
        <v>1.7582792964993689E-2</v>
      </c>
      <c r="T3449" s="18">
        <f t="shared" si="183"/>
        <v>56.87378575127066</v>
      </c>
      <c r="U3449" s="18">
        <f>LOOKUP('lap sim'!T3449,'bike sim'!J203:J448,'bike sim'!K203:K448)</f>
        <v>5.059187236576947</v>
      </c>
    </row>
    <row r="3450" spans="17:21" x14ac:dyDescent="0.25">
      <c r="Q3450" s="18" t="s">
        <v>109</v>
      </c>
      <c r="R3450" s="10">
        <v>3445</v>
      </c>
      <c r="S3450" s="18">
        <f t="shared" ref="S3450:S3513" si="184">1/T3450</f>
        <v>1.755533517348986E-2</v>
      </c>
      <c r="T3450" s="18">
        <f t="shared" si="183"/>
        <v>56.962740393022528</v>
      </c>
      <c r="U3450" s="18">
        <f>LOOKUP('lap sim'!T3450,'bike sim'!J204:J449,'bike sim'!K204:K449)</f>
        <v>5.059187236576947</v>
      </c>
    </row>
    <row r="3451" spans="17:21" x14ac:dyDescent="0.25">
      <c r="Q3451" s="18" t="s">
        <v>109</v>
      </c>
      <c r="R3451" s="10">
        <v>3446</v>
      </c>
      <c r="S3451" s="18">
        <f t="shared" si="184"/>
        <v>1.7528005684629606E-2</v>
      </c>
      <c r="T3451" s="18">
        <f t="shared" si="183"/>
        <v>57.051556120666078</v>
      </c>
      <c r="U3451" s="18">
        <f>LOOKUP('lap sim'!T3451,'bike sim'!J205:J450,'bike sim'!K205:K450)</f>
        <v>5.059187236576947</v>
      </c>
    </row>
    <row r="3452" spans="17:21" x14ac:dyDescent="0.25">
      <c r="Q3452" s="18" t="s">
        <v>109</v>
      </c>
      <c r="R3452" s="10">
        <v>3447</v>
      </c>
      <c r="S3452" s="18">
        <f t="shared" si="184"/>
        <v>1.7500803502002421E-2</v>
      </c>
      <c r="T3452" s="18">
        <f t="shared" si="183"/>
        <v>57.140233583308401</v>
      </c>
      <c r="U3452" s="18">
        <f>LOOKUP('lap sim'!T3452,'bike sim'!J206:J451,'bike sim'!K206:K451)</f>
        <v>5.059187236576947</v>
      </c>
    </row>
    <row r="3453" spans="17:21" x14ac:dyDescent="0.25">
      <c r="Q3453" s="18" t="s">
        <v>109</v>
      </c>
      <c r="R3453" s="10">
        <v>3448</v>
      </c>
      <c r="S3453" s="18">
        <f t="shared" si="184"/>
        <v>1.7473727640000138E-2</v>
      </c>
      <c r="T3453" s="18">
        <f t="shared" si="183"/>
        <v>57.228773425015575</v>
      </c>
      <c r="U3453" s="18">
        <f>LOOKUP('lap sim'!T3453,'bike sim'!J207:J452,'bike sim'!K207:K452)</f>
        <v>5.059187236576947</v>
      </c>
    </row>
    <row r="3454" spans="17:21" x14ac:dyDescent="0.25">
      <c r="Q3454" s="18" t="s">
        <v>109</v>
      </c>
      <c r="R3454" s="10">
        <v>3449</v>
      </c>
      <c r="S3454" s="18">
        <f t="shared" si="184"/>
        <v>1.7446777123666803E-2</v>
      </c>
      <c r="T3454" s="18">
        <f t="shared" si="183"/>
        <v>57.317176284867287</v>
      </c>
      <c r="U3454" s="18">
        <f>LOOKUP('lap sim'!T3454,'bike sim'!J208:J453,'bike sim'!K208:K453)</f>
        <v>5.059187236576947</v>
      </c>
    </row>
    <row r="3455" spans="17:21" x14ac:dyDescent="0.25">
      <c r="Q3455" s="18" t="s">
        <v>109</v>
      </c>
      <c r="R3455" s="10">
        <v>3450</v>
      </c>
      <c r="S3455" s="18">
        <f t="shared" si="184"/>
        <v>1.7419950988551085E-2</v>
      </c>
      <c r="T3455" s="18">
        <f t="shared" si="183"/>
        <v>57.405442797010743</v>
      </c>
      <c r="U3455" s="18">
        <f>LOOKUP('lap sim'!T3455,'bike sim'!J209:J454,'bike sim'!K209:K454)</f>
        <v>5.059187236576947</v>
      </c>
    </row>
    <row r="3456" spans="17:21" x14ac:dyDescent="0.25">
      <c r="Q3456" s="18" t="s">
        <v>109</v>
      </c>
      <c r="R3456" s="10">
        <v>3451</v>
      </c>
      <c r="S3456" s="18">
        <f t="shared" si="184"/>
        <v>1.7393248280561168E-2</v>
      </c>
      <c r="T3456" s="18">
        <f t="shared" si="183"/>
        <v>57.493573590713815</v>
      </c>
      <c r="U3456" s="18">
        <f>LOOKUP('lap sim'!T3456,'bike sim'!J210:J455,'bike sim'!K210:K455)</f>
        <v>5.059187236576947</v>
      </c>
    </row>
    <row r="3457" spans="17:21" x14ac:dyDescent="0.25">
      <c r="Q3457" s="18" t="s">
        <v>109</v>
      </c>
      <c r="R3457" s="10">
        <v>3452</v>
      </c>
      <c r="S3457" s="18">
        <f t="shared" si="184"/>
        <v>1.7366668055822109E-2</v>
      </c>
      <c r="T3457" s="18">
        <f t="shared" si="183"/>
        <v>57.581569290417441</v>
      </c>
      <c r="U3457" s="18">
        <f>LOOKUP('lap sim'!T3457,'bike sim'!J211:J456,'bike sim'!K211:K456)</f>
        <v>5.059187236576947</v>
      </c>
    </row>
    <row r="3458" spans="17:21" x14ac:dyDescent="0.25">
      <c r="Q3458" s="18" t="s">
        <v>109</v>
      </c>
      <c r="R3458" s="10">
        <v>3453</v>
      </c>
      <c r="S3458" s="18">
        <f t="shared" si="184"/>
        <v>1.7340209380535578E-2</v>
      </c>
      <c r="T3458" s="18">
        <f t="shared" si="183"/>
        <v>57.669430515787326</v>
      </c>
      <c r="U3458" s="18">
        <f>LOOKUP('lap sim'!T3458,'bike sim'!J212:J457,'bike sim'!K212:K457)</f>
        <v>5.059187236576947</v>
      </c>
    </row>
    <row r="3459" spans="17:21" x14ac:dyDescent="0.25">
      <c r="Q3459" s="18" t="s">
        <v>109</v>
      </c>
      <c r="R3459" s="10">
        <v>3454</v>
      </c>
      <c r="S3459" s="18">
        <f t="shared" si="184"/>
        <v>1.7313871330841925E-2</v>
      </c>
      <c r="T3459" s="18">
        <f t="shared" si="183"/>
        <v>57.757157881764904</v>
      </c>
      <c r="U3459" s="18">
        <f>LOOKUP('lap sim'!T3459,'bike sim'!J213:J458,'bike sim'!K213:K458)</f>
        <v>5.059187236576947</v>
      </c>
    </row>
    <row r="3460" spans="17:21" x14ac:dyDescent="0.25">
      <c r="Q3460" s="18" t="s">
        <v>109</v>
      </c>
      <c r="R3460" s="10">
        <v>3455</v>
      </c>
      <c r="S3460" s="18">
        <f t="shared" si="184"/>
        <v>1.7287652992684591E-2</v>
      </c>
      <c r="T3460" s="18">
        <f t="shared" si="183"/>
        <v>57.844751998617632</v>
      </c>
      <c r="U3460" s="18">
        <f>LOOKUP('lap sim'!T3460,'bike sim'!J214:J459,'bike sim'!K214:K459)</f>
        <v>5.059187236576947</v>
      </c>
    </row>
    <row r="3461" spans="17:21" x14ac:dyDescent="0.25">
      <c r="Q3461" s="18" t="s">
        <v>109</v>
      </c>
      <c r="R3461" s="10">
        <v>3456</v>
      </c>
      <c r="S3461" s="18">
        <f t="shared" si="184"/>
        <v>1.726155346167673E-2</v>
      </c>
      <c r="T3461" s="18">
        <f t="shared" si="183"/>
        <v>57.93221347198859</v>
      </c>
      <c r="U3461" s="18">
        <f>LOOKUP('lap sim'!T3461,'bike sim'!J215:J460,'bike sim'!K215:K460)</f>
        <v>5.059187236576947</v>
      </c>
    </row>
    <row r="3462" spans="17:21" x14ac:dyDescent="0.25">
      <c r="Q3462" s="18" t="s">
        <v>109</v>
      </c>
      <c r="R3462" s="10">
        <v>3457</v>
      </c>
      <c r="S3462" s="18">
        <f t="shared" si="184"/>
        <v>1.7235571842970077E-2</v>
      </c>
      <c r="T3462" s="18">
        <f t="shared" si="183"/>
        <v>58.019542902945396</v>
      </c>
      <c r="U3462" s="18">
        <f>LOOKUP('lap sim'!T3462,'bike sim'!J216:J461,'bike sim'!K216:K461)</f>
        <v>5.059187236576947</v>
      </c>
    </row>
    <row r="3463" spans="17:21" x14ac:dyDescent="0.25">
      <c r="Q3463" s="18" t="s">
        <v>109</v>
      </c>
      <c r="R3463" s="10">
        <v>3458</v>
      </c>
      <c r="S3463" s="18">
        <f t="shared" si="184"/>
        <v>1.7209707251125951E-2</v>
      </c>
      <c r="T3463" s="18">
        <f t="shared" si="183"/>
        <v>58.106740888028455</v>
      </c>
      <c r="U3463" s="18">
        <f>LOOKUP('lap sim'!T3463,'bike sim'!J217:J462,'bike sim'!K217:K462)</f>
        <v>4.6988176195286133</v>
      </c>
    </row>
    <row r="3464" spans="17:21" x14ac:dyDescent="0.25">
      <c r="Q3464" s="18" t="s">
        <v>109</v>
      </c>
      <c r="R3464" s="10">
        <v>3459</v>
      </c>
      <c r="S3464" s="18">
        <f t="shared" si="184"/>
        <v>1.7185790341450204E-2</v>
      </c>
      <c r="T3464" s="18">
        <f t="shared" si="183"/>
        <v>58.187606163686972</v>
      </c>
      <c r="U3464" s="18">
        <f>LOOKUP('lap sim'!T3464,'bike sim'!J218:J463,'bike sim'!K218:K463)</f>
        <v>4.6988176195286133</v>
      </c>
    </row>
    <row r="3465" spans="17:21" x14ac:dyDescent="0.25">
      <c r="Q3465" s="18" t="s">
        <v>109</v>
      </c>
      <c r="R3465" s="10">
        <v>3460</v>
      </c>
      <c r="S3465" s="18">
        <f t="shared" si="184"/>
        <v>1.7161972915730305E-2</v>
      </c>
      <c r="T3465" s="18">
        <f t="shared" si="183"/>
        <v>58.268359058148903</v>
      </c>
      <c r="U3465" s="18">
        <f>LOOKUP('lap sim'!T3465,'bike sim'!J219:J464,'bike sim'!K219:K464)</f>
        <v>4.6664822111511945</v>
      </c>
    </row>
    <row r="3466" spans="17:21" x14ac:dyDescent="0.25">
      <c r="Q3466" s="18" t="s">
        <v>109</v>
      </c>
      <c r="R3466" s="10">
        <v>3461</v>
      </c>
      <c r="S3466" s="18">
        <f t="shared" si="184"/>
        <v>1.7138417284218437E-2</v>
      </c>
      <c r="T3466" s="18">
        <f t="shared" si="183"/>
        <v>58.348445099468414</v>
      </c>
      <c r="U3466" s="18">
        <f>LOOKUP('lap sim'!T3466,'bike sim'!J220:J465,'bike sim'!K220:K465)</f>
        <v>4.6664822111511945</v>
      </c>
    </row>
    <row r="3467" spans="17:21" x14ac:dyDescent="0.25">
      <c r="Q3467" s="18" t="s">
        <v>109</v>
      </c>
      <c r="R3467" s="10">
        <v>3462</v>
      </c>
      <c r="S3467" s="18">
        <f t="shared" si="184"/>
        <v>1.7114958425016286E-2</v>
      </c>
      <c r="T3467" s="18">
        <f t="shared" si="183"/>
        <v>58.428421218852506</v>
      </c>
      <c r="U3467" s="18">
        <f>LOOKUP('lap sim'!T3467,'bike sim'!J221:J466,'bike sim'!K221:K466)</f>
        <v>4.6664822111511945</v>
      </c>
    </row>
    <row r="3468" spans="17:21" x14ac:dyDescent="0.25">
      <c r="Q3468" s="18" t="s">
        <v>109</v>
      </c>
      <c r="R3468" s="10">
        <v>3463</v>
      </c>
      <c r="S3468" s="18">
        <f t="shared" si="184"/>
        <v>1.7091595677146021E-2</v>
      </c>
      <c r="T3468" s="18">
        <f t="shared" si="183"/>
        <v>58.508287867887439</v>
      </c>
      <c r="U3468" s="18">
        <f>LOOKUP('lap sim'!T3468,'bike sim'!J222:J467,'bike sim'!K222:K467)</f>
        <v>4.6664822111511945</v>
      </c>
    </row>
    <row r="3469" spans="17:21" x14ac:dyDescent="0.25">
      <c r="Q3469" s="18" t="s">
        <v>109</v>
      </c>
      <c r="R3469" s="10">
        <v>3464</v>
      </c>
      <c r="S3469" s="18">
        <f t="shared" si="184"/>
        <v>1.7068328385934313E-2</v>
      </c>
      <c r="T3469" s="18">
        <f t="shared" si="183"/>
        <v>58.588045495075029</v>
      </c>
      <c r="U3469" s="18">
        <f>LOOKUP('lap sim'!T3469,'bike sim'!J223:J468,'bike sim'!K223:K468)</f>
        <v>4.6664822111511945</v>
      </c>
    </row>
    <row r="3470" spans="17:21" x14ac:dyDescent="0.25">
      <c r="Q3470" s="18" t="s">
        <v>109</v>
      </c>
      <c r="R3470" s="10">
        <v>3465</v>
      </c>
      <c r="S3470" s="18">
        <f t="shared" si="184"/>
        <v>1.7045155902935195E-2</v>
      </c>
      <c r="T3470" s="18">
        <f t="shared" si="183"/>
        <v>58.667694545862076</v>
      </c>
      <c r="U3470" s="18">
        <f>LOOKUP('lap sim'!T3470,'bike sim'!J224:J469,'bike sim'!K224:K469)</f>
        <v>4.6664822111511945</v>
      </c>
    </row>
    <row r="3471" spans="17:21" x14ac:dyDescent="0.25">
      <c r="Q3471" s="18" t="s">
        <v>109</v>
      </c>
      <c r="R3471" s="10">
        <v>3466</v>
      </c>
      <c r="S3471" s="18">
        <f t="shared" si="184"/>
        <v>1.7022077585854129E-2</v>
      </c>
      <c r="T3471" s="18">
        <f t="shared" si="183"/>
        <v>58.747235462669423</v>
      </c>
      <c r="U3471" s="18">
        <f>LOOKUP('lap sim'!T3471,'bike sim'!J225:J470,'bike sim'!K225:K470)</f>
        <v>4.6664822111511945</v>
      </c>
    </row>
    <row r="3472" spans="17:21" x14ac:dyDescent="0.25">
      <c r="Q3472" s="18" t="s">
        <v>109</v>
      </c>
      <c r="R3472" s="10">
        <v>3467</v>
      </c>
      <c r="S3472" s="18">
        <f t="shared" si="184"/>
        <v>1.6999092798473142E-2</v>
      </c>
      <c r="T3472" s="18">
        <f t="shared" si="183"/>
        <v>58.826668684920648</v>
      </c>
      <c r="U3472" s="18">
        <f>LOOKUP('lap sim'!T3472,'bike sim'!J226:J471,'bike sim'!K226:K471)</f>
        <v>4.6664822111511945</v>
      </c>
    </row>
    <row r="3473" spans="17:21" x14ac:dyDescent="0.25">
      <c r="Q3473" s="18" t="s">
        <v>109</v>
      </c>
      <c r="R3473" s="10">
        <v>3468</v>
      </c>
      <c r="S3473" s="18">
        <f t="shared" si="184"/>
        <v>1.6976200910577114E-2</v>
      </c>
      <c r="T3473" s="18">
        <f t="shared" si="183"/>
        <v>58.905994649070429</v>
      </c>
      <c r="U3473" s="18">
        <f>LOOKUP('lap sim'!T3473,'bike sim'!J227:J472,'bike sim'!K227:K472)</f>
        <v>4.6664822111511945</v>
      </c>
    </row>
    <row r="3474" spans="17:21" x14ac:dyDescent="0.25">
      <c r="Q3474" s="18" t="s">
        <v>109</v>
      </c>
      <c r="R3474" s="10">
        <v>3469</v>
      </c>
      <c r="S3474" s="18">
        <f t="shared" si="184"/>
        <v>1.6953401297881143E-2</v>
      </c>
      <c r="T3474" s="18">
        <f t="shared" si="183"/>
        <v>58.985213788632564</v>
      </c>
      <c r="U3474" s="18">
        <f>LOOKUP('lap sim'!T3474,'bike sim'!J228:J473,'bike sim'!K228:K473)</f>
        <v>4.6664822111511945</v>
      </c>
    </row>
    <row r="3475" spans="17:21" x14ac:dyDescent="0.25">
      <c r="Q3475" s="18" t="s">
        <v>109</v>
      </c>
      <c r="R3475" s="10">
        <v>3470</v>
      </c>
      <c r="S3475" s="18">
        <f t="shared" si="184"/>
        <v>1.6930693341958975E-2</v>
      </c>
      <c r="T3475" s="18">
        <f t="shared" si="183"/>
        <v>59.06432653420763</v>
      </c>
      <c r="U3475" s="18">
        <f>LOOKUP('lap sim'!T3475,'bike sim'!J229:J474,'bike sim'!K229:K474)</f>
        <v>4.6664822111511945</v>
      </c>
    </row>
    <row r="3476" spans="17:21" x14ac:dyDescent="0.25">
      <c r="Q3476" s="18" t="s">
        <v>109</v>
      </c>
      <c r="R3476" s="10">
        <v>3471</v>
      </c>
      <c r="S3476" s="18">
        <f t="shared" si="184"/>
        <v>1.6908076430172496E-2</v>
      </c>
      <c r="T3476" s="18">
        <f t="shared" si="183"/>
        <v>59.14333331351034</v>
      </c>
      <c r="U3476" s="18">
        <f>LOOKUP('lap sim'!T3476,'bike sim'!J230:J475,'bike sim'!K230:K475)</f>
        <v>4.6988176195286133</v>
      </c>
    </row>
    <row r="3477" spans="17:21" x14ac:dyDescent="0.25">
      <c r="Q3477" s="18" t="s">
        <v>109</v>
      </c>
      <c r="R3477" s="10">
        <v>3472</v>
      </c>
      <c r="S3477" s="18">
        <f t="shared" si="184"/>
        <v>1.6885394072527624E-2</v>
      </c>
      <c r="T3477" s="18">
        <f t="shared" si="183"/>
        <v>59.222781280952773</v>
      </c>
      <c r="U3477" s="18">
        <f>LOOKUP('lap sim'!T3477,'bike sim'!J231:J476,'bike sim'!K231:K476)</f>
        <v>4.6988176195286133</v>
      </c>
    </row>
    <row r="3478" spans="17:21" x14ac:dyDescent="0.25">
      <c r="Q3478" s="18" t="s">
        <v>109</v>
      </c>
      <c r="R3478" s="10">
        <v>3473</v>
      </c>
      <c r="S3478" s="18">
        <f t="shared" si="184"/>
        <v>1.6862802797063439E-2</v>
      </c>
      <c r="T3478" s="18">
        <f t="shared" si="183"/>
        <v>59.30212266813345</v>
      </c>
      <c r="U3478" s="18">
        <f>LOOKUP('lap sim'!T3478,'bike sim'!J232:J477,'bike sim'!K232:K477)</f>
        <v>4.6988176195286133</v>
      </c>
    </row>
    <row r="3479" spans="17:21" x14ac:dyDescent="0.25">
      <c r="Q3479" s="18" t="s">
        <v>109</v>
      </c>
      <c r="R3479" s="10">
        <v>3474</v>
      </c>
      <c r="S3479" s="18">
        <f t="shared" si="184"/>
        <v>1.6840301995669896E-2</v>
      </c>
      <c r="T3479" s="18">
        <f t="shared" si="183"/>
        <v>59.381357903030924</v>
      </c>
      <c r="U3479" s="18">
        <f>LOOKUP('lap sim'!T3479,'bike sim'!J233:J478,'bike sim'!K233:K478)</f>
        <v>4.6988176195286133</v>
      </c>
    </row>
    <row r="3480" spans="17:21" x14ac:dyDescent="0.25">
      <c r="Q3480" s="18" t="s">
        <v>109</v>
      </c>
      <c r="R3480" s="10">
        <v>3475</v>
      </c>
      <c r="S3480" s="18">
        <f t="shared" si="184"/>
        <v>1.6817891065906945E-2</v>
      </c>
      <c r="T3480" s="18">
        <f t="shared" si="183"/>
        <v>59.460487410766362</v>
      </c>
      <c r="U3480" s="18">
        <f>LOOKUP('lap sim'!T3480,'bike sim'!J234:J479,'bike sim'!K234:K479)</f>
        <v>4.6988176195286133</v>
      </c>
    </row>
    <row r="3481" spans="17:21" x14ac:dyDescent="0.25">
      <c r="Q3481" s="18" t="s">
        <v>109</v>
      </c>
      <c r="R3481" s="10">
        <v>3476</v>
      </c>
      <c r="S3481" s="18">
        <f t="shared" si="184"/>
        <v>1.679556941093675E-2</v>
      </c>
      <c r="T3481" s="18">
        <f t="shared" si="183"/>
        <v>59.539511613630161</v>
      </c>
      <c r="U3481" s="18">
        <f>LOOKUP('lap sim'!T3481,'bike sim'!J235:J480,'bike sim'!K235:K480)</f>
        <v>4.6988176195286133</v>
      </c>
    </row>
    <row r="3482" spans="17:21" x14ac:dyDescent="0.25">
      <c r="Q3482" s="18" t="s">
        <v>109</v>
      </c>
      <c r="R3482" s="10">
        <v>3477</v>
      </c>
      <c r="S3482" s="18">
        <f t="shared" si="184"/>
        <v>1.6773336439456849E-2</v>
      </c>
      <c r="T3482" s="18">
        <f t="shared" si="183"/>
        <v>59.618430931108286</v>
      </c>
      <c r="U3482" s="18">
        <f>LOOKUP('lap sim'!T3482,'bike sim'!J236:J481,'bike sim'!K236:K481)</f>
        <v>4.3564664833326994</v>
      </c>
    </row>
    <row r="3483" spans="17:21" x14ac:dyDescent="0.25">
      <c r="Q3483" s="18" t="s">
        <v>109</v>
      </c>
      <c r="R3483" s="10">
        <v>3478</v>
      </c>
      <c r="S3483" s="18">
        <f t="shared" si="184"/>
        <v>1.6752803043778037E-2</v>
      </c>
      <c r="T3483" s="18">
        <f t="shared" si="183"/>
        <v>59.691503409120443</v>
      </c>
      <c r="U3483" s="18">
        <f>LOOKUP('lap sim'!T3483,'bike sim'!J237:J482,'bike sim'!K237:K482)</f>
        <v>4.3564664833326994</v>
      </c>
    </row>
    <row r="3484" spans="17:21" x14ac:dyDescent="0.25">
      <c r="Q3484" s="18" t="s">
        <v>109</v>
      </c>
      <c r="R3484" s="10">
        <v>3479</v>
      </c>
      <c r="S3484" s="18">
        <f t="shared" si="184"/>
        <v>1.6732344903573358E-2</v>
      </c>
      <c r="T3484" s="18">
        <f t="shared" si="183"/>
        <v>59.764486434082535</v>
      </c>
      <c r="U3484" s="18">
        <f>LOOKUP('lap sim'!T3484,'bike sim'!J238:J483,'bike sim'!K238:K483)</f>
        <v>4.3564664833326994</v>
      </c>
    </row>
    <row r="3485" spans="17:21" x14ac:dyDescent="0.25">
      <c r="Q3485" s="18" t="s">
        <v>109</v>
      </c>
      <c r="R3485" s="10">
        <v>3480</v>
      </c>
      <c r="S3485" s="18">
        <f t="shared" si="184"/>
        <v>1.6711961560162504E-2</v>
      </c>
      <c r="T3485" s="18">
        <f t="shared" si="183"/>
        <v>59.837380333842518</v>
      </c>
      <c r="U3485" s="18">
        <f>LOOKUP('lap sim'!T3485,'bike sim'!J239:J484,'bike sim'!K239:K484)</f>
        <v>4.3564664833326994</v>
      </c>
    </row>
    <row r="3486" spans="17:21" x14ac:dyDescent="0.25">
      <c r="Q3486" s="18" t="s">
        <v>109</v>
      </c>
      <c r="R3486" s="10">
        <v>3481</v>
      </c>
      <c r="S3486" s="18">
        <f t="shared" si="184"/>
        <v>1.6691652558770233E-2</v>
      </c>
      <c r="T3486" s="18">
        <f t="shared" si="183"/>
        <v>59.91018543425011</v>
      </c>
      <c r="U3486" s="18">
        <f>LOOKUP('lap sim'!T3486,'bike sim'!J240:J485,'bike sim'!K240:K485)</f>
        <v>4.3564664833326994</v>
      </c>
    </row>
    <row r="3487" spans="17:21" x14ac:dyDescent="0.25">
      <c r="Q3487" s="18" t="s">
        <v>109</v>
      </c>
      <c r="R3487" s="10">
        <v>3482</v>
      </c>
      <c r="S3487" s="18">
        <f t="shared" si="184"/>
        <v>1.6671417448483709E-2</v>
      </c>
      <c r="T3487" s="18">
        <f t="shared" si="183"/>
        <v>59.982902059173824</v>
      </c>
      <c r="U3487" s="18">
        <f>LOOKUP('lap sim'!T3487,'bike sim'!J241:J486,'bike sim'!K241:K486)</f>
        <v>4.3564664833326994</v>
      </c>
    </row>
    <row r="3488" spans="17:21" x14ac:dyDescent="0.25">
      <c r="Q3488" s="18" t="s">
        <v>109</v>
      </c>
      <c r="R3488" s="10">
        <v>3483</v>
      </c>
      <c r="S3488" s="18">
        <f t="shared" si="184"/>
        <v>1.6651255782210439E-2</v>
      </c>
      <c r="T3488" s="18">
        <f t="shared" si="183"/>
        <v>60.055530530517792</v>
      </c>
      <c r="U3488" s="18">
        <f>LOOKUP('lap sim'!T3488,'bike sim'!J242:J487,'bike sim'!K242:K487)</f>
        <v>4.3564664833326994</v>
      </c>
    </row>
    <row r="3489" spans="17:21" x14ac:dyDescent="0.25">
      <c r="Q3489" s="18" t="s">
        <v>109</v>
      </c>
      <c r="R3489" s="10">
        <v>3484</v>
      </c>
      <c r="S3489" s="18">
        <f t="shared" si="184"/>
        <v>1.6631167116636741E-2</v>
      </c>
      <c r="T3489" s="18">
        <f t="shared" si="183"/>
        <v>60.128071168238392</v>
      </c>
      <c r="U3489" s="18">
        <f>LOOKUP('lap sim'!T3489,'bike sim'!J243:J488,'bike sim'!K243:K488)</f>
        <v>4.3564664833326994</v>
      </c>
    </row>
    <row r="3490" spans="17:21" x14ac:dyDescent="0.25">
      <c r="Q3490" s="18" t="s">
        <v>109</v>
      </c>
      <c r="R3490" s="10">
        <v>3485</v>
      </c>
      <c r="S3490" s="18">
        <f t="shared" si="184"/>
        <v>1.6611151012186774E-2</v>
      </c>
      <c r="T3490" s="18">
        <f t="shared" si="183"/>
        <v>60.200524290360725</v>
      </c>
      <c r="U3490" s="18">
        <f>LOOKUP('lap sim'!T3490,'bike sim'!J244:J489,'bike sim'!K244:K489)</f>
        <v>4.3564664833326994</v>
      </c>
    </row>
    <row r="3491" spans="17:21" x14ac:dyDescent="0.25">
      <c r="Q3491" s="18" t="s">
        <v>109</v>
      </c>
      <c r="R3491" s="10">
        <v>3486</v>
      </c>
      <c r="S3491" s="18">
        <f t="shared" si="184"/>
        <v>1.6591207032982117E-2</v>
      </c>
      <c r="T3491" s="18">
        <f t="shared" si="183"/>
        <v>60.272890212994895</v>
      </c>
      <c r="U3491" s="18">
        <f>LOOKUP('lap sim'!T3491,'bike sim'!J245:J490,'bike sim'!K245:K490)</f>
        <v>4.3564664833326994</v>
      </c>
    </row>
    <row r="3492" spans="17:21" x14ac:dyDescent="0.25">
      <c r="Q3492" s="18" t="s">
        <v>109</v>
      </c>
      <c r="R3492" s="10">
        <v>3487</v>
      </c>
      <c r="S3492" s="18">
        <f t="shared" si="184"/>
        <v>1.6571334746801874E-2</v>
      </c>
      <c r="T3492" s="18">
        <f t="shared" si="183"/>
        <v>60.345169250352114</v>
      </c>
      <c r="U3492" s="18">
        <f>LOOKUP('lap sim'!T3492,'bike sim'!J246:J491,'bike sim'!K246:K491)</f>
        <v>4.3564664833326994</v>
      </c>
    </row>
    <row r="3493" spans="17:21" x14ac:dyDescent="0.25">
      <c r="Q3493" s="18" t="s">
        <v>109</v>
      </c>
      <c r="R3493" s="10">
        <v>3488</v>
      </c>
      <c r="S3493" s="18">
        <f t="shared" si="184"/>
        <v>1.655153372504329E-2</v>
      </c>
      <c r="T3493" s="18">
        <f t="shared" si="183"/>
        <v>60.417361714760645</v>
      </c>
      <c r="U3493" s="18">
        <f>LOOKUP('lap sim'!T3493,'bike sim'!J247:J492,'bike sim'!K247:K492)</f>
        <v>4.3564664833326994</v>
      </c>
    </row>
    <row r="3494" spans="17:21" x14ac:dyDescent="0.25">
      <c r="Q3494" s="18" t="s">
        <v>109</v>
      </c>
      <c r="R3494" s="10">
        <v>3489</v>
      </c>
      <c r="S3494" s="18">
        <f t="shared" si="184"/>
        <v>1.6531803542682907E-2</v>
      </c>
      <c r="T3494" s="18">
        <f>T3493+(U3493*S3493)</f>
        <v>60.489467916681548</v>
      </c>
      <c r="U3494" s="18">
        <f>LOOKUP('lap sim'!T3494,'bike sim'!J248:J493,'bike sim'!K248:K493)</f>
        <v>4.3564664833326994</v>
      </c>
    </row>
    <row r="3495" spans="17:21" x14ac:dyDescent="0.25">
      <c r="Q3495" s="18" t="s">
        <v>109</v>
      </c>
      <c r="R3495" s="10">
        <v>3490</v>
      </c>
      <c r="S3495" s="18">
        <f t="shared" si="184"/>
        <v>1.6512143778238224E-2</v>
      </c>
      <c r="T3495" s="18">
        <f>T3494+(U3494*S3494)</f>
        <v>60.561488164724288</v>
      </c>
      <c r="U3495" s="18">
        <f>LOOKUP('lap sim'!T3495,'bike sim'!J249:J494,'bike sim'!K249:K494)</f>
        <v>4.3564664833326994</v>
      </c>
    </row>
    <row r="3496" spans="17:21" x14ac:dyDescent="0.25">
      <c r="Q3496" s="18" t="s">
        <v>109</v>
      </c>
      <c r="R3496" s="10">
        <v>3491</v>
      </c>
      <c r="S3496" s="18">
        <f t="shared" si="184"/>
        <v>1.6492554013729847E-2</v>
      </c>
      <c r="T3496" s="18">
        <f>T3495+(U3495*S3495)</f>
        <v>60.633422765662154</v>
      </c>
      <c r="U3496" s="18">
        <f>LOOKUP('lap sim'!T3496,'bike sim'!J250:J495,'bike sim'!K250:K495)</f>
        <v>4.3564664833326994</v>
      </c>
    </row>
    <row r="3497" spans="17:21" x14ac:dyDescent="0.25">
      <c r="Q3497" s="18" t="s">
        <v>109</v>
      </c>
      <c r="R3497" s="10">
        <v>3492</v>
      </c>
      <c r="S3497" s="18">
        <f t="shared" si="184"/>
        <v>1.6473033834644133E-2</v>
      </c>
      <c r="T3497" s="18">
        <f>T3496+(U3496*S3496)</f>
        <v>60.705272024447524</v>
      </c>
      <c r="U3497" s="18">
        <f>LOOKUP('lap sim'!T3497,'bike sim'!J251:J496,'bike sim'!K251:K496)</f>
        <v>4.3564664833326994</v>
      </c>
    </row>
    <row r="3498" spans="17:21" x14ac:dyDescent="0.25">
      <c r="Q3498" s="18" t="s">
        <v>109</v>
      </c>
      <c r="R3498" s="11">
        <v>3493</v>
      </c>
      <c r="S3498" s="18">
        <f t="shared" si="184"/>
        <v>1.6649773304327296E-2</v>
      </c>
      <c r="T3498" s="18">
        <f t="shared" ref="T3498:T3506" si="185">T3499+(U3499*S3499)</f>
        <v>60.060877810276182</v>
      </c>
      <c r="U3498" s="18">
        <f>LOOKUP('lap sim'!T3498,'bike sim'!J252:J497,'bike sim'!K252:K497)</f>
        <v>4.3564664833326994</v>
      </c>
    </row>
    <row r="3499" spans="17:21" x14ac:dyDescent="0.25">
      <c r="Q3499" s="18" t="s">
        <v>109</v>
      </c>
      <c r="R3499" s="11">
        <v>3494</v>
      </c>
      <c r="S3499" s="18">
        <f t="shared" si="184"/>
        <v>1.6669929577338743E-2</v>
      </c>
      <c r="T3499" s="18">
        <f t="shared" si="185"/>
        <v>59.988255820792986</v>
      </c>
      <c r="U3499" s="18">
        <f>LOOKUP('lap sim'!T3499,'bike sim'!J253:J498,'bike sim'!K253:K498)</f>
        <v>4.3564664833326994</v>
      </c>
    </row>
    <row r="3500" spans="17:21" x14ac:dyDescent="0.25">
      <c r="Q3500" s="18" t="s">
        <v>109</v>
      </c>
      <c r="R3500" s="11">
        <v>3495</v>
      </c>
      <c r="S3500" s="18">
        <f t="shared" si="184"/>
        <v>1.6690159261574751E-2</v>
      </c>
      <c r="T3500" s="18">
        <f t="shared" si="185"/>
        <v>59.915545701368451</v>
      </c>
      <c r="U3500" s="18">
        <f>LOOKUP('lap sim'!T3500,'bike sim'!J254:J499,'bike sim'!K254:K499)</f>
        <v>4.3564664833326994</v>
      </c>
    </row>
    <row r="3501" spans="17:21" x14ac:dyDescent="0.25">
      <c r="Q3501" s="18" t="s">
        <v>109</v>
      </c>
      <c r="R3501" s="11">
        <v>3496</v>
      </c>
      <c r="S3501" s="18">
        <f t="shared" si="184"/>
        <v>1.6710462803848015E-2</v>
      </c>
      <c r="T3501" s="18">
        <f t="shared" si="185"/>
        <v>59.842747130242508</v>
      </c>
      <c r="U3501" s="18">
        <f>LOOKUP('lap sim'!T3501,'bike sim'!J255:J500,'bike sim'!K255:K500)</f>
        <v>4.3564664833326994</v>
      </c>
    </row>
    <row r="3502" spans="17:21" x14ac:dyDescent="0.25">
      <c r="Q3502" s="18" t="s">
        <v>109</v>
      </c>
      <c r="R3502" s="11">
        <v>3497</v>
      </c>
      <c r="S3502" s="18">
        <f t="shared" si="184"/>
        <v>1.6730840654788477E-2</v>
      </c>
      <c r="T3502" s="18">
        <f t="shared" si="185"/>
        <v>59.769859783691942</v>
      </c>
      <c r="U3502" s="18">
        <f>LOOKUP('lap sim'!T3502,'bike sim'!J256:J501,'bike sim'!K256:K501)</f>
        <v>4.3564664833326994</v>
      </c>
    </row>
    <row r="3503" spans="17:21" x14ac:dyDescent="0.25">
      <c r="Q3503" s="18" t="s">
        <v>109</v>
      </c>
      <c r="R3503" s="11">
        <v>3498</v>
      </c>
      <c r="S3503" s="18">
        <f t="shared" si="184"/>
        <v>1.6751293268885383E-2</v>
      </c>
      <c r="T3503" s="18">
        <f t="shared" si="185"/>
        <v>59.696883336013563</v>
      </c>
      <c r="U3503" s="18">
        <f>LOOKUP('lap sim'!T3503,'bike sim'!J257:J502,'bike sim'!K257:K502)</f>
        <v>4.3564664833326994</v>
      </c>
    </row>
    <row r="3504" spans="17:21" x14ac:dyDescent="0.25">
      <c r="Q3504" s="18" t="s">
        <v>109</v>
      </c>
      <c r="R3504" s="11">
        <v>3499</v>
      </c>
      <c r="S3504" s="18">
        <f t="shared" si="184"/>
        <v>1.6771821104529874E-2</v>
      </c>
      <c r="T3504" s="18">
        <f t="shared" si="185"/>
        <v>59.623817459507229</v>
      </c>
      <c r="U3504" s="18">
        <f>LOOKUP('lap sim'!T3504,'bike sim'!J258:J503,'bike sim'!K258:K503)</f>
        <v>4.3564664833326994</v>
      </c>
    </row>
    <row r="3505" spans="17:21" x14ac:dyDescent="0.25">
      <c r="Q3505" s="18" t="s">
        <v>109</v>
      </c>
      <c r="R3505" s="11">
        <v>3500</v>
      </c>
      <c r="S3505" s="18">
        <f t="shared" si="184"/>
        <v>1.6794048040187942E-2</v>
      </c>
      <c r="T3505" s="18">
        <f t="shared" si="185"/>
        <v>59.544905290672787</v>
      </c>
      <c r="U3505" s="18">
        <f>LOOKUP('lap sim'!T3505,'bike sim'!J259:J504,'bike sim'!K259:K504)</f>
        <v>4.6988176195286133</v>
      </c>
    </row>
    <row r="3506" spans="17:21" x14ac:dyDescent="0.25">
      <c r="Q3506" s="18" t="s">
        <v>109</v>
      </c>
      <c r="R3506" s="11">
        <v>3501</v>
      </c>
      <c r="S3506" s="18">
        <f t="shared" si="184"/>
        <v>1.6816363619149483E-2</v>
      </c>
      <c r="T3506" s="18">
        <f t="shared" si="185"/>
        <v>59.465888265002725</v>
      </c>
      <c r="U3506" s="18">
        <f>LOOKUP('lap sim'!T3506,'bike sim'!J260:J505,'bike sim'!K260:K505)</f>
        <v>4.6988176195286133</v>
      </c>
    </row>
    <row r="3507" spans="17:21" x14ac:dyDescent="0.25">
      <c r="Q3507" s="18" t="s">
        <v>109</v>
      </c>
      <c r="R3507" s="11">
        <v>3502</v>
      </c>
      <c r="S3507" s="18">
        <f t="shared" si="184"/>
        <v>1.6838768432341281E-2</v>
      </c>
      <c r="T3507" s="18">
        <f t="shared" ref="T3507:T3514" si="186">T3508+(U3508*S3508)</f>
        <v>59.386765963201675</v>
      </c>
      <c r="U3507" s="18">
        <f>LOOKUP('lap sim'!T3507,'bike sim'!J261:J506,'bike sim'!K261:K506)</f>
        <v>4.6988176195286133</v>
      </c>
    </row>
    <row r="3508" spans="17:21" x14ac:dyDescent="0.25">
      <c r="Q3508" s="18" t="s">
        <v>109</v>
      </c>
      <c r="R3508" s="11">
        <v>3503</v>
      </c>
      <c r="S3508" s="18">
        <f t="shared" si="184"/>
        <v>1.6861263076220986E-2</v>
      </c>
      <c r="T3508" s="18">
        <f t="shared" si="186"/>
        <v>59.307537963171619</v>
      </c>
      <c r="U3508" s="18">
        <f>LOOKUP('lap sim'!T3508,'bike sim'!J262:J507,'bike sim'!K262:K507)</f>
        <v>4.6988176195286133</v>
      </c>
    </row>
    <row r="3509" spans="17:21" x14ac:dyDescent="0.25">
      <c r="Q3509" s="18" t="s">
        <v>109</v>
      </c>
      <c r="R3509" s="11">
        <v>3504</v>
      </c>
      <c r="S3509" s="18">
        <f t="shared" si="184"/>
        <v>1.6883848152843856E-2</v>
      </c>
      <c r="T3509" s="18">
        <f t="shared" si="186"/>
        <v>59.228203839985589</v>
      </c>
      <c r="U3509" s="18">
        <f>LOOKUP('lap sim'!T3509,'bike sim'!J263:J508,'bike sim'!K263:K508)</f>
        <v>4.6988176195286133</v>
      </c>
    </row>
    <row r="3510" spans="17:21" x14ac:dyDescent="0.25">
      <c r="Q3510" s="18" t="s">
        <v>109</v>
      </c>
      <c r="R3510" s="11">
        <v>3505</v>
      </c>
      <c r="S3510" s="18">
        <f t="shared" si="184"/>
        <v>1.690652426993048E-2</v>
      </c>
      <c r="T3510" s="18">
        <f t="shared" si="186"/>
        <v>59.148763165861055</v>
      </c>
      <c r="U3510" s="18">
        <f>LOOKUP('lap sim'!T3510,'bike sim'!J264:J509,'bike sim'!K264:K509)</f>
        <v>4.6988176195286133</v>
      </c>
    </row>
    <row r="3511" spans="17:21" x14ac:dyDescent="0.25">
      <c r="Q3511" s="18" t="s">
        <v>109</v>
      </c>
      <c r="R3511" s="11">
        <v>3506</v>
      </c>
      <c r="S3511" s="18">
        <f t="shared" si="184"/>
        <v>1.6929292040935538E-2</v>
      </c>
      <c r="T3511" s="18">
        <f t="shared" si="186"/>
        <v>59.069215510132963</v>
      </c>
      <c r="U3511" s="18">
        <f>LOOKUP('lap sim'!T3511,'bike sim'!J265:J510,'bike sim'!K265:K510)</f>
        <v>4.6988176195286133</v>
      </c>
    </row>
    <row r="3512" spans="17:21" x14ac:dyDescent="0.25">
      <c r="Q3512" s="18" t="s">
        <v>109</v>
      </c>
      <c r="R3512" s="11">
        <v>3507</v>
      </c>
      <c r="S3512" s="18">
        <f t="shared" si="184"/>
        <v>1.6952152085117533E-2</v>
      </c>
      <c r="T3512" s="18">
        <f t="shared" si="186"/>
        <v>58.989560439226487</v>
      </c>
      <c r="U3512" s="18">
        <f>LOOKUP('lap sim'!T3512,'bike sim'!J266:J511,'bike sim'!K266:K511)</f>
        <v>4.6988176195286133</v>
      </c>
    </row>
    <row r="3513" spans="17:21" x14ac:dyDescent="0.25">
      <c r="Q3513" s="18" t="s">
        <v>109</v>
      </c>
      <c r="R3513" s="11">
        <v>3508</v>
      </c>
      <c r="S3513" s="18">
        <f t="shared" si="184"/>
        <v>1.6975105027609613E-2</v>
      </c>
      <c r="T3513" s="18">
        <f t="shared" si="186"/>
        <v>58.909797516629403</v>
      </c>
      <c r="U3513" s="18">
        <f>LOOKUP('lap sim'!T3513,'bike sim'!J267:J512,'bike sim'!K267:K512)</f>
        <v>4.6988176195286133</v>
      </c>
    </row>
    <row r="3514" spans="17:21" x14ac:dyDescent="0.25">
      <c r="Q3514" s="18" t="s">
        <v>109</v>
      </c>
      <c r="R3514" s="11">
        <v>3509</v>
      </c>
      <c r="S3514" s="18">
        <f t="shared" ref="S3514:S3577" si="187">1/T3514</f>
        <v>1.6998151499491413E-2</v>
      </c>
      <c r="T3514" s="18">
        <f t="shared" si="186"/>
        <v>58.829926302864173</v>
      </c>
      <c r="U3514" s="18">
        <f>LOOKUP('lap sim'!T3514,'bike sim'!J268:J513,'bike sim'!K268:K513)</f>
        <v>4.6988176195286133</v>
      </c>
    </row>
    <row r="3515" spans="17:21" x14ac:dyDescent="0.25">
      <c r="Q3515" s="18" t="s">
        <v>109</v>
      </c>
      <c r="R3515" s="11">
        <v>3510</v>
      </c>
      <c r="S3515" s="18">
        <f t="shared" si="187"/>
        <v>1.702129213786201E-2</v>
      </c>
      <c r="T3515" s="18">
        <f t="shared" ref="T3515:T3522" si="188">T3516+(U3516*S3516)</f>
        <v>58.749946355459642</v>
      </c>
      <c r="U3515" s="18">
        <f>LOOKUP('lap sim'!T3515,'bike sim'!J269:J514,'bike sim'!K269:K514)</f>
        <v>4.6988176195286133</v>
      </c>
    </row>
    <row r="3516" spans="17:21" x14ac:dyDescent="0.25">
      <c r="Q3516" s="18" t="s">
        <v>109</v>
      </c>
      <c r="R3516" s="11">
        <v>3511</v>
      </c>
      <c r="S3516" s="18">
        <f t="shared" si="187"/>
        <v>1.7044527585913932E-2</v>
      </c>
      <c r="T3516" s="18">
        <f t="shared" si="188"/>
        <v>58.66985722892241</v>
      </c>
      <c r="U3516" s="18">
        <f>LOOKUP('lap sim'!T3516,'bike sim'!J270:J515,'bike sim'!K270:K515)</f>
        <v>4.6988176195286133</v>
      </c>
    </row>
    <row r="3517" spans="17:21" x14ac:dyDescent="0.25">
      <c r="Q3517" s="18" t="s">
        <v>109</v>
      </c>
      <c r="R3517" s="11">
        <v>3512</v>
      </c>
      <c r="S3517" s="18">
        <f t="shared" si="187"/>
        <v>1.7067858493008337E-2</v>
      </c>
      <c r="T3517" s="18">
        <f t="shared" si="188"/>
        <v>58.589658474707839</v>
      </c>
      <c r="U3517" s="18">
        <f>LOOKUP('lap sim'!T3517,'bike sim'!J271:J516,'bike sim'!K271:K516)</f>
        <v>4.6988176195286133</v>
      </c>
    </row>
    <row r="3518" spans="17:21" x14ac:dyDescent="0.25">
      <c r="Q3518" s="18" t="s">
        <v>109</v>
      </c>
      <c r="R3518" s="11">
        <v>3513</v>
      </c>
      <c r="S3518" s="18">
        <f t="shared" si="187"/>
        <v>1.709128551475126E-2</v>
      </c>
      <c r="T3518" s="18">
        <f t="shared" si="188"/>
        <v>58.509349641190731</v>
      </c>
      <c r="U3518" s="18">
        <f>LOOKUP('lap sim'!T3518,'bike sim'!J272:J517,'bike sim'!K272:K517)</f>
        <v>4.6988176195286133</v>
      </c>
    </row>
    <row r="3519" spans="17:21" x14ac:dyDescent="0.25">
      <c r="Q3519" s="18" t="s">
        <v>109</v>
      </c>
      <c r="R3519" s="11">
        <v>3514</v>
      </c>
      <c r="S3519" s="18">
        <f t="shared" si="187"/>
        <v>1.7114809313071092E-2</v>
      </c>
      <c r="T3519" s="18">
        <f t="shared" si="188"/>
        <v>58.428930273635601</v>
      </c>
      <c r="U3519" s="18">
        <f>LOOKUP('lap sim'!T3519,'bike sim'!J273:J518,'bike sim'!K273:K518)</f>
        <v>4.6988176195286133</v>
      </c>
    </row>
    <row r="3520" spans="17:21" x14ac:dyDescent="0.25">
      <c r="Q3520" s="18" t="s">
        <v>109</v>
      </c>
      <c r="R3520" s="11">
        <v>3515</v>
      </c>
      <c r="S3520" s="18">
        <f t="shared" si="187"/>
        <v>1.7138430556297168E-2</v>
      </c>
      <c r="T3520" s="18">
        <f t="shared" si="188"/>
        <v>58.348399914166606</v>
      </c>
      <c r="U3520" s="18">
        <f>LOOKUP('lap sim'!T3520,'bike sim'!J274:J519,'bike sim'!K274:K519)</f>
        <v>4.6988176195286133</v>
      </c>
    </row>
    <row r="3521" spans="17:21" x14ac:dyDescent="0.25">
      <c r="Q3521" s="18" t="s">
        <v>109</v>
      </c>
      <c r="R3521" s="11">
        <v>3516</v>
      </c>
      <c r="S3521" s="18">
        <f t="shared" si="187"/>
        <v>1.7162149919239603E-2</v>
      </c>
      <c r="T3521" s="18">
        <f t="shared" si="188"/>
        <v>58.267758101737094</v>
      </c>
      <c r="U3521" s="18">
        <f>LOOKUP('lap sim'!T3521,'bike sim'!J275:J520,'bike sim'!K275:K520)</f>
        <v>4.6988176195286133</v>
      </c>
    </row>
    <row r="3522" spans="17:21" x14ac:dyDescent="0.25">
      <c r="Q3522" s="18" t="s">
        <v>109</v>
      </c>
      <c r="R3522" s="11">
        <v>3517</v>
      </c>
      <c r="S3522" s="18">
        <f t="shared" si="187"/>
        <v>1.7185968083270321E-2</v>
      </c>
      <c r="T3522" s="18">
        <f t="shared" si="188"/>
        <v>58.18700437209877</v>
      </c>
      <c r="U3522" s="18">
        <f>LOOKUP('lap sim'!T3522,'bike sim'!J48:J293,'bike sim'!K48:K293)</f>
        <v>4.6988176195286133</v>
      </c>
    </row>
    <row r="3523" spans="17:21" x14ac:dyDescent="0.25">
      <c r="Q3523" s="18" t="s">
        <v>109</v>
      </c>
      <c r="R3523" s="11">
        <v>3518</v>
      </c>
      <c r="S3523" s="18">
        <f t="shared" si="187"/>
        <v>1.7210065054389365E-2</v>
      </c>
      <c r="T3523" s="18">
        <f t="shared" ref="T3523:T3539" si="189">T3524+(U3524*S3524)</f>
        <v>58.105532828590533</v>
      </c>
      <c r="U3523" s="18">
        <f>LOOKUP('lap sim'!T3523,'bike sim'!J49:J294,'bike sim'!K49:K294)</f>
        <v>4.733947445913957</v>
      </c>
    </row>
    <row r="3524" spans="17:21" x14ac:dyDescent="0.25">
      <c r="Q3524" s="18" t="s">
        <v>109</v>
      </c>
      <c r="R3524" s="11">
        <v>3519</v>
      </c>
      <c r="S3524" s="18">
        <f t="shared" si="187"/>
        <v>1.7234263719692298E-2</v>
      </c>
      <c r="T3524" s="18">
        <f t="shared" si="189"/>
        <v>58.023946729872492</v>
      </c>
      <c r="U3524" s="18">
        <f>LOOKUP('lap sim'!T3524,'bike sim'!J50:J295,'bike sim'!K50:K295)</f>
        <v>4.733947445913957</v>
      </c>
    </row>
    <row r="3525" spans="17:21" x14ac:dyDescent="0.25">
      <c r="Q3525" s="18" t="s">
        <v>109</v>
      </c>
      <c r="R3525" s="11">
        <v>3520</v>
      </c>
      <c r="S3525" s="18">
        <f t="shared" si="187"/>
        <v>1.7259898510306463E-2</v>
      </c>
      <c r="T3525" s="18">
        <f t="shared" si="189"/>
        <v>57.937768255292262</v>
      </c>
      <c r="U3525" s="18">
        <f>LOOKUP('lap sim'!T3525,'bike sim'!J51:J296,'bike sim'!K51:K296)</f>
        <v>4.992988488823805</v>
      </c>
    </row>
    <row r="3526" spans="17:21" x14ac:dyDescent="0.25">
      <c r="Q3526" s="18" t="s">
        <v>109</v>
      </c>
      <c r="R3526" s="11">
        <v>3521</v>
      </c>
      <c r="S3526" s="18">
        <f t="shared" si="187"/>
        <v>1.7285648089543425E-2</v>
      </c>
      <c r="T3526" s="18">
        <f t="shared" si="189"/>
        <v>57.851461213359315</v>
      </c>
      <c r="U3526" s="18">
        <f>LOOKUP('lap sim'!T3526,'bike sim'!J52:J297,'bike sim'!K52:K297)</f>
        <v>4.992988488823805</v>
      </c>
    </row>
    <row r="3527" spans="17:21" x14ac:dyDescent="0.25">
      <c r="Q3527" s="18" t="s">
        <v>109</v>
      </c>
      <c r="R3527" s="11">
        <v>3522</v>
      </c>
      <c r="S3527" s="18">
        <f t="shared" si="187"/>
        <v>1.7311513316903331E-2</v>
      </c>
      <c r="T3527" s="18">
        <f t="shared" si="189"/>
        <v>57.765025026643897</v>
      </c>
      <c r="U3527" s="18">
        <f>LOOKUP('lap sim'!T3527,'bike sim'!J53:J298,'bike sim'!K53:K298)</f>
        <v>4.992988488823805</v>
      </c>
    </row>
    <row r="3528" spans="17:21" x14ac:dyDescent="0.25">
      <c r="Q3528" s="18" t="s">
        <v>109</v>
      </c>
      <c r="R3528" s="11">
        <v>3523</v>
      </c>
      <c r="S3528" s="18">
        <f t="shared" si="187"/>
        <v>1.733749506092527E-2</v>
      </c>
      <c r="T3528" s="18">
        <f t="shared" si="189"/>
        <v>57.67845911337966</v>
      </c>
      <c r="U3528" s="18">
        <f>LOOKUP('lap sim'!T3528,'bike sim'!J54:J299,'bike sim'!K54:K299)</f>
        <v>4.992988488823805</v>
      </c>
    </row>
    <row r="3529" spans="17:21" x14ac:dyDescent="0.25">
      <c r="Q3529" s="18" t="s">
        <v>109</v>
      </c>
      <c r="R3529" s="11">
        <v>3524</v>
      </c>
      <c r="S3529" s="18">
        <f t="shared" si="187"/>
        <v>1.7363941287864976E-2</v>
      </c>
      <c r="T3529" s="18">
        <f t="shared" si="189"/>
        <v>57.590611683239423</v>
      </c>
      <c r="U3529" s="18">
        <f>LOOKUP('lap sim'!T3529,'bike sim'!J55:J300,'bike sim'!K55:K300)</f>
        <v>5.059187236576947</v>
      </c>
    </row>
    <row r="3530" spans="17:21" x14ac:dyDescent="0.25">
      <c r="Q3530" s="18" t="s">
        <v>109</v>
      </c>
      <c r="R3530" s="11">
        <v>3525</v>
      </c>
      <c r="S3530" s="18">
        <f t="shared" si="187"/>
        <v>1.7389800817388744E-2</v>
      </c>
      <c r="T3530" s="18">
        <f t="shared" si="189"/>
        <v>57.504971477307592</v>
      </c>
      <c r="U3530" s="18">
        <f>LOOKUP('lap sim'!T3530,'bike sim'!J56:J301,'bike sim'!K56:K301)</f>
        <v>4.9247375994207481</v>
      </c>
    </row>
    <row r="3531" spans="17:21" x14ac:dyDescent="0.25">
      <c r="Q3531" s="18" t="s">
        <v>109</v>
      </c>
      <c r="R3531" s="11">
        <v>3526</v>
      </c>
      <c r="S3531" s="18">
        <f t="shared" si="187"/>
        <v>1.741577628518582E-2</v>
      </c>
      <c r="T3531" s="18">
        <f t="shared" si="189"/>
        <v>57.41920334901284</v>
      </c>
      <c r="U3531" s="18">
        <f>LOOKUP('lap sim'!T3531,'bike sim'!J57:J302,'bike sim'!K57:K302)</f>
        <v>4.9247375994207481</v>
      </c>
    </row>
    <row r="3532" spans="17:21" x14ac:dyDescent="0.25">
      <c r="Q3532" s="18" t="s">
        <v>109</v>
      </c>
      <c r="R3532" s="11">
        <v>3527</v>
      </c>
      <c r="S3532" s="18">
        <f t="shared" si="187"/>
        <v>1.7441868560442452E-2</v>
      </c>
      <c r="T3532" s="18">
        <f t="shared" si="189"/>
        <v>57.333306723109075</v>
      </c>
      <c r="U3532" s="18">
        <f>LOOKUP('lap sim'!T3532,'bike sim'!J58:J303,'bike sim'!K58:K303)</f>
        <v>4.9247375994207481</v>
      </c>
    </row>
    <row r="3533" spans="17:21" x14ac:dyDescent="0.25">
      <c r="Q3533" s="18" t="s">
        <v>109</v>
      </c>
      <c r="R3533" s="11">
        <v>3528</v>
      </c>
      <c r="S3533" s="18">
        <f t="shared" si="187"/>
        <v>1.7468078521497087E-2</v>
      </c>
      <c r="T3533" s="18">
        <f t="shared" si="189"/>
        <v>57.247281020024623</v>
      </c>
      <c r="U3533" s="18">
        <f>LOOKUP('lap sim'!T3533,'bike sim'!J59:J304,'bike sim'!K59:K304)</f>
        <v>4.9247375994207481</v>
      </c>
    </row>
    <row r="3534" spans="17:21" x14ac:dyDescent="0.25">
      <c r="Q3534" s="18" t="s">
        <v>109</v>
      </c>
      <c r="R3534" s="11">
        <v>3529</v>
      </c>
      <c r="S3534" s="18">
        <f t="shared" si="187"/>
        <v>1.749440705596467E-2</v>
      </c>
      <c r="T3534" s="18">
        <f t="shared" si="189"/>
        <v>57.161125655816541</v>
      </c>
      <c r="U3534" s="18">
        <f>LOOKUP('lap sim'!T3534,'bike sim'!J60:J305,'bike sim'!K60:K305)</f>
        <v>4.9247375994207481</v>
      </c>
    </row>
    <row r="3535" spans="17:21" x14ac:dyDescent="0.25">
      <c r="Q3535" s="18" t="s">
        <v>109</v>
      </c>
      <c r="R3535" s="11">
        <v>3530</v>
      </c>
      <c r="S3535" s="18">
        <f t="shared" si="187"/>
        <v>1.7522521660472124E-2</v>
      </c>
      <c r="T3535" s="18">
        <f t="shared" si="189"/>
        <v>57.069411547986988</v>
      </c>
      <c r="U3535" s="18">
        <f>LOOKUP('lap sim'!T3535,'bike sim'!J61:J306,'bike sim'!K61:K306)</f>
        <v>5.2340701644813858</v>
      </c>
    </row>
    <row r="3536" spans="17:21" x14ac:dyDescent="0.25">
      <c r="Q3536" s="18" t="s">
        <v>109</v>
      </c>
      <c r="R3536" s="11">
        <v>3531</v>
      </c>
      <c r="S3536" s="18">
        <f t="shared" si="187"/>
        <v>1.7550772321253294E-2</v>
      </c>
      <c r="T3536" s="18">
        <f t="shared" si="189"/>
        <v>56.97754957421671</v>
      </c>
      <c r="U3536" s="18">
        <f>LOOKUP('lap sim'!T3536,'bike sim'!J62:J307,'bike sim'!K62:K307)</f>
        <v>5.2340701644813858</v>
      </c>
    </row>
    <row r="3537" spans="17:21" x14ac:dyDescent="0.25">
      <c r="Q3537" s="18" t="s">
        <v>109</v>
      </c>
      <c r="R3537" s="11">
        <v>3532</v>
      </c>
      <c r="S3537" s="18">
        <f t="shared" si="187"/>
        <v>1.7579160139591009E-2</v>
      </c>
      <c r="T3537" s="18">
        <f t="shared" si="189"/>
        <v>56.885539016613436</v>
      </c>
      <c r="U3537" s="18">
        <f>LOOKUP('lap sim'!T3537,'bike sim'!J63:J308,'bike sim'!K63:K308)</f>
        <v>5.2340701644813858</v>
      </c>
    </row>
    <row r="3538" spans="17:21" x14ac:dyDescent="0.25">
      <c r="Q3538" s="18" t="s">
        <v>109</v>
      </c>
      <c r="R3538" s="11">
        <v>3533</v>
      </c>
      <c r="S3538" s="18">
        <f t="shared" si="187"/>
        <v>1.7607686229291361E-2</v>
      </c>
      <c r="T3538" s="18">
        <f t="shared" si="189"/>
        <v>56.793379151455149</v>
      </c>
      <c r="U3538" s="18">
        <f>LOOKUP('lap sim'!T3538,'bike sim'!J64:J309,'bike sim'!K64:K309)</f>
        <v>5.2340701644813858</v>
      </c>
    </row>
    <row r="3539" spans="17:21" x14ac:dyDescent="0.25">
      <c r="Q3539" s="18" t="s">
        <v>109</v>
      </c>
      <c r="R3539" s="11">
        <v>3534</v>
      </c>
      <c r="S3539" s="18">
        <f t="shared" si="187"/>
        <v>1.7636986372171544E-2</v>
      </c>
      <c r="T3539" s="18">
        <f t="shared" si="189"/>
        <v>56.699028898601767</v>
      </c>
      <c r="U3539" s="18">
        <f>LOOKUP('lap sim'!T3539,'bike sim'!J65:J310,'bike sim'!K65:K310)</f>
        <v>5.3495677131241539</v>
      </c>
    </row>
    <row r="3540" spans="17:21" x14ac:dyDescent="0.25">
      <c r="Q3540" s="18" t="s">
        <v>109</v>
      </c>
      <c r="R3540" s="11">
        <v>3535</v>
      </c>
      <c r="S3540" s="18">
        <f t="shared" si="187"/>
        <v>1.7666433356640646E-2</v>
      </c>
      <c r="T3540" s="18">
        <f t="shared" ref="T3540:T3565" si="190">T3541+(U3541*S3541)</f>
        <v>56.60452111711102</v>
      </c>
      <c r="U3540" s="18">
        <f>LOOKUP('lap sim'!T3540,'bike sim'!J66:J311,'bike sim'!K66:K311)</f>
        <v>5.3495677131241539</v>
      </c>
    </row>
    <row r="3541" spans="17:21" x14ac:dyDescent="0.25">
      <c r="Q3541" s="18" t="s">
        <v>109</v>
      </c>
      <c r="R3541" s="11">
        <v>3536</v>
      </c>
      <c r="S3541" s="18">
        <f t="shared" si="187"/>
        <v>1.7696028413753097E-2</v>
      </c>
      <c r="T3541" s="18">
        <f t="shared" si="190"/>
        <v>56.509855014858282</v>
      </c>
      <c r="U3541" s="18">
        <f>LOOKUP('lap sim'!T3541,'bike sim'!J67:J312,'bike sim'!K67:K312)</f>
        <v>5.3495677131241539</v>
      </c>
    </row>
    <row r="3542" spans="17:21" x14ac:dyDescent="0.25">
      <c r="Q3542" s="18" t="s">
        <v>109</v>
      </c>
      <c r="R3542" s="11">
        <v>3537</v>
      </c>
      <c r="S3542" s="18">
        <f t="shared" si="187"/>
        <v>1.7725772789064318E-2</v>
      </c>
      <c r="T3542" s="18">
        <f t="shared" si="190"/>
        <v>56.41502979305573</v>
      </c>
      <c r="U3542" s="18">
        <f>LOOKUP('lap sim'!T3542,'bike sim'!J68:J313,'bike sim'!K68:K313)</f>
        <v>5.3495677131241539</v>
      </c>
    </row>
    <row r="3543" spans="17:21" x14ac:dyDescent="0.25">
      <c r="Q3543" s="18" t="s">
        <v>109</v>
      </c>
      <c r="R3543" s="11">
        <v>3538</v>
      </c>
      <c r="S3543" s="18">
        <f t="shared" si="187"/>
        <v>1.7755667742851124E-2</v>
      </c>
      <c r="T3543" s="18">
        <f t="shared" si="190"/>
        <v>56.320044646173614</v>
      </c>
      <c r="U3543" s="18">
        <f>LOOKUP('lap sim'!T3543,'bike sim'!J69:J314,'bike sim'!K69:K314)</f>
        <v>5.3495677131241539</v>
      </c>
    </row>
    <row r="3544" spans="17:21" x14ac:dyDescent="0.25">
      <c r="Q3544" s="18" t="s">
        <v>109</v>
      </c>
      <c r="R3544" s="11">
        <v>3539</v>
      </c>
      <c r="S3544" s="18">
        <f t="shared" si="187"/>
        <v>1.7785714550336229E-2</v>
      </c>
      <c r="T3544" s="18">
        <f t="shared" si="190"/>
        <v>56.224898761860295</v>
      </c>
      <c r="U3544" s="18">
        <f>LOOKUP('lap sim'!T3544,'bike sim'!J70:J315,'bike sim'!K70:K315)</f>
        <v>5.3495677131241539</v>
      </c>
    </row>
    <row r="3545" spans="17:21" x14ac:dyDescent="0.25">
      <c r="Q3545" s="18" t="s">
        <v>109</v>
      </c>
      <c r="R3545" s="11">
        <v>3540</v>
      </c>
      <c r="S3545" s="18">
        <f t="shared" si="187"/>
        <v>1.7815914501916944E-2</v>
      </c>
      <c r="T3545" s="18">
        <f t="shared" si="190"/>
        <v>56.12959132086106</v>
      </c>
      <c r="U3545" s="18">
        <f>LOOKUP('lap sim'!T3545,'bike sim'!J71:J316,'bike sim'!K71:K316)</f>
        <v>5.3495677131241539</v>
      </c>
    </row>
    <row r="3546" spans="17:21" x14ac:dyDescent="0.25">
      <c r="Q3546" s="18" t="s">
        <v>109</v>
      </c>
      <c r="R3546" s="11">
        <v>3541</v>
      </c>
      <c r="S3546" s="18">
        <f t="shared" si="187"/>
        <v>1.7846268903398192E-2</v>
      </c>
      <c r="T3546" s="18">
        <f t="shared" si="190"/>
        <v>56.034121496935711</v>
      </c>
      <c r="U3546" s="18">
        <f>LOOKUP('lap sim'!T3546,'bike sim'!J72:J317,'bike sim'!K72:K317)</f>
        <v>5.3495677131241539</v>
      </c>
    </row>
    <row r="3547" spans="17:21" x14ac:dyDescent="0.25">
      <c r="Q3547" s="18" t="s">
        <v>109</v>
      </c>
      <c r="R3547" s="11">
        <v>3542</v>
      </c>
      <c r="S3547" s="18">
        <f t="shared" si="187"/>
        <v>1.7876779076229889E-2</v>
      </c>
      <c r="T3547" s="18">
        <f t="shared" si="190"/>
        <v>55.938488456774856</v>
      </c>
      <c r="U3547" s="18">
        <f>LOOKUP('lap sim'!T3547,'bike sim'!J73:J318,'bike sim'!K73:K318)</f>
        <v>5.3495677131241539</v>
      </c>
    </row>
    <row r="3548" spans="17:21" x14ac:dyDescent="0.25">
      <c r="Q3548" s="18" t="s">
        <v>109</v>
      </c>
      <c r="R3548" s="11">
        <v>3543</v>
      </c>
      <c r="S3548" s="18">
        <f t="shared" si="187"/>
        <v>1.7907446357748817E-2</v>
      </c>
      <c r="T3548" s="18">
        <f t="shared" si="190"/>
        <v>55.842691359914937</v>
      </c>
      <c r="U3548" s="18">
        <f>LOOKUP('lap sim'!T3548,'bike sim'!J74:J319,'bike sim'!K74:K319)</f>
        <v>5.3495677131241539</v>
      </c>
    </row>
    <row r="3549" spans="17:21" x14ac:dyDescent="0.25">
      <c r="Q3549" s="18" t="s">
        <v>109</v>
      </c>
      <c r="R3549" s="11">
        <v>3544</v>
      </c>
      <c r="S3549" s="18">
        <f t="shared" si="187"/>
        <v>1.7938789452875008E-2</v>
      </c>
      <c r="T3549" s="18">
        <f t="shared" si="190"/>
        <v>55.745121633039304</v>
      </c>
      <c r="U3549" s="18">
        <f>LOOKUP('lap sim'!T3549,'bike sim'!J75:J320,'bike sim'!K75:K320)</f>
        <v>5.4390362923846487</v>
      </c>
    </row>
    <row r="3550" spans="17:21" x14ac:dyDescent="0.25">
      <c r="Q3550" s="18" t="s">
        <v>109</v>
      </c>
      <c r="R3550" s="11">
        <v>3545</v>
      </c>
      <c r="S3550" s="18">
        <f t="shared" si="187"/>
        <v>1.7970297801185406E-2</v>
      </c>
      <c r="T3550" s="18">
        <f t="shared" si="190"/>
        <v>55.647380531113697</v>
      </c>
      <c r="U3550" s="18">
        <f>LOOKUP('lap sim'!T3550,'bike sim'!J76:J321,'bike sim'!K76:K321)</f>
        <v>5.4390362923846487</v>
      </c>
    </row>
    <row r="3551" spans="17:21" x14ac:dyDescent="0.25">
      <c r="Q3551" s="18" t="s">
        <v>109</v>
      </c>
      <c r="R3551" s="11">
        <v>3546</v>
      </c>
      <c r="S3551" s="18">
        <f t="shared" si="187"/>
        <v>1.8001972860453696E-2</v>
      </c>
      <c r="T3551" s="18">
        <f t="shared" si="190"/>
        <v>55.549467147391169</v>
      </c>
      <c r="U3551" s="18">
        <f>LOOKUP('lap sim'!T3551,'bike sim'!J77:J322,'bike sim'!K77:K322)</f>
        <v>5.4390362923846487</v>
      </c>
    </row>
    <row r="3552" spans="17:21" x14ac:dyDescent="0.25">
      <c r="Q3552" s="18" t="s">
        <v>109</v>
      </c>
      <c r="R3552" s="11">
        <v>3547</v>
      </c>
      <c r="S3552" s="18">
        <f t="shared" si="187"/>
        <v>1.8033816106525508E-2</v>
      </c>
      <c r="T3552" s="18">
        <f t="shared" si="190"/>
        <v>55.451380567097587</v>
      </c>
      <c r="U3552" s="18">
        <f>LOOKUP('lap sim'!T3552,'bike sim'!J78:J323,'bike sim'!K78:K323)</f>
        <v>5.4390362923846487</v>
      </c>
    </row>
    <row r="3553" spans="17:21" x14ac:dyDescent="0.25">
      <c r="Q3553" s="18" t="s">
        <v>109</v>
      </c>
      <c r="R3553" s="11">
        <v>3548</v>
      </c>
      <c r="S3553" s="18">
        <f t="shared" si="187"/>
        <v>1.8065829033607525E-2</v>
      </c>
      <c r="T3553" s="18">
        <f t="shared" si="190"/>
        <v>55.353119867331777</v>
      </c>
      <c r="U3553" s="18">
        <f>LOOKUP('lap sim'!T3553,'bike sim'!J79:J324,'bike sim'!K79:K324)</f>
        <v>5.4390362923846487</v>
      </c>
    </row>
    <row r="3554" spans="17:21" x14ac:dyDescent="0.25">
      <c r="Q3554" s="18" t="s">
        <v>109</v>
      </c>
      <c r="R3554" s="11">
        <v>3549</v>
      </c>
      <c r="S3554" s="18">
        <f t="shared" si="187"/>
        <v>1.8098621935832358E-2</v>
      </c>
      <c r="T3554" s="18">
        <f t="shared" si="190"/>
        <v>55.252825521492383</v>
      </c>
      <c r="U3554" s="18">
        <f>LOOKUP('lap sim'!T3554,'bike sim'!J80:J325,'bike sim'!K80:K325)</f>
        <v>5.5415459914564256</v>
      </c>
    </row>
    <row r="3555" spans="17:21" x14ac:dyDescent="0.25">
      <c r="Q3555" s="18" t="s">
        <v>109</v>
      </c>
      <c r="R3555" s="11">
        <v>3550</v>
      </c>
      <c r="S3555" s="18">
        <f t="shared" si="187"/>
        <v>1.8131594174142212E-2</v>
      </c>
      <c r="T3555" s="18">
        <f t="shared" si="190"/>
        <v>55.152348458477952</v>
      </c>
      <c r="U3555" s="18">
        <f>LOOKUP('lap sim'!T3555,'bike sim'!J81:J326,'bike sim'!K81:K326)</f>
        <v>5.5415459914564256</v>
      </c>
    </row>
    <row r="3556" spans="17:21" x14ac:dyDescent="0.25">
      <c r="Q3556" s="18" t="s">
        <v>109</v>
      </c>
      <c r="R3556" s="11">
        <v>3551</v>
      </c>
      <c r="S3556" s="18">
        <f t="shared" si="187"/>
        <v>1.8164747389696246E-2</v>
      </c>
      <c r="T3556" s="18">
        <f t="shared" si="190"/>
        <v>55.05168767539476</v>
      </c>
      <c r="U3556" s="18">
        <f>LOOKUP('lap sim'!T3556,'bike sim'!J82:J327,'bike sim'!K82:K327)</f>
        <v>5.5415459914564256</v>
      </c>
    </row>
    <row r="3557" spans="17:21" x14ac:dyDescent="0.25">
      <c r="Q3557" s="18" t="s">
        <v>109</v>
      </c>
      <c r="R3557" s="11">
        <v>3552</v>
      </c>
      <c r="S3557" s="18">
        <f t="shared" si="187"/>
        <v>1.8198083244762717E-2</v>
      </c>
      <c r="T3557" s="18">
        <f t="shared" si="190"/>
        <v>54.950842160137555</v>
      </c>
      <c r="U3557" s="18">
        <f>LOOKUP('lap sim'!T3557,'bike sim'!J83:J328,'bike sim'!K83:K328)</f>
        <v>5.5415459914564256</v>
      </c>
    </row>
    <row r="3558" spans="17:21" x14ac:dyDescent="0.25">
      <c r="Q3558" s="18" t="s">
        <v>109</v>
      </c>
      <c r="R3558" s="11">
        <v>3553</v>
      </c>
      <c r="S3558" s="18">
        <f t="shared" si="187"/>
        <v>1.8231603423069422E-2</v>
      </c>
      <c r="T3558" s="18">
        <f t="shared" si="190"/>
        <v>54.849810891270621</v>
      </c>
      <c r="U3558" s="18">
        <f>LOOKUP('lap sim'!T3558,'bike sim'!J84:J329,'bike sim'!K84:K329)</f>
        <v>5.5415459914564256</v>
      </c>
    </row>
    <row r="3559" spans="17:21" x14ac:dyDescent="0.25">
      <c r="Q3559" s="18" t="s">
        <v>109</v>
      </c>
      <c r="R3559" s="11">
        <v>3554</v>
      </c>
      <c r="S3559" s="18">
        <f t="shared" si="187"/>
        <v>1.8265309630161288E-2</v>
      </c>
      <c r="T3559" s="18">
        <f t="shared" si="190"/>
        <v>54.748592837906891</v>
      </c>
      <c r="U3559" s="18">
        <f>LOOKUP('lap sim'!T3559,'bike sim'!J85:J330,'bike sim'!K85:K330)</f>
        <v>5.5415459914564256</v>
      </c>
    </row>
    <row r="3560" spans="17:21" x14ac:dyDescent="0.25">
      <c r="Q3560" s="18" t="s">
        <v>109</v>
      </c>
      <c r="R3560" s="11">
        <v>3555</v>
      </c>
      <c r="S3560" s="18">
        <f t="shared" si="187"/>
        <v>1.8301379506412838E-2</v>
      </c>
      <c r="T3560" s="18">
        <f t="shared" si="190"/>
        <v>54.640689771478598</v>
      </c>
      <c r="U3560" s="18">
        <f>LOOKUP('lap sim'!T3560,'bike sim'!J86:J331,'bike sim'!K86:K331)</f>
        <v>5.8958979780994971</v>
      </c>
    </row>
    <row r="3561" spans="17:21" x14ac:dyDescent="0.25">
      <c r="Q3561" s="18" t="s">
        <v>109</v>
      </c>
      <c r="R3561" s="11">
        <v>3556</v>
      </c>
      <c r="S3561" s="18">
        <f t="shared" si="187"/>
        <v>1.8337664062280309E-2</v>
      </c>
      <c r="T3561" s="18">
        <f t="shared" si="190"/>
        <v>54.532572775010735</v>
      </c>
      <c r="U3561" s="18">
        <f>LOOKUP('lap sim'!T3561,'bike sim'!J87:J332,'bike sim'!K87:K332)</f>
        <v>5.8958979780994971</v>
      </c>
    </row>
    <row r="3562" spans="17:21" x14ac:dyDescent="0.25">
      <c r="Q3562" s="18" t="s">
        <v>109</v>
      </c>
      <c r="R3562" s="11">
        <v>3557</v>
      </c>
      <c r="S3562" s="18">
        <f t="shared" si="187"/>
        <v>1.8374165436645887E-2</v>
      </c>
      <c r="T3562" s="18">
        <f t="shared" si="190"/>
        <v>54.424240570163548</v>
      </c>
      <c r="U3562" s="18">
        <f>LOOKUP('lap sim'!T3562,'bike sim'!J88:J333,'bike sim'!K88:K333)</f>
        <v>5.8958979780994971</v>
      </c>
    </row>
    <row r="3563" spans="17:21" x14ac:dyDescent="0.25">
      <c r="Q3563" s="18" t="s">
        <v>109</v>
      </c>
      <c r="R3563" s="11">
        <v>3558</v>
      </c>
      <c r="S3563" s="18">
        <f t="shared" si="187"/>
        <v>1.8410885798353753E-2</v>
      </c>
      <c r="T3563" s="18">
        <f t="shared" si="190"/>
        <v>54.31569186581001</v>
      </c>
      <c r="U3563" s="18">
        <f>LOOKUP('lap sim'!T3563,'bike sim'!J89:J334,'bike sim'!K89:K334)</f>
        <v>5.8958979780994971</v>
      </c>
    </row>
    <row r="3564" spans="17:21" x14ac:dyDescent="0.25">
      <c r="Q3564" s="18" t="s">
        <v>109</v>
      </c>
      <c r="R3564" s="11">
        <v>3559</v>
      </c>
      <c r="S3564" s="18">
        <f t="shared" si="187"/>
        <v>1.8447827346752006E-2</v>
      </c>
      <c r="T3564" s="18">
        <f t="shared" si="190"/>
        <v>54.206925357855965</v>
      </c>
      <c r="U3564" s="18">
        <f>LOOKUP('lap sim'!T3564,'bike sim'!J90:J335,'bike sim'!K90:K335)</f>
        <v>5.8958979780994971</v>
      </c>
    </row>
    <row r="3565" spans="17:21" x14ac:dyDescent="0.25">
      <c r="Q3565" s="18" t="s">
        <v>109</v>
      </c>
      <c r="R3565" s="11">
        <v>3560</v>
      </c>
      <c r="S3565" s="18">
        <f t="shared" si="187"/>
        <v>1.8484992312246627E-2</v>
      </c>
      <c r="T3565" s="18">
        <f t="shared" si="190"/>
        <v>54.097939729057003</v>
      </c>
      <c r="U3565" s="18">
        <f>LOOKUP('lap sim'!T3565,'bike sim'!J91:J336,'bike sim'!K91:K336)</f>
        <v>5.8958979780994971</v>
      </c>
    </row>
    <row r="3566" spans="17:21" x14ac:dyDescent="0.25">
      <c r="Q3566" s="18" t="s">
        <v>109</v>
      </c>
      <c r="R3566" s="11">
        <v>3561</v>
      </c>
      <c r="S3566" s="18">
        <f t="shared" si="187"/>
        <v>1.8522382956867773E-2</v>
      </c>
      <c r="T3566" s="18">
        <f t="shared" ref="T3566:T3584" si="191">T3567+(U3567*S3567)</f>
        <v>53.988733648832024</v>
      </c>
      <c r="U3566" s="18">
        <f>LOOKUP('lap sim'!T3566,'bike sim'!J92:J337,'bike sim'!K92:K337)</f>
        <v>5.8958979780994971</v>
      </c>
    </row>
    <row r="3567" spans="17:21" x14ac:dyDescent="0.25">
      <c r="Q3567" s="18" t="s">
        <v>109</v>
      </c>
      <c r="R3567" s="11">
        <v>3562</v>
      </c>
      <c r="S3567" s="18">
        <f t="shared" si="187"/>
        <v>1.8560001574848776E-2</v>
      </c>
      <c r="T3567" s="18">
        <f t="shared" si="191"/>
        <v>53.879305773073348</v>
      </c>
      <c r="U3567" s="18">
        <f>LOOKUP('lap sim'!T3567,'bike sim'!J93:J338,'bike sim'!K93:K338)</f>
        <v>5.8958979780994971</v>
      </c>
    </row>
    <row r="3568" spans="17:21" x14ac:dyDescent="0.25">
      <c r="Q3568" s="18" t="s">
        <v>109</v>
      </c>
      <c r="R3568" s="11">
        <v>3563</v>
      </c>
      <c r="S3568" s="18">
        <f t="shared" si="187"/>
        <v>1.859785049321809E-2</v>
      </c>
      <c r="T3568" s="18">
        <f t="shared" si="191"/>
        <v>53.769654743953389</v>
      </c>
      <c r="U3568" s="18">
        <f>LOOKUP('lap sim'!T3568,'bike sim'!J94:J339,'bike sim'!K94:K339)</f>
        <v>5.8958979780994971</v>
      </c>
    </row>
    <row r="3569" spans="17:21" x14ac:dyDescent="0.25">
      <c r="Q3569" s="18" t="s">
        <v>109</v>
      </c>
      <c r="R3569" s="11">
        <v>3564</v>
      </c>
      <c r="S3569" s="18">
        <f t="shared" si="187"/>
        <v>1.8635932072404687E-2</v>
      </c>
      <c r="T3569" s="18">
        <f t="shared" si="191"/>
        <v>53.659779189727701</v>
      </c>
      <c r="U3569" s="18">
        <f>LOOKUP('lap sim'!T3569,'bike sim'!J95:J340,'bike sim'!K95:K340)</f>
        <v>5.8958979780994971</v>
      </c>
    </row>
    <row r="3570" spans="17:21" x14ac:dyDescent="0.25">
      <c r="Q3570" s="18" t="s">
        <v>109</v>
      </c>
      <c r="R3570" s="11">
        <v>3565</v>
      </c>
      <c r="S3570" s="18">
        <f t="shared" si="187"/>
        <v>1.8675610539513669E-2</v>
      </c>
      <c r="T3570" s="18">
        <f t="shared" si="191"/>
        <v>53.545772861573127</v>
      </c>
      <c r="U3570" s="18">
        <f>LOOKUP('lap sim'!T3570,'bike sim'!J96:J341,'bike sim'!K96:K341)</f>
        <v>6.104556952146897</v>
      </c>
    </row>
    <row r="3571" spans="17:21" x14ac:dyDescent="0.25">
      <c r="Q3571" s="18" t="s">
        <v>109</v>
      </c>
      <c r="R3571" s="11">
        <v>3566</v>
      </c>
      <c r="S3571" s="18">
        <f t="shared" si="187"/>
        <v>1.8715543715816314E-2</v>
      </c>
      <c r="T3571" s="18">
        <f t="shared" si="191"/>
        <v>53.43152275906953</v>
      </c>
      <c r="U3571" s="18">
        <f>LOOKUP('lap sim'!T3571,'bike sim'!J97:J342,'bike sim'!K97:K342)</f>
        <v>6.104556952146897</v>
      </c>
    </row>
    <row r="3572" spans="17:21" x14ac:dyDescent="0.25">
      <c r="Q3572" s="18" t="s">
        <v>109</v>
      </c>
      <c r="R3572" s="11">
        <v>3567</v>
      </c>
      <c r="S3572" s="18">
        <f t="shared" si="187"/>
        <v>1.875573433931663E-2</v>
      </c>
      <c r="T3572" s="18">
        <f t="shared" si="191"/>
        <v>53.317027310615835</v>
      </c>
      <c r="U3572" s="18">
        <f>LOOKUP('lap sim'!T3572,'bike sim'!J98:J343,'bike sim'!K98:K343)</f>
        <v>6.104556952146897</v>
      </c>
    </row>
    <row r="3573" spans="17:21" x14ac:dyDescent="0.25">
      <c r="Q3573" s="18" t="s">
        <v>109</v>
      </c>
      <c r="R3573" s="11">
        <v>3568</v>
      </c>
      <c r="S3573" s="18">
        <f t="shared" si="187"/>
        <v>1.8796185189414658E-2</v>
      </c>
      <c r="T3573" s="18">
        <f t="shared" si="191"/>
        <v>53.202284927643952</v>
      </c>
      <c r="U3573" s="18">
        <f>LOOKUP('lap sim'!T3573,'bike sim'!J99:J344,'bike sim'!K99:K344)</f>
        <v>6.104556952146897</v>
      </c>
    </row>
    <row r="3574" spans="17:21" x14ac:dyDescent="0.25">
      <c r="Q3574" s="18" t="s">
        <v>109</v>
      </c>
      <c r="R3574" s="11">
        <v>3569</v>
      </c>
      <c r="S3574" s="18">
        <f t="shared" si="187"/>
        <v>1.8836899087714836E-2</v>
      </c>
      <c r="T3574" s="18">
        <f t="shared" si="191"/>
        <v>53.087294004361155</v>
      </c>
      <c r="U3574" s="18">
        <f>LOOKUP('lap sim'!T3574,'bike sim'!J100:J345,'bike sim'!K100:K345)</f>
        <v>6.104556952146897</v>
      </c>
    </row>
    <row r="3575" spans="17:21" x14ac:dyDescent="0.25">
      <c r="Q3575" s="18" t="s">
        <v>109</v>
      </c>
      <c r="R3575" s="11">
        <v>3570</v>
      </c>
      <c r="S3575" s="18">
        <f t="shared" si="187"/>
        <v>1.887787889885377E-2</v>
      </c>
      <c r="T3575" s="18">
        <f t="shared" si="191"/>
        <v>52.972052917487368</v>
      </c>
      <c r="U3575" s="18">
        <f>LOOKUP('lap sim'!T3575,'bike sim'!J101:J346,'bike sim'!K101:K346)</f>
        <v>6.104556952146897</v>
      </c>
    </row>
    <row r="3576" spans="17:21" x14ac:dyDescent="0.25">
      <c r="Q3576" s="18" t="s">
        <v>109</v>
      </c>
      <c r="R3576" s="11">
        <v>3571</v>
      </c>
      <c r="S3576" s="18">
        <f t="shared" si="187"/>
        <v>1.8919127531347908E-2</v>
      </c>
      <c r="T3576" s="18">
        <f t="shared" si="191"/>
        <v>52.856560025987321</v>
      </c>
      <c r="U3576" s="18">
        <f>LOOKUP('lap sim'!T3576,'bike sim'!J102:J347,'bike sim'!K102:K347)</f>
        <v>6.104556952146897</v>
      </c>
    </row>
    <row r="3577" spans="17:21" x14ac:dyDescent="0.25">
      <c r="Q3577" s="18" t="s">
        <v>109</v>
      </c>
      <c r="R3577" s="11">
        <v>3572</v>
      </c>
      <c r="S3577" s="18">
        <f t="shared" si="187"/>
        <v>1.896064793846176E-2</v>
      </c>
      <c r="T3577" s="18">
        <f t="shared" si="191"/>
        <v>52.740813670797372</v>
      </c>
      <c r="U3577" s="18">
        <f>LOOKUP('lap sim'!T3577,'bike sim'!J103:J348,'bike sim'!K103:K348)</f>
        <v>6.104556952146897</v>
      </c>
    </row>
    <row r="3578" spans="17:21" x14ac:dyDescent="0.25">
      <c r="Q3578" s="18" t="s">
        <v>109</v>
      </c>
      <c r="R3578" s="11">
        <v>3573</v>
      </c>
      <c r="S3578" s="18">
        <f t="shared" ref="S3578:S3641" si="192">1/T3578</f>
        <v>1.9005250389097728E-2</v>
      </c>
      <c r="T3578" s="18">
        <f t="shared" si="191"/>
        <v>52.61703895117558</v>
      </c>
      <c r="U3578" s="18">
        <f>LOOKUP('lap sim'!T3578,'bike sim'!J104:J349,'bike sim'!K104:K349)</f>
        <v>6.5126592435105453</v>
      </c>
    </row>
    <row r="3579" spans="17:21" x14ac:dyDescent="0.25">
      <c r="Q3579" s="18" t="s">
        <v>109</v>
      </c>
      <c r="R3579" s="11">
        <v>3574</v>
      </c>
      <c r="S3579" s="18">
        <f t="shared" si="192"/>
        <v>1.9050169342878821E-2</v>
      </c>
      <c r="T3579" s="18">
        <f t="shared" si="191"/>
        <v>52.492971689714238</v>
      </c>
      <c r="U3579" s="18">
        <f>LOOKUP('lap sim'!T3579,'bike sim'!J105:J350,'bike sim'!K105:K350)</f>
        <v>6.5126592435105453</v>
      </c>
    </row>
    <row r="3580" spans="17:21" x14ac:dyDescent="0.25">
      <c r="Q3580" s="18" t="s">
        <v>109</v>
      </c>
      <c r="R3580" s="11">
        <v>3575</v>
      </c>
      <c r="S3580" s="18">
        <f t="shared" si="192"/>
        <v>1.9093672343852845E-2</v>
      </c>
      <c r="T3580" s="18">
        <f t="shared" si="191"/>
        <v>52.373371763758541</v>
      </c>
      <c r="U3580" s="18">
        <f>LOOKUP('lap sim'!T3580,'bike sim'!J106:J351,'bike sim'!K106:K351)</f>
        <v>6.2638513849956556</v>
      </c>
    </row>
    <row r="3581" spans="17:21" x14ac:dyDescent="0.25">
      <c r="Q3581" s="18" t="s">
        <v>109</v>
      </c>
      <c r="R3581" s="11">
        <v>3576</v>
      </c>
      <c r="S3581" s="18">
        <f t="shared" si="192"/>
        <v>1.9137474973358007E-2</v>
      </c>
      <c r="T3581" s="18">
        <f t="shared" si="191"/>
        <v>52.253497464641356</v>
      </c>
      <c r="U3581" s="18">
        <f>LOOKUP('lap sim'!T3581,'bike sim'!J107:J352,'bike sim'!K107:K352)</f>
        <v>6.2638513849956556</v>
      </c>
    </row>
    <row r="3582" spans="17:21" x14ac:dyDescent="0.25">
      <c r="Q3582" s="18" t="s">
        <v>109</v>
      </c>
      <c r="R3582" s="11">
        <v>3577</v>
      </c>
      <c r="S3582" s="18">
        <f t="shared" si="192"/>
        <v>1.9184756455248943E-2</v>
      </c>
      <c r="T3582" s="18">
        <f t="shared" si="191"/>
        <v>52.124716950806032</v>
      </c>
      <c r="U3582" s="18">
        <f>LOOKUP('lap sim'!T3582,'bike sim'!J108:J353,'bike sim'!K108:K353)</f>
        <v>6.7126478324457644</v>
      </c>
    </row>
    <row r="3583" spans="17:21" x14ac:dyDescent="0.25">
      <c r="Q3583" s="18" t="s">
        <v>109</v>
      </c>
      <c r="R3583" s="11">
        <v>3578</v>
      </c>
      <c r="S3583" s="18">
        <f t="shared" si="192"/>
        <v>1.9232390415143186E-2</v>
      </c>
      <c r="T3583" s="18">
        <f t="shared" si="191"/>
        <v>51.995616686973072</v>
      </c>
      <c r="U3583" s="18">
        <f>LOOKUP('lap sim'!T3583,'bike sim'!J109:J354,'bike sim'!K109:K354)</f>
        <v>6.7126478324457644</v>
      </c>
    </row>
    <row r="3584" spans="17:21" x14ac:dyDescent="0.25">
      <c r="Q3584" s="18" t="s">
        <v>109</v>
      </c>
      <c r="R3584" s="11">
        <v>3579</v>
      </c>
      <c r="S3584" s="18">
        <f t="shared" si="192"/>
        <v>1.92803812566094E-2</v>
      </c>
      <c r="T3584" s="18">
        <f t="shared" si="191"/>
        <v>51.866194277522162</v>
      </c>
      <c r="U3584" s="18">
        <f>LOOKUP('lap sim'!T3584,'bike sim'!J110:J355,'bike sim'!K110:K355)</f>
        <v>6.7126478324457644</v>
      </c>
    </row>
    <row r="3585" spans="17:21" x14ac:dyDescent="0.25">
      <c r="Q3585" s="18" t="s">
        <v>109</v>
      </c>
      <c r="R3585" s="11">
        <v>3580</v>
      </c>
      <c r="S3585" s="18">
        <f t="shared" si="192"/>
        <v>1.9328733460651615E-2</v>
      </c>
      <c r="T3585" s="18">
        <f t="shared" ref="T3585:T3607" si="193">T3586+(U3586*S3586)</f>
        <v>51.736447296753596</v>
      </c>
      <c r="U3585" s="18">
        <f>LOOKUP('lap sim'!T3585,'bike sim'!J111:J356,'bike sim'!K111:K356)</f>
        <v>6.7126478324457644</v>
      </c>
    </row>
    <row r="3586" spans="17:21" x14ac:dyDescent="0.25">
      <c r="Q3586" s="18" t="s">
        <v>109</v>
      </c>
      <c r="R3586" s="11">
        <v>3581</v>
      </c>
      <c r="S3586" s="18">
        <f t="shared" si="192"/>
        <v>1.9377451587469303E-2</v>
      </c>
      <c r="T3586" s="18">
        <f t="shared" si="193"/>
        <v>51.60637328835665</v>
      </c>
      <c r="U3586" s="18">
        <f>LOOKUP('lap sim'!T3586,'bike sim'!J112:J357,'bike sim'!K112:K357)</f>
        <v>6.7126478324457644</v>
      </c>
    </row>
    <row r="3587" spans="17:21" x14ac:dyDescent="0.25">
      <c r="Q3587" s="18" t="s">
        <v>109</v>
      </c>
      <c r="R3587" s="11">
        <v>3582</v>
      </c>
      <c r="S3587" s="18">
        <f t="shared" si="192"/>
        <v>1.9426540278266607E-2</v>
      </c>
      <c r="T3587" s="18">
        <f t="shared" si="193"/>
        <v>51.475969764865823</v>
      </c>
      <c r="U3587" s="18">
        <f>LOOKUP('lap sim'!T3587,'bike sim'!J113:J358,'bike sim'!K113:K358)</f>
        <v>6.7126478324457644</v>
      </c>
    </row>
    <row r="3588" spans="17:21" x14ac:dyDescent="0.25">
      <c r="Q3588" s="18" t="s">
        <v>109</v>
      </c>
      <c r="R3588" s="11">
        <v>3583</v>
      </c>
      <c r="S3588" s="18">
        <f t="shared" si="192"/>
        <v>1.9476493625124235E-2</v>
      </c>
      <c r="T3588" s="18">
        <f t="shared" si="193"/>
        <v>51.343944102444738</v>
      </c>
      <c r="U3588" s="18">
        <f>LOOKUP('lap sim'!T3588,'bike sim'!J114:J359,'bike sim'!K114:K359)</f>
        <v>6.7787182314363754</v>
      </c>
    </row>
    <row r="3589" spans="17:21" x14ac:dyDescent="0.25">
      <c r="Q3589" s="18" t="s">
        <v>109</v>
      </c>
      <c r="R3589" s="11">
        <v>3584</v>
      </c>
      <c r="S3589" s="18">
        <f t="shared" si="192"/>
        <v>1.9526834649966393E-2</v>
      </c>
      <c r="T3589" s="18">
        <f t="shared" si="193"/>
        <v>51.211577192400767</v>
      </c>
      <c r="U3589" s="18">
        <f>LOOKUP('lap sim'!T3589,'bike sim'!J115:J360,'bike sim'!K115:K360)</f>
        <v>6.7787182314363754</v>
      </c>
    </row>
    <row r="3590" spans="17:21" x14ac:dyDescent="0.25">
      <c r="Q3590" s="18" t="s">
        <v>109</v>
      </c>
      <c r="R3590" s="11">
        <v>3585</v>
      </c>
      <c r="S3590" s="18">
        <f t="shared" si="192"/>
        <v>1.9577568396010239E-2</v>
      </c>
      <c r="T3590" s="18">
        <f t="shared" si="193"/>
        <v>51.078866372587541</v>
      </c>
      <c r="U3590" s="18">
        <f>LOOKUP('lap sim'!T3590,'bike sim'!J116:J361,'bike sim'!K116:K361)</f>
        <v>6.7787182314363754</v>
      </c>
    </row>
    <row r="3591" spans="17:21" x14ac:dyDescent="0.25">
      <c r="Q3591" s="18" t="s">
        <v>109</v>
      </c>
      <c r="R3591" s="11">
        <v>3586</v>
      </c>
      <c r="S3591" s="18">
        <f t="shared" si="192"/>
        <v>1.9627514063946052E-2</v>
      </c>
      <c r="T3591" s="18">
        <f t="shared" si="193"/>
        <v>50.948887196922641</v>
      </c>
      <c r="U3591" s="18">
        <f>LOOKUP('lap sim'!T3591,'bike sim'!J117:J362,'bike sim'!K117:K362)</f>
        <v>6.622294358899862</v>
      </c>
    </row>
    <row r="3592" spans="17:21" x14ac:dyDescent="0.25">
      <c r="Q3592" s="18" t="s">
        <v>109</v>
      </c>
      <c r="R3592" s="11">
        <v>3587</v>
      </c>
      <c r="S3592" s="18">
        <f t="shared" si="192"/>
        <v>1.9680827821020916E-2</v>
      </c>
      <c r="T3592" s="18">
        <f t="shared" si="193"/>
        <v>50.810870817736081</v>
      </c>
      <c r="U3592" s="18">
        <f>LOOKUP('lap sim'!T3592,'bike sim'!J118:J363,'bike sim'!K118:K363)</f>
        <v>7.0127324135800588</v>
      </c>
    </row>
    <row r="3593" spans="17:21" x14ac:dyDescent="0.25">
      <c r="Q3593" s="18" t="s">
        <v>109</v>
      </c>
      <c r="R3593" s="11">
        <v>3588</v>
      </c>
      <c r="S3593" s="18">
        <f t="shared" si="192"/>
        <v>1.9734578796793679E-2</v>
      </c>
      <c r="T3593" s="18">
        <f t="shared" si="193"/>
        <v>50.672477497339457</v>
      </c>
      <c r="U3593" s="18">
        <f>LOOKUP('lap sim'!T3593,'bike sim'!J119:J364,'bike sim'!K119:K364)</f>
        <v>7.0127324135800588</v>
      </c>
    </row>
    <row r="3594" spans="17:21" x14ac:dyDescent="0.25">
      <c r="Q3594" s="18" t="s">
        <v>109</v>
      </c>
      <c r="R3594" s="11">
        <v>3589</v>
      </c>
      <c r="S3594" s="18">
        <f t="shared" si="192"/>
        <v>1.9788773003408901E-2</v>
      </c>
      <c r="T3594" s="18">
        <f t="shared" si="193"/>
        <v>50.533704127473477</v>
      </c>
      <c r="U3594" s="18">
        <f>LOOKUP('lap sim'!T3594,'bike sim'!J120:J365,'bike sim'!K120:K365)</f>
        <v>7.0127324135800588</v>
      </c>
    </row>
    <row r="3595" spans="17:21" x14ac:dyDescent="0.25">
      <c r="Q3595" s="18" t="s">
        <v>109</v>
      </c>
      <c r="R3595" s="11">
        <v>3590</v>
      </c>
      <c r="S3595" s="18">
        <f t="shared" si="192"/>
        <v>1.9843416569439259E-2</v>
      </c>
      <c r="T3595" s="18">
        <f t="shared" si="193"/>
        <v>50.394547556900797</v>
      </c>
      <c r="U3595" s="18">
        <f>LOOKUP('lap sim'!T3595,'bike sim'!J121:J366,'bike sim'!K121:K366)</f>
        <v>7.0127324135800588</v>
      </c>
    </row>
    <row r="3596" spans="17:21" x14ac:dyDescent="0.25">
      <c r="Q3596" s="18" t="s">
        <v>109</v>
      </c>
      <c r="R3596" s="11">
        <v>3591</v>
      </c>
      <c r="S3596" s="18">
        <f t="shared" si="192"/>
        <v>1.9898515742801475E-2</v>
      </c>
      <c r="T3596" s="18">
        <f t="shared" si="193"/>
        <v>50.255004590569122</v>
      </c>
      <c r="U3596" s="18">
        <f>LOOKUP('lap sim'!T3596,'bike sim'!J122:J367,'bike sim'!K122:K367)</f>
        <v>7.0127324135800588</v>
      </c>
    </row>
    <row r="3597" spans="17:21" x14ac:dyDescent="0.25">
      <c r="Q3597" s="18" t="s">
        <v>109</v>
      </c>
      <c r="R3597" s="11">
        <v>3592</v>
      </c>
      <c r="S3597" s="18">
        <f t="shared" si="192"/>
        <v>1.9954076893762024E-2</v>
      </c>
      <c r="T3597" s="18">
        <f t="shared" si="193"/>
        <v>50.115071988753165</v>
      </c>
      <c r="U3597" s="18">
        <f>LOOKUP('lap sim'!T3597,'bike sim'!J123:J368,'bike sim'!K123:K368)</f>
        <v>7.0127324135800588</v>
      </c>
    </row>
    <row r="3598" spans="17:21" x14ac:dyDescent="0.25">
      <c r="Q3598" s="18" t="s">
        <v>109</v>
      </c>
      <c r="R3598" s="11">
        <v>3593</v>
      </c>
      <c r="S3598" s="18">
        <f t="shared" si="192"/>
        <v>2.0010106518035926E-2</v>
      </c>
      <c r="T3598" s="18">
        <f t="shared" si="193"/>
        <v>49.974746466174942</v>
      </c>
      <c r="U3598" s="18">
        <f>LOOKUP('lap sim'!T3598,'bike sim'!J124:J369,'bike sim'!K124:K369)</f>
        <v>7.0127324135800588</v>
      </c>
    </row>
    <row r="3599" spans="17:21" x14ac:dyDescent="0.25">
      <c r="Q3599" s="18" t="s">
        <v>109</v>
      </c>
      <c r="R3599" s="11">
        <v>3594</v>
      </c>
      <c r="S3599" s="18">
        <f t="shared" si="192"/>
        <v>2.0066611239981998E-2</v>
      </c>
      <c r="T3599" s="18">
        <f t="shared" si="193"/>
        <v>49.834024691101611</v>
      </c>
      <c r="U3599" s="18">
        <f>LOOKUP('lap sim'!T3599,'bike sim'!J125:J370,'bike sim'!K125:K370)</f>
        <v>7.0127324135800588</v>
      </c>
    </row>
    <row r="3600" spans="17:21" x14ac:dyDescent="0.25">
      <c r="Q3600" s="18" t="s">
        <v>109</v>
      </c>
      <c r="R3600" s="11">
        <v>3595</v>
      </c>
      <c r="S3600" s="18">
        <f t="shared" si="192"/>
        <v>2.0126953402117419E-2</v>
      </c>
      <c r="T3600" s="18">
        <f t="shared" si="193"/>
        <v>49.684618432852183</v>
      </c>
      <c r="U3600" s="18">
        <f>LOOKUP('lap sim'!T3600,'bike sim'!J126:J371,'bike sim'!K126:K371)</f>
        <v>7.4231929326028281</v>
      </c>
    </row>
    <row r="3601" spans="17:21" x14ac:dyDescent="0.25">
      <c r="Q3601" s="18" t="s">
        <v>109</v>
      </c>
      <c r="R3601" s="11">
        <v>3596</v>
      </c>
      <c r="S3601" s="18">
        <f t="shared" si="192"/>
        <v>2.0187642679842199E-2</v>
      </c>
      <c r="T3601" s="18">
        <f t="shared" si="193"/>
        <v>49.53525361326718</v>
      </c>
      <c r="U3601" s="18">
        <f>LOOKUP('lap sim'!T3601,'bike sim'!J127:J372,'bike sim'!K127:K372)</f>
        <v>7.3988242190430329</v>
      </c>
    </row>
    <row r="3602" spans="17:21" x14ac:dyDescent="0.25">
      <c r="Q3602" s="18" t="s">
        <v>109</v>
      </c>
      <c r="R3602" s="11">
        <v>3597</v>
      </c>
      <c r="S3602" s="18">
        <f t="shared" si="192"/>
        <v>2.024888484548246E-2</v>
      </c>
      <c r="T3602" s="18">
        <f t="shared" si="193"/>
        <v>49.385435673663814</v>
      </c>
      <c r="U3602" s="18">
        <f>LOOKUP('lap sim'!T3602,'bike sim'!J128:J373,'bike sim'!K128:K373)</f>
        <v>7.3988242190430329</v>
      </c>
    </row>
    <row r="3603" spans="17:21" x14ac:dyDescent="0.25">
      <c r="Q3603" s="18" t="s">
        <v>109</v>
      </c>
      <c r="R3603" s="11">
        <v>3598</v>
      </c>
      <c r="S3603" s="18">
        <f t="shared" si="192"/>
        <v>2.0310688350378175E-2</v>
      </c>
      <c r="T3603" s="18">
        <f t="shared" si="193"/>
        <v>49.235160460791597</v>
      </c>
      <c r="U3603" s="18">
        <f>LOOKUP('lap sim'!T3603,'bike sim'!J129:J374,'bike sim'!K129:K374)</f>
        <v>7.3988242190430329</v>
      </c>
    </row>
    <row r="3604" spans="17:21" x14ac:dyDescent="0.25">
      <c r="Q3604" s="18" t="s">
        <v>109</v>
      </c>
      <c r="R3604" s="11">
        <v>3599</v>
      </c>
      <c r="S3604" s="18">
        <f t="shared" si="192"/>
        <v>2.037306182792319E-2</v>
      </c>
      <c r="T3604" s="18">
        <f t="shared" si="193"/>
        <v>49.084423757523098</v>
      </c>
      <c r="U3604" s="18">
        <f>LOOKUP('lap sim'!T3604,'bike sim'!J130:J375,'bike sim'!K130:K375)</f>
        <v>7.3988242190430329</v>
      </c>
    </row>
    <row r="3605" spans="17:21" x14ac:dyDescent="0.25">
      <c r="Q3605" s="18" t="s">
        <v>109</v>
      </c>
      <c r="R3605" s="11">
        <v>3600</v>
      </c>
      <c r="S3605" s="18">
        <f t="shared" si="192"/>
        <v>2.0436014098640428E-2</v>
      </c>
      <c r="T3605" s="18">
        <f t="shared" si="193"/>
        <v>48.933221281469372</v>
      </c>
      <c r="U3605" s="18">
        <f>LOOKUP('lap sim'!T3605,'bike sim'!J131:J376,'bike sim'!K131:K376)</f>
        <v>7.3988242190430329</v>
      </c>
    </row>
    <row r="3606" spans="17:21" x14ac:dyDescent="0.25">
      <c r="Q3606" s="18" t="s">
        <v>109</v>
      </c>
      <c r="R3606" s="11">
        <v>3601</v>
      </c>
      <c r="S3606" s="18">
        <f t="shared" si="192"/>
        <v>2.0499554175431135E-2</v>
      </c>
      <c r="T3606" s="18">
        <f t="shared" si="193"/>
        <v>48.781548683556608</v>
      </c>
      <c r="U3606" s="18">
        <f>LOOKUP('lap sim'!T3606,'bike sim'!J132:J377,'bike sim'!K132:K377)</f>
        <v>7.3988242190430329</v>
      </c>
    </row>
    <row r="3607" spans="17:21" x14ac:dyDescent="0.25">
      <c r="Q3607" s="18" t="s">
        <v>109</v>
      </c>
      <c r="R3607" s="11">
        <v>3602</v>
      </c>
      <c r="S3607" s="18">
        <f t="shared" si="192"/>
        <v>2.0563691269005268E-2</v>
      </c>
      <c r="T3607" s="18">
        <f t="shared" si="193"/>
        <v>48.629401546562569</v>
      </c>
      <c r="U3607" s="18">
        <f>LOOKUP('lap sim'!T3607,'bike sim'!J133:J378,'bike sim'!K133:K378)</f>
        <v>7.3988242190430329</v>
      </c>
    </row>
    <row r="3608" spans="17:21" x14ac:dyDescent="0.25">
      <c r="Q3608" s="18" t="s">
        <v>109</v>
      </c>
      <c r="R3608" s="11">
        <v>3603</v>
      </c>
      <c r="S3608" s="18">
        <f t="shared" si="192"/>
        <v>2.0632682503401733E-2</v>
      </c>
      <c r="T3608" s="18">
        <f t="shared" ref="T3608:T3622" si="194">T3609+(U3609*S3609)</f>
        <v>48.466795329939714</v>
      </c>
      <c r="U3608" s="18">
        <f>LOOKUP('lap sim'!T3608,'bike sim'!J134:J379,'bike sim'!K134:K379)</f>
        <v>7.881002220435712</v>
      </c>
    </row>
    <row r="3609" spans="17:21" x14ac:dyDescent="0.25">
      <c r="Q3609" s="18" t="s">
        <v>109</v>
      </c>
      <c r="R3609" s="11">
        <v>3604</v>
      </c>
      <c r="S3609" s="18">
        <f t="shared" si="192"/>
        <v>2.0702373621051907E-2</v>
      </c>
      <c r="T3609" s="18">
        <f t="shared" si="194"/>
        <v>48.303639877463915</v>
      </c>
      <c r="U3609" s="18">
        <f>LOOKUP('lap sim'!T3609,'bike sim'!J135:J380,'bike sim'!K135:K380)</f>
        <v>7.881002220435712</v>
      </c>
    </row>
    <row r="3610" spans="17:21" x14ac:dyDescent="0.25">
      <c r="Q3610" s="18" t="s">
        <v>109</v>
      </c>
      <c r="R3610" s="11">
        <v>3605</v>
      </c>
      <c r="S3610" s="18">
        <f t="shared" si="192"/>
        <v>2.0772535615737005E-2</v>
      </c>
      <c r="T3610" s="18">
        <f t="shared" si="194"/>
        <v>48.140487925913718</v>
      </c>
      <c r="U3610" s="18">
        <f>LOOKUP('lap sim'!T3610,'bike sim'!J136:J381,'bike sim'!K136:K381)</f>
        <v>7.8542145536916728</v>
      </c>
    </row>
    <row r="3611" spans="17:21" x14ac:dyDescent="0.25">
      <c r="Q3611" s="18" t="s">
        <v>109</v>
      </c>
      <c r="R3611" s="11">
        <v>3606</v>
      </c>
      <c r="S3611" s="18">
        <f t="shared" si="192"/>
        <v>2.0841964633349336E-2</v>
      </c>
      <c r="T3611" s="18">
        <f t="shared" si="194"/>
        <v>47.980121720382101</v>
      </c>
      <c r="U3611" s="18">
        <f>LOOKUP('lap sim'!T3611,'bike sim'!J137:J382,'bike sim'!K137:K382)</f>
        <v>7.6943900612428706</v>
      </c>
    </row>
    <row r="3612" spans="17:21" x14ac:dyDescent="0.25">
      <c r="Q3612" s="18" t="s">
        <v>109</v>
      </c>
      <c r="R3612" s="11">
        <v>3607</v>
      </c>
      <c r="S3612" s="18">
        <f t="shared" si="192"/>
        <v>2.0912095297546011E-2</v>
      </c>
      <c r="T3612" s="18">
        <f t="shared" si="194"/>
        <v>47.819215902164899</v>
      </c>
      <c r="U3612" s="18">
        <f>LOOKUP('lap sim'!T3612,'bike sim'!J138:J383,'bike sim'!K138:K383)</f>
        <v>7.6943900612428706</v>
      </c>
    </row>
    <row r="3613" spans="17:21" x14ac:dyDescent="0.25">
      <c r="Q3613" s="18" t="s">
        <v>109</v>
      </c>
      <c r="R3613" s="11">
        <v>3608</v>
      </c>
      <c r="S3613" s="18">
        <f t="shared" si="192"/>
        <v>2.0987932548001836E-2</v>
      </c>
      <c r="T3613" s="18">
        <f t="shared" si="194"/>
        <v>47.646427189189978</v>
      </c>
      <c r="U3613" s="18">
        <f>LOOKUP('lap sim'!T3613,'bike sim'!J139:J384,'bike sim'!K139:K384)</f>
        <v>8.2327648318735491</v>
      </c>
    </row>
    <row r="3614" spans="17:21" x14ac:dyDescent="0.25">
      <c r="Q3614" s="18" t="s">
        <v>109</v>
      </c>
      <c r="R3614" s="11">
        <v>3609</v>
      </c>
      <c r="S3614" s="18">
        <f t="shared" si="192"/>
        <v>2.1064601915780596E-2</v>
      </c>
      <c r="T3614" s="18">
        <f t="shared" si="194"/>
        <v>47.473007275340322</v>
      </c>
      <c r="U3614" s="18">
        <f>LOOKUP('lap sim'!T3614,'bike sim'!J140:J385,'bike sim'!K140:K385)</f>
        <v>8.2327648318735491</v>
      </c>
    </row>
    <row r="3615" spans="17:21" x14ac:dyDescent="0.25">
      <c r="Q3615" s="18" t="s">
        <v>109</v>
      </c>
      <c r="R3615" s="11">
        <v>3610</v>
      </c>
      <c r="S3615" s="18">
        <f t="shared" si="192"/>
        <v>2.1142118741715742E-2</v>
      </c>
      <c r="T3615" s="18">
        <f t="shared" si="194"/>
        <v>47.29894918369223</v>
      </c>
      <c r="U3615" s="18">
        <f>LOOKUP('lap sim'!T3615,'bike sim'!J141:J386,'bike sim'!K141:K386)</f>
        <v>8.2327648318735491</v>
      </c>
    </row>
    <row r="3616" spans="17:21" x14ac:dyDescent="0.25">
      <c r="Q3616" s="18" t="s">
        <v>109</v>
      </c>
      <c r="R3616" s="11">
        <v>3611</v>
      </c>
      <c r="S3616" s="18">
        <f t="shared" si="192"/>
        <v>2.1220498765749579E-2</v>
      </c>
      <c r="T3616" s="18">
        <f t="shared" si="194"/>
        <v>47.124245807738752</v>
      </c>
      <c r="U3616" s="18">
        <f>LOOKUP('lap sim'!T3616,'bike sim'!J142:J387,'bike sim'!K142:K387)</f>
        <v>8.2327648318735491</v>
      </c>
    </row>
    <row r="3617" spans="17:21" x14ac:dyDescent="0.25">
      <c r="Q3617" s="18" t="s">
        <v>109</v>
      </c>
      <c r="R3617" s="11">
        <v>3612</v>
      </c>
      <c r="S3617" s="18">
        <f t="shared" si="192"/>
        <v>2.1299758140388914E-2</v>
      </c>
      <c r="T3617" s="18">
        <f t="shared" si="194"/>
        <v>46.948889907993149</v>
      </c>
      <c r="U3617" s="18">
        <f>LOOKUP('lap sim'!T3617,'bike sim'!J143:J388,'bike sim'!K143:K388)</f>
        <v>8.2327648318735491</v>
      </c>
    </row>
    <row r="3618" spans="17:21" x14ac:dyDescent="0.25">
      <c r="Q3618" s="18" t="s">
        <v>109</v>
      </c>
      <c r="R3618" s="11">
        <v>3613</v>
      </c>
      <c r="S3618" s="18">
        <f t="shared" si="192"/>
        <v>2.1379913444719519E-2</v>
      </c>
      <c r="T3618" s="18">
        <f t="shared" si="194"/>
        <v>46.772874108476962</v>
      </c>
      <c r="U3618" s="18">
        <f>LOOKUP('lap sim'!T3618,'bike sim'!J144:J389,'bike sim'!K144:K389)</f>
        <v>8.2327648318735491</v>
      </c>
    </row>
    <row r="3619" spans="17:21" x14ac:dyDescent="0.25">
      <c r="Q3619" s="18" t="s">
        <v>109</v>
      </c>
      <c r="R3619" s="11">
        <v>3614</v>
      </c>
      <c r="S3619" s="18">
        <f t="shared" si="192"/>
        <v>2.1460981699007089E-2</v>
      </c>
      <c r="T3619" s="18">
        <f t="shared" si="194"/>
        <v>46.596190893087893</v>
      </c>
      <c r="U3619" s="18">
        <f>LOOKUP('lap sim'!T3619,'bike sim'!J145:J390,'bike sim'!K145:K390)</f>
        <v>8.2327648318735491</v>
      </c>
    </row>
    <row r="3620" spans="17:21" x14ac:dyDescent="0.25">
      <c r="Q3620" s="18" t="s">
        <v>109</v>
      </c>
      <c r="R3620" s="11">
        <v>3615</v>
      </c>
      <c r="S3620" s="18">
        <f t="shared" si="192"/>
        <v>2.1542980379913933E-2</v>
      </c>
      <c r="T3620" s="18">
        <f t="shared" si="194"/>
        <v>46.418832601842396</v>
      </c>
      <c r="U3620" s="18">
        <f>LOOKUP('lap sim'!T3620,'bike sim'!J146:J391,'bike sim'!K146:K391)</f>
        <v>8.2327648318735491</v>
      </c>
    </row>
    <row r="3621" spans="17:21" x14ac:dyDescent="0.25">
      <c r="Q3621" s="18" t="s">
        <v>109</v>
      </c>
      <c r="R3621" s="11">
        <v>3616</v>
      </c>
      <c r="S3621" s="18">
        <f t="shared" si="192"/>
        <v>2.1625927436362317E-2</v>
      </c>
      <c r="T3621" s="18">
        <f t="shared" si="194"/>
        <v>46.240791426987663</v>
      </c>
      <c r="U3621" s="18">
        <f>LOOKUP('lap sim'!T3621,'bike sim'!J147:J392,'bike sim'!K147:K392)</f>
        <v>8.2327648318735491</v>
      </c>
    </row>
    <row r="3622" spans="17:21" x14ac:dyDescent="0.25">
      <c r="Q3622" s="18" t="s">
        <v>109</v>
      </c>
      <c r="R3622" s="11">
        <v>3617</v>
      </c>
      <c r="S3622" s="18">
        <f t="shared" si="192"/>
        <v>2.1710641666076953E-2</v>
      </c>
      <c r="T3622" s="18">
        <f t="shared" si="194"/>
        <v>46.060361337109065</v>
      </c>
      <c r="U3622" s="18">
        <f>LOOKUP('lap sim'!T3622,'bike sim'!J148:J393,'bike sim'!K148:K393)</f>
        <v>8.3106751358953073</v>
      </c>
    </row>
    <row r="3623" spans="17:21" x14ac:dyDescent="0.25">
      <c r="Q3623" s="18" t="s">
        <v>109</v>
      </c>
      <c r="R3623" s="11">
        <v>3618</v>
      </c>
      <c r="S3623" s="18">
        <f t="shared" si="192"/>
        <v>2.1801360535715488E-2</v>
      </c>
      <c r="T3623" s="18">
        <f t="shared" ref="T3623:T3628" si="195">T3624+(U3624*S3624)</f>
        <v>45.868696972456242</v>
      </c>
      <c r="U3623" s="18">
        <f>LOOKUP('lap sim'!T3623,'bike sim'!J149:J394,'bike sim'!K149:K394)</f>
        <v>8.7913946626787318</v>
      </c>
    </row>
    <row r="3624" spans="17:21" x14ac:dyDescent="0.25">
      <c r="Q3624" s="18" t="s">
        <v>109</v>
      </c>
      <c r="R3624" s="11">
        <v>3619</v>
      </c>
      <c r="S3624" s="18">
        <f t="shared" si="192"/>
        <v>2.1893227838826548E-2</v>
      </c>
      <c r="T3624" s="18">
        <f t="shared" si="195"/>
        <v>45.676224966085172</v>
      </c>
      <c r="U3624" s="18">
        <f>LOOKUP('lap sim'!T3624,'bike sim'!J150:J395,'bike sim'!K150:K395)</f>
        <v>8.7913946626787318</v>
      </c>
    </row>
    <row r="3625" spans="17:21" x14ac:dyDescent="0.25">
      <c r="Q3625" s="18" t="s">
        <v>109</v>
      </c>
      <c r="R3625" s="11">
        <v>3620</v>
      </c>
      <c r="S3625" s="18">
        <f t="shared" si="192"/>
        <v>2.1986268033360491E-2</v>
      </c>
      <c r="T3625" s="18">
        <f t="shared" si="195"/>
        <v>45.48293500664446</v>
      </c>
      <c r="U3625" s="18">
        <f>LOOKUP('lap sim'!T3625,'bike sim'!J151:J396,'bike sim'!K151:K396)</f>
        <v>8.7913946626787318</v>
      </c>
    </row>
    <row r="3626" spans="17:21" x14ac:dyDescent="0.25">
      <c r="Q3626" s="18" t="s">
        <v>109</v>
      </c>
      <c r="R3626" s="11">
        <v>3621</v>
      </c>
      <c r="S3626" s="18">
        <f t="shared" si="192"/>
        <v>2.2080506313222299E-2</v>
      </c>
      <c r="T3626" s="18">
        <f t="shared" si="195"/>
        <v>45.288816561293153</v>
      </c>
      <c r="U3626" s="18">
        <f>LOOKUP('lap sim'!T3626,'bike sim'!J152:J397,'bike sim'!K152:K397)</f>
        <v>8.7913946626787318</v>
      </c>
    </row>
    <row r="3627" spans="17:21" x14ac:dyDescent="0.25">
      <c r="Q3627" s="18" t="s">
        <v>109</v>
      </c>
      <c r="R3627" s="11">
        <v>3622</v>
      </c>
      <c r="S3627" s="18">
        <f t="shared" si="192"/>
        <v>2.2175968637005286E-2</v>
      </c>
      <c r="T3627" s="18">
        <f t="shared" si="195"/>
        <v>45.093858868978053</v>
      </c>
      <c r="U3627" s="18">
        <f>LOOKUP('lap sim'!T3627,'bike sim'!J153:J398,'bike sim'!K153:K398)</f>
        <v>8.7913946626787318</v>
      </c>
    </row>
    <row r="3628" spans="17:21" x14ac:dyDescent="0.25">
      <c r="Q3628" s="18" t="s">
        <v>109</v>
      </c>
      <c r="R3628" s="11">
        <v>3623</v>
      </c>
      <c r="S3628" s="18">
        <f t="shared" si="192"/>
        <v>2.2272681758108606E-2</v>
      </c>
      <c r="T3628" s="18">
        <f t="shared" si="195"/>
        <v>44.898050933446278</v>
      </c>
      <c r="U3628" s="18">
        <f>LOOKUP('lap sim'!T3628,'bike sim'!J154:J399,'bike sim'!K154:K399)</f>
        <v>8.7913946626787318</v>
      </c>
    </row>
    <row r="3629" spans="17:21" x14ac:dyDescent="0.25">
      <c r="Q3629" s="18" t="s">
        <v>109</v>
      </c>
      <c r="R3629" s="11">
        <v>3624</v>
      </c>
      <c r="S3629" s="18">
        <f t="shared" si="192"/>
        <v>2.2376390675172858E-2</v>
      </c>
      <c r="T3629" s="18">
        <f t="shared" ref="T3629:T3657" si="196">T3630+(U3630*S3630)</f>
        <v>44.689959811504544</v>
      </c>
      <c r="U3629" s="18">
        <f>LOOKUP('lap sim'!T3629,'bike sim'!J155:J400,'bike sim'!K155:K400)</f>
        <v>9.2995838767069223</v>
      </c>
    </row>
    <row r="3630" spans="17:21" x14ac:dyDescent="0.25">
      <c r="Q3630" s="18" t="s">
        <v>109</v>
      </c>
      <c r="R3630" s="11">
        <v>3625</v>
      </c>
      <c r="S3630" s="18">
        <f t="shared" si="192"/>
        <v>2.2481564242091665E-2</v>
      </c>
      <c r="T3630" s="18">
        <f t="shared" si="196"/>
        <v>44.480890619155637</v>
      </c>
      <c r="U3630" s="18">
        <f>LOOKUP('lap sim'!T3630,'bike sim'!J156:J401,'bike sim'!K156:K401)</f>
        <v>9.2995838767069223</v>
      </c>
    </row>
    <row r="3631" spans="17:21" x14ac:dyDescent="0.25">
      <c r="Q3631" s="18" t="s">
        <v>109</v>
      </c>
      <c r="R3631" s="11">
        <v>3626</v>
      </c>
      <c r="S3631" s="18">
        <f t="shared" si="192"/>
        <v>2.2588237294993416E-2</v>
      </c>
      <c r="T3631" s="18">
        <f t="shared" si="196"/>
        <v>44.270829411803888</v>
      </c>
      <c r="U3631" s="18">
        <f>LOOKUP('lap sim'!T3631,'bike sim'!J157:J402,'bike sim'!K157:K402)</f>
        <v>9.2995838767069223</v>
      </c>
    </row>
    <row r="3632" spans="17:21" x14ac:dyDescent="0.25">
      <c r="Q3632" s="18" t="s">
        <v>109</v>
      </c>
      <c r="R3632" s="11">
        <v>3627</v>
      </c>
      <c r="S3632" s="18">
        <f t="shared" si="192"/>
        <v>2.2698967518216567E-2</v>
      </c>
      <c r="T3632" s="18">
        <f t="shared" si="196"/>
        <v>44.054867217968024</v>
      </c>
      <c r="U3632" s="18">
        <f>LOOKUP('lap sim'!T3632,'bike sim'!J158:J403,'bike sim'!K158:K403)</f>
        <v>9.5141857735399409</v>
      </c>
    </row>
    <row r="3633" spans="17:21" x14ac:dyDescent="0.25">
      <c r="Q3633" s="18" t="s">
        <v>109</v>
      </c>
      <c r="R3633" s="11">
        <v>3628</v>
      </c>
      <c r="S3633" s="18">
        <f t="shared" si="192"/>
        <v>2.2811345057577443E-2</v>
      </c>
      <c r="T3633" s="18">
        <f t="shared" si="196"/>
        <v>43.837835843345907</v>
      </c>
      <c r="U3633" s="18">
        <f>LOOKUP('lap sim'!T3633,'bike sim'!J159:J404,'bike sim'!K159:K404)</f>
        <v>9.5141857735399409</v>
      </c>
    </row>
    <row r="3634" spans="17:21" x14ac:dyDescent="0.25">
      <c r="Q3634" s="18" t="s">
        <v>109</v>
      </c>
      <c r="R3634" s="11">
        <v>3629</v>
      </c>
      <c r="S3634" s="18">
        <f t="shared" si="192"/>
        <v>2.2925411209245645E-2</v>
      </c>
      <c r="T3634" s="18">
        <f t="shared" si="196"/>
        <v>43.619719222166346</v>
      </c>
      <c r="U3634" s="18">
        <f>LOOKUP('lap sim'!T3634,'bike sim'!J160:J405,'bike sim'!K160:K405)</f>
        <v>9.5141857735399409</v>
      </c>
    </row>
    <row r="3635" spans="17:21" x14ac:dyDescent="0.25">
      <c r="Q3635" s="18" t="s">
        <v>109</v>
      </c>
      <c r="R3635" s="11">
        <v>3630</v>
      </c>
      <c r="S3635" s="18">
        <f t="shared" si="192"/>
        <v>2.3041208734503424E-2</v>
      </c>
      <c r="T3635" s="18">
        <f t="shared" si="196"/>
        <v>43.400500881819369</v>
      </c>
      <c r="U3635" s="18">
        <f>LOOKUP('lap sim'!T3635,'bike sim'!J161:J406,'bike sim'!K161:K406)</f>
        <v>9.5141857735399409</v>
      </c>
    </row>
    <row r="3636" spans="17:21" x14ac:dyDescent="0.25">
      <c r="Q3636" s="18" t="s">
        <v>109</v>
      </c>
      <c r="R3636" s="11">
        <v>3631</v>
      </c>
      <c r="S3636" s="18">
        <f t="shared" si="192"/>
        <v>2.3158781927300781E-2</v>
      </c>
      <c r="T3636" s="18">
        <f t="shared" si="196"/>
        <v>43.180163928274126</v>
      </c>
      <c r="U3636" s="18">
        <f>LOOKUP('lap sim'!T3636,'bike sim'!J162:J407,'bike sim'!K162:K407)</f>
        <v>9.5141857735399409</v>
      </c>
    </row>
    <row r="3637" spans="17:21" x14ac:dyDescent="0.25">
      <c r="Q3637" s="18" t="s">
        <v>109</v>
      </c>
      <c r="R3637" s="11">
        <v>3632</v>
      </c>
      <c r="S3637" s="18">
        <f t="shared" si="192"/>
        <v>2.32860047768664E-2</v>
      </c>
      <c r="T3637" s="18">
        <f t="shared" si="196"/>
        <v>42.944249543118495</v>
      </c>
      <c r="U3637" s="18">
        <f>LOOKUP('lap sim'!T3637,'bike sim'!J163:J408,'bike sim'!K163:K408)</f>
        <v>10.131166226934869</v>
      </c>
    </row>
    <row r="3638" spans="17:21" x14ac:dyDescent="0.25">
      <c r="Q3638" s="18" t="s">
        <v>109</v>
      </c>
      <c r="R3638" s="11">
        <v>3633</v>
      </c>
      <c r="S3638" s="18">
        <f t="shared" si="192"/>
        <v>2.341535160712049E-2</v>
      </c>
      <c r="T3638" s="18">
        <f t="shared" si="196"/>
        <v>42.707024723724629</v>
      </c>
      <c r="U3638" s="18">
        <f>LOOKUP('lap sim'!T3638,'bike sim'!J164:J409,'bike sim'!K164:K409)</f>
        <v>10.131166226934869</v>
      </c>
    </row>
    <row r="3639" spans="17:21" x14ac:dyDescent="0.25">
      <c r="Q3639" s="18" t="s">
        <v>109</v>
      </c>
      <c r="R3639" s="11">
        <v>3634</v>
      </c>
      <c r="S3639" s="18">
        <f t="shared" si="192"/>
        <v>2.3546882251822894E-2</v>
      </c>
      <c r="T3639" s="18">
        <f t="shared" si="196"/>
        <v>42.468467345505346</v>
      </c>
      <c r="U3639" s="18">
        <f>LOOKUP('lap sim'!T3639,'bike sim'!J165:J410,'bike sim'!K165:K410)</f>
        <v>10.131166226934869</v>
      </c>
    </row>
    <row r="3640" spans="17:21" x14ac:dyDescent="0.25">
      <c r="Q3640" s="18" t="s">
        <v>109</v>
      </c>
      <c r="R3640" s="11">
        <v>3635</v>
      </c>
      <c r="S3640" s="18">
        <f t="shared" si="192"/>
        <v>2.3680658933407525E-2</v>
      </c>
      <c r="T3640" s="18">
        <f t="shared" si="196"/>
        <v>42.228554653487642</v>
      </c>
      <c r="U3640" s="18">
        <f>LOOKUP('lap sim'!T3640,'bike sim'!J166:J411,'bike sim'!K166:K411)</f>
        <v>10.131166226934869</v>
      </c>
    </row>
    <row r="3641" spans="17:21" x14ac:dyDescent="0.25">
      <c r="Q3641" s="18" t="s">
        <v>109</v>
      </c>
      <c r="R3641" s="11">
        <v>3636</v>
      </c>
      <c r="S3641" s="18">
        <f t="shared" si="192"/>
        <v>2.3816746387085929E-2</v>
      </c>
      <c r="T3641" s="18">
        <f t="shared" si="196"/>
        <v>41.987263236855327</v>
      </c>
      <c r="U3641" s="18">
        <f>LOOKUP('lap sim'!T3641,'bike sim'!J167:J412,'bike sim'!K167:K412)</f>
        <v>10.131166226934869</v>
      </c>
    </row>
    <row r="3642" spans="17:21" x14ac:dyDescent="0.25">
      <c r="Q3642" s="18" t="s">
        <v>109</v>
      </c>
      <c r="R3642" s="11">
        <v>3637</v>
      </c>
      <c r="S3642" s="18">
        <f t="shared" ref="S3642:S3705" si="197">1/T3642</f>
        <v>2.3954485489584478E-2</v>
      </c>
      <c r="T3642" s="18">
        <f t="shared" si="196"/>
        <v>41.745835051844658</v>
      </c>
      <c r="U3642" s="18">
        <f>LOOKUP('lap sim'!T3642,'bike sim'!J168:J413,'bike sim'!K168:K413)</f>
        <v>10.07862118832157</v>
      </c>
    </row>
    <row r="3643" spans="17:21" x14ac:dyDescent="0.25">
      <c r="Q3643" s="18" t="s">
        <v>109</v>
      </c>
      <c r="R3643" s="11">
        <v>3638</v>
      </c>
      <c r="S3643" s="18">
        <f t="shared" si="197"/>
        <v>2.4099288505848863E-2</v>
      </c>
      <c r="T3643" s="18">
        <f t="shared" si="196"/>
        <v>41.495000973049535</v>
      </c>
      <c r="U3643" s="18">
        <f>LOOKUP('lap sim'!T3643,'bike sim'!J169:J414,'bike sim'!K169:K414)</f>
        <v>10.40836034367752</v>
      </c>
    </row>
    <row r="3644" spans="17:21" x14ac:dyDescent="0.25">
      <c r="Q3644" s="18" t="s">
        <v>109</v>
      </c>
      <c r="R3644" s="11">
        <v>3639</v>
      </c>
      <c r="S3644" s="18">
        <f t="shared" si="197"/>
        <v>2.4246755148868007E-2</v>
      </c>
      <c r="T3644" s="18">
        <f t="shared" si="196"/>
        <v>41.242632008295196</v>
      </c>
      <c r="U3644" s="18">
        <f>LOOKUP('lap sim'!T3644,'bike sim'!J170:J415,'bike sim'!K170:K415)</f>
        <v>10.40836034367752</v>
      </c>
    </row>
    <row r="3645" spans="17:21" x14ac:dyDescent="0.25">
      <c r="Q3645" s="18" t="s">
        <v>109</v>
      </c>
      <c r="R3645" s="11">
        <v>3640</v>
      </c>
      <c r="S3645" s="18">
        <f t="shared" si="197"/>
        <v>2.4405834759420039E-2</v>
      </c>
      <c r="T3645" s="18">
        <f t="shared" si="196"/>
        <v>40.973808511672608</v>
      </c>
      <c r="U3645" s="18">
        <f>LOOKUP('lap sim'!T3645,'bike sim'!J171:J416,'bike sim'!K171:K416)</f>
        <v>11.014722474052071</v>
      </c>
    </row>
    <row r="3646" spans="17:21" x14ac:dyDescent="0.25">
      <c r="Q3646" s="18" t="s">
        <v>109</v>
      </c>
      <c r="R3646" s="11">
        <v>3641</v>
      </c>
      <c r="S3646" s="18">
        <f t="shared" si="197"/>
        <v>2.4568094271423604E-2</v>
      </c>
      <c r="T3646" s="18">
        <f t="shared" si="196"/>
        <v>40.703197771556532</v>
      </c>
      <c r="U3646" s="18">
        <f>LOOKUP('lap sim'!T3646,'bike sim'!J172:J417,'bike sim'!K172:K417)</f>
        <v>11.014722474052071</v>
      </c>
    </row>
    <row r="3647" spans="17:21" x14ac:dyDescent="0.25">
      <c r="Q3647" s="18" t="s">
        <v>109</v>
      </c>
      <c r="R3647" s="11">
        <v>3642</v>
      </c>
      <c r="S3647" s="18">
        <f t="shared" si="197"/>
        <v>2.4733641205492433E-2</v>
      </c>
      <c r="T3647" s="18">
        <f t="shared" si="196"/>
        <v>40.430763577905253</v>
      </c>
      <c r="U3647" s="18">
        <f>LOOKUP('lap sim'!T3647,'bike sim'!J173:J418,'bike sim'!K173:K418)</f>
        <v>11.014722474052071</v>
      </c>
    </row>
    <row r="3648" spans="17:21" x14ac:dyDescent="0.25">
      <c r="Q3648" s="18" t="s">
        <v>109</v>
      </c>
      <c r="R3648" s="11">
        <v>3643</v>
      </c>
      <c r="S3648" s="18">
        <f t="shared" si="197"/>
        <v>2.4902588247047674E-2</v>
      </c>
      <c r="T3648" s="18">
        <f t="shared" si="196"/>
        <v>40.156468479478434</v>
      </c>
      <c r="U3648" s="18">
        <f>LOOKUP('lap sim'!T3648,'bike sim'!J174:J419,'bike sim'!K174:K419)</f>
        <v>11.014722474052071</v>
      </c>
    </row>
    <row r="3649" spans="17:21" x14ac:dyDescent="0.25">
      <c r="Q3649" s="18" t="s">
        <v>109</v>
      </c>
      <c r="R3649" s="11">
        <v>3644</v>
      </c>
      <c r="S3649" s="18">
        <f t="shared" si="197"/>
        <v>2.507505356999774E-2</v>
      </c>
      <c r="T3649" s="18">
        <f t="shared" si="196"/>
        <v>39.880273723382921</v>
      </c>
      <c r="U3649" s="18">
        <f>LOOKUP('lap sim'!T3649,'bike sim'!J175:J420,'bike sim'!K175:K420)</f>
        <v>11.014722474052071</v>
      </c>
    </row>
    <row r="3650" spans="17:21" x14ac:dyDescent="0.25">
      <c r="Q3650" s="18" t="s">
        <v>109</v>
      </c>
      <c r="R3650" s="11">
        <v>3645</v>
      </c>
      <c r="S3650" s="18">
        <f t="shared" si="197"/>
        <v>2.5261636107663278E-2</v>
      </c>
      <c r="T3650" s="18">
        <f t="shared" si="196"/>
        <v>39.58571787425295</v>
      </c>
      <c r="U3650" s="18">
        <f>LOOKUP('lap sim'!T3650,'bike sim'!J176:J421,'bike sim'!K176:K421)</f>
        <v>11.660204741870139</v>
      </c>
    </row>
    <row r="3651" spans="17:21" x14ac:dyDescent="0.25">
      <c r="Q3651" s="18" t="s">
        <v>109</v>
      </c>
      <c r="R3651" s="11">
        <v>3646</v>
      </c>
      <c r="S3651" s="18">
        <f t="shared" si="197"/>
        <v>2.5452457514565562E-2</v>
      </c>
      <c r="T3651" s="18">
        <f t="shared" si="196"/>
        <v>39.288937008449366</v>
      </c>
      <c r="U3651" s="18">
        <f>LOOKUP('lap sim'!T3651,'bike sim'!J177:J422,'bike sim'!K177:K422)</f>
        <v>11.660204741870139</v>
      </c>
    </row>
    <row r="3652" spans="17:21" x14ac:dyDescent="0.25">
      <c r="Q3652" s="18" t="s">
        <v>109</v>
      </c>
      <c r="R3652" s="11">
        <v>3647</v>
      </c>
      <c r="S3652" s="18">
        <f t="shared" si="197"/>
        <v>2.5647681019188691E-2</v>
      </c>
      <c r="T3652" s="18">
        <f t="shared" si="196"/>
        <v>38.989879796611447</v>
      </c>
      <c r="U3652" s="18">
        <f>LOOKUP('lap sim'!T3652,'bike sim'!J178:J423,'bike sim'!K178:K423)</f>
        <v>11.660204741870139</v>
      </c>
    </row>
    <row r="3653" spans="17:21" x14ac:dyDescent="0.25">
      <c r="Q3653" s="18" t="s">
        <v>109</v>
      </c>
      <c r="R3653" s="11">
        <v>3648</v>
      </c>
      <c r="S3653" s="18">
        <f t="shared" si="197"/>
        <v>2.584747879787078E-2</v>
      </c>
      <c r="T3653" s="18">
        <f t="shared" si="196"/>
        <v>38.688492901767127</v>
      </c>
      <c r="U3653" s="18">
        <f>LOOKUP('lap sim'!T3653,'bike sim'!J179:J424,'bike sim'!K179:K424)</f>
        <v>11.660204741870139</v>
      </c>
    </row>
    <row r="3654" spans="17:21" x14ac:dyDescent="0.25">
      <c r="Q3654" s="18" t="s">
        <v>109</v>
      </c>
      <c r="R3654" s="11">
        <v>3649</v>
      </c>
      <c r="S3654" s="18">
        <f t="shared" si="197"/>
        <v>2.606431547771864E-2</v>
      </c>
      <c r="T3654" s="18">
        <f t="shared" si="196"/>
        <v>38.366631989812305</v>
      </c>
      <c r="U3654" s="18">
        <f>LOOKUP('lap sim'!T3654,'bike sim'!J180:J425,'bike sim'!K180:K425)</f>
        <v>12.348719160876071</v>
      </c>
    </row>
    <row r="3655" spans="17:21" x14ac:dyDescent="0.25">
      <c r="Q3655" s="18" t="s">
        <v>109</v>
      </c>
      <c r="R3655" s="11">
        <v>3650</v>
      </c>
      <c r="S3655" s="18">
        <f t="shared" si="197"/>
        <v>2.6286718657088589E-2</v>
      </c>
      <c r="T3655" s="18">
        <f t="shared" si="196"/>
        <v>38.042024683454954</v>
      </c>
      <c r="U3655" s="18">
        <f>LOOKUP('lap sim'!T3655,'bike sim'!J181:J426,'bike sim'!K181:K426)</f>
        <v>12.348719160876071</v>
      </c>
    </row>
    <row r="3656" spans="17:21" x14ac:dyDescent="0.25">
      <c r="Q3656" s="18" t="s">
        <v>109</v>
      </c>
      <c r="R3656" s="11">
        <v>3651</v>
      </c>
      <c r="S3656" s="18">
        <f t="shared" si="197"/>
        <v>2.6514931087571365E-2</v>
      </c>
      <c r="T3656" s="18">
        <f t="shared" si="196"/>
        <v>37.714599245884557</v>
      </c>
      <c r="U3656" s="18">
        <f>LOOKUP('lap sim'!T3656,'bike sim'!J182:J427,'bike sim'!K182:K427)</f>
        <v>12.348719160876071</v>
      </c>
    </row>
    <row r="3657" spans="17:21" x14ac:dyDescent="0.25">
      <c r="Q3657" s="18" t="s">
        <v>109</v>
      </c>
      <c r="R3657" s="11">
        <v>3652</v>
      </c>
      <c r="S3657" s="18">
        <f t="shared" si="197"/>
        <v>2.674921062475473E-2</v>
      </c>
      <c r="T3657" s="18">
        <f t="shared" si="196"/>
        <v>37.384280756104339</v>
      </c>
      <c r="U3657" s="18">
        <f>LOOKUP('lap sim'!T3657,'bike sim'!J183:J428,'bike sim'!K183:K428)</f>
        <v>12.348719160876071</v>
      </c>
    </row>
    <row r="3658" spans="17:21" x14ac:dyDescent="0.25">
      <c r="Q3658" s="18" t="s">
        <v>109</v>
      </c>
      <c r="R3658" s="11">
        <v>3653</v>
      </c>
      <c r="S3658" s="18">
        <f t="shared" si="197"/>
        <v>2.7004448990887883E-2</v>
      </c>
      <c r="T3658" s="18">
        <f t="shared" ref="T3658:T3666" si="198">T3659+(U3659*S3659)</f>
        <v>37.030935174327396</v>
      </c>
      <c r="U3658" s="18">
        <f>LOOKUP('lap sim'!T3658,'bike sim'!J184:J429,'bike sim'!K184:K429)</f>
        <v>13.084717332916908</v>
      </c>
    </row>
    <row r="3659" spans="17:21" x14ac:dyDescent="0.25">
      <c r="Q3659" s="18" t="s">
        <v>109</v>
      </c>
      <c r="R3659" s="11">
        <v>3654</v>
      </c>
      <c r="S3659" s="18">
        <f t="shared" si="197"/>
        <v>2.726716074368973E-2</v>
      </c>
      <c r="T3659" s="18">
        <f t="shared" si="198"/>
        <v>36.674152083525009</v>
      </c>
      <c r="U3659" s="18">
        <f>LOOKUP('lap sim'!T3659,'bike sim'!J27:J272,'bike sim'!K27:K272)</f>
        <v>13.084717332916908</v>
      </c>
    </row>
    <row r="3660" spans="17:21" x14ac:dyDescent="0.25">
      <c r="Q3660" s="18" t="s">
        <v>109</v>
      </c>
      <c r="R3660" s="11">
        <v>3655</v>
      </c>
      <c r="S3660" s="18">
        <f t="shared" si="197"/>
        <v>2.754041729340995E-2</v>
      </c>
      <c r="T3660" s="18">
        <f t="shared" si="198"/>
        <v>36.310270441664166</v>
      </c>
      <c r="U3660" s="18">
        <f>LOOKUP('lap sim'!T3660,'bike sim'!J28:J273,'bike sim'!K28:K273)</f>
        <v>13.212640824723998</v>
      </c>
    </row>
    <row r="3661" spans="17:21" x14ac:dyDescent="0.25">
      <c r="Q3661" s="18" t="s">
        <v>109</v>
      </c>
      <c r="R3661" s="11">
        <v>3656</v>
      </c>
      <c r="S3661" s="18">
        <f t="shared" si="197"/>
        <v>2.7822086611343215E-2</v>
      </c>
      <c r="T3661" s="18">
        <f t="shared" si="198"/>
        <v>35.942667204274123</v>
      </c>
      <c r="U3661" s="18">
        <f>LOOKUP('lap sim'!T3661,'bike sim'!J29:J274,'bike sim'!K29:K274)</f>
        <v>13.212640824723998</v>
      </c>
    </row>
    <row r="3662" spans="17:21" x14ac:dyDescent="0.25">
      <c r="Q3662" s="18" t="s">
        <v>109</v>
      </c>
      <c r="R3662" s="11">
        <v>3657</v>
      </c>
      <c r="S3662" s="18">
        <f t="shared" si="197"/>
        <v>2.8123227365677187E-2</v>
      </c>
      <c r="T3662" s="18">
        <f t="shared" si="198"/>
        <v>35.557796656739463</v>
      </c>
      <c r="U3662" s="18">
        <f>LOOKUP('lap sim'!T3662,'bike sim'!J30:J275,'bike sim'!K30:K275)</f>
        <v>13.685148668405537</v>
      </c>
    </row>
    <row r="3663" spans="17:21" x14ac:dyDescent="0.25">
      <c r="Q3663" s="18" t="s">
        <v>109</v>
      </c>
      <c r="R3663" s="11">
        <v>3658</v>
      </c>
      <c r="S3663" s="18">
        <f t="shared" si="197"/>
        <v>2.8434401038936737E-2</v>
      </c>
      <c r="T3663" s="18">
        <f t="shared" si="198"/>
        <v>35.168667651224546</v>
      </c>
      <c r="U3663" s="18">
        <f>LOOKUP('lap sim'!T3663,'bike sim'!J31:J276,'bike sim'!K31:K276)</f>
        <v>13.685148668405537</v>
      </c>
    </row>
    <row r="3664" spans="17:21" x14ac:dyDescent="0.25">
      <c r="Q3664" s="18" t="s">
        <v>109</v>
      </c>
      <c r="R3664" s="11">
        <v>3659</v>
      </c>
      <c r="S3664" s="18">
        <f t="shared" si="197"/>
        <v>2.8768047063030586E-2</v>
      </c>
      <c r="T3664" s="18">
        <f t="shared" si="198"/>
        <v>34.760788516822402</v>
      </c>
      <c r="U3664" s="18">
        <f>LOOKUP('lap sim'!T3664,'bike sim'!J32:J277,'bike sim'!K32:K277)</f>
        <v>14.178200331377566</v>
      </c>
    </row>
    <row r="3665" spans="17:21" x14ac:dyDescent="0.25">
      <c r="Q3665" s="18" t="s">
        <v>109</v>
      </c>
      <c r="R3665" s="11">
        <v>3660</v>
      </c>
      <c r="S3665" s="18">
        <f t="shared" si="197"/>
        <v>2.9113770153875954E-2</v>
      </c>
      <c r="T3665" s="18">
        <f t="shared" si="198"/>
        <v>34.348007651179067</v>
      </c>
      <c r="U3665" s="18">
        <f>LOOKUP('lap sim'!T3665,'bike sim'!J33:J278,'bike sim'!K33:K278)</f>
        <v>14.178200331377566</v>
      </c>
    </row>
    <row r="3666" spans="17:21" x14ac:dyDescent="0.25">
      <c r="Q3666" s="18" t="s">
        <v>109</v>
      </c>
      <c r="R3666" s="11">
        <v>3661</v>
      </c>
      <c r="S3666" s="18">
        <f t="shared" si="197"/>
        <v>2.9485678626166491E-2</v>
      </c>
      <c r="T3666" s="18">
        <f t="shared" si="198"/>
        <v>33.914769698146593</v>
      </c>
      <c r="U3666" s="18">
        <f>LOOKUP('lap sim'!T3666,'bike sim'!J34:J279,'bike sim'!K34:K279)</f>
        <v>14.6931654015928</v>
      </c>
    </row>
    <row r="3667" spans="17:21" x14ac:dyDescent="0.25">
      <c r="Q3667" s="18" t="s">
        <v>109</v>
      </c>
      <c r="R3667" s="11">
        <v>3662</v>
      </c>
      <c r="S3667" s="18">
        <f t="shared" si="197"/>
        <v>2.9883601484847536E-2</v>
      </c>
      <c r="T3667" s="18">
        <f t="shared" ref="T3667:T3684" si="199">T3668+(U3668*S3668)</f>
        <v>33.463168771911562</v>
      </c>
      <c r="U3667" s="18">
        <f>LOOKUP('lap sim'!T3667,'bike sim'!J35:J280,'bike sim'!K35:K280)</f>
        <v>15.111998012154368</v>
      </c>
    </row>
    <row r="3668" spans="17:21" x14ac:dyDescent="0.25">
      <c r="Q3668" s="18" t="s">
        <v>109</v>
      </c>
      <c r="R3668" s="11">
        <v>3663</v>
      </c>
      <c r="S3668" s="18">
        <f t="shared" si="197"/>
        <v>3.0298161465538907E-2</v>
      </c>
      <c r="T3668" s="18">
        <f t="shared" si="199"/>
        <v>33.005303016072403</v>
      </c>
      <c r="U3668" s="18">
        <f>LOOKUP('lap sim'!T3668,'bike sim'!J36:J281,'bike sim'!K36:K281)</f>
        <v>15.111998012154368</v>
      </c>
    </row>
    <row r="3669" spans="17:21" x14ac:dyDescent="0.25">
      <c r="Q3669" s="18" t="s">
        <v>109</v>
      </c>
      <c r="R3669" s="11">
        <v>3664</v>
      </c>
      <c r="S3669" s="18">
        <f t="shared" si="197"/>
        <v>3.0750860142523213E-2</v>
      </c>
      <c r="T3669" s="18">
        <f t="shared" si="199"/>
        <v>32.519415566433864</v>
      </c>
      <c r="U3669" s="18">
        <f>LOOKUP('lap sim'!T3669,'bike sim'!J37:J282,'bike sim'!K37:K282)</f>
        <v>15.800775893310437</v>
      </c>
    </row>
    <row r="3670" spans="17:21" x14ac:dyDescent="0.25">
      <c r="Q3670" s="18" t="s">
        <v>109</v>
      </c>
      <c r="R3670" s="11">
        <v>3665</v>
      </c>
      <c r="S3670" s="18">
        <f t="shared" si="197"/>
        <v>3.1247170523184934E-2</v>
      </c>
      <c r="T3670" s="18">
        <f t="shared" si="199"/>
        <v>32.002897646620994</v>
      </c>
      <c r="U3670" s="18">
        <f>LOOKUP('lap sim'!T3670,'bike sim'!J38:J283,'bike sim'!K38:K283)</f>
        <v>16.530070120416863</v>
      </c>
    </row>
    <row r="3671" spans="17:21" x14ac:dyDescent="0.25">
      <c r="Q3671" s="18" t="s">
        <v>109</v>
      </c>
      <c r="R3671" s="11">
        <v>3666</v>
      </c>
      <c r="S3671" s="18">
        <f t="shared" si="197"/>
        <v>3.17684584617288E-2</v>
      </c>
      <c r="T3671" s="18">
        <f t="shared" si="199"/>
        <v>31.477762800631066</v>
      </c>
      <c r="U3671" s="18">
        <f>LOOKUP('lap sim'!T3671,'bike sim'!J39:J284,'bike sim'!K39:K284)</f>
        <v>16.530070120416863</v>
      </c>
    </row>
    <row r="3672" spans="17:21" x14ac:dyDescent="0.25">
      <c r="Q3672" s="18" t="s">
        <v>109</v>
      </c>
      <c r="R3672" s="11">
        <v>3667</v>
      </c>
      <c r="S3672" s="18">
        <f t="shared" si="197"/>
        <v>3.234350894738644E-2</v>
      </c>
      <c r="T3672" s="18">
        <f t="shared" si="199"/>
        <v>30.918104823651369</v>
      </c>
      <c r="U3672" s="18">
        <f>LOOKUP('lap sim'!T3672,'bike sim'!J40:J285,'bike sim'!K40:K285)</f>
        <v>17.303563997650944</v>
      </c>
    </row>
    <row r="3673" spans="17:21" x14ac:dyDescent="0.25">
      <c r="Q3673" s="18" t="s">
        <v>109</v>
      </c>
      <c r="R3673" s="11">
        <v>3668</v>
      </c>
      <c r="S3673" s="18">
        <f t="shared" si="197"/>
        <v>3.2951174323682768E-2</v>
      </c>
      <c r="T3673" s="18">
        <f t="shared" si="199"/>
        <v>30.34793206994377</v>
      </c>
      <c r="U3673" s="18">
        <f>LOOKUP('lap sim'!T3673,'bike sim'!J41:J286,'bike sim'!K41:K286)</f>
        <v>17.303563997650944</v>
      </c>
    </row>
    <row r="3674" spans="17:21" x14ac:dyDescent="0.25">
      <c r="Q3674" s="18" t="s">
        <v>109</v>
      </c>
      <c r="R3674" s="11">
        <v>3669</v>
      </c>
      <c r="S3674" s="18">
        <f t="shared" si="197"/>
        <v>3.3626513927025155E-2</v>
      </c>
      <c r="T3674" s="18">
        <f t="shared" si="199"/>
        <v>29.738438012639605</v>
      </c>
      <c r="U3674" s="18">
        <f>LOOKUP('lap sim'!T3674,'bike sim'!J42:J287,'bike sim'!K42:K287)</f>
        <v>18.12540124221216</v>
      </c>
    </row>
    <row r="3675" spans="17:21" x14ac:dyDescent="0.25">
      <c r="Q3675" s="18" t="s">
        <v>109</v>
      </c>
      <c r="R3675" s="11">
        <v>3670</v>
      </c>
      <c r="S3675" s="18">
        <f t="shared" si="197"/>
        <v>3.4381776604729436E-2</v>
      </c>
      <c r="T3675" s="18">
        <f t="shared" si="199"/>
        <v>29.085175309481929</v>
      </c>
      <c r="U3675" s="18">
        <f>LOOKUP('lap sim'!T3675,'bike sim'!J43:J288,'bike sim'!K43:K288)</f>
        <v>19.000260244487013</v>
      </c>
    </row>
    <row r="3676" spans="17:21" x14ac:dyDescent="0.25">
      <c r="Q3676" s="18" t="s">
        <v>109</v>
      </c>
      <c r="R3676" s="11">
        <v>3671</v>
      </c>
      <c r="S3676" s="18">
        <f t="shared" si="197"/>
        <v>3.519077083354949E-2</v>
      </c>
      <c r="T3676" s="18">
        <f t="shared" si="199"/>
        <v>28.416541505440385</v>
      </c>
      <c r="U3676" s="18">
        <f>LOOKUP('lap sim'!T3676,'bike sim'!J44:J289,'bike sim'!K44:K289)</f>
        <v>19.000260244487013</v>
      </c>
    </row>
    <row r="3677" spans="17:21" x14ac:dyDescent="0.25">
      <c r="Q3677" s="18" t="s">
        <v>109</v>
      </c>
      <c r="R3677" s="11">
        <v>3672</v>
      </c>
      <c r="S3677" s="18">
        <f t="shared" si="197"/>
        <v>3.6140368991428654E-2</v>
      </c>
      <c r="T3677" s="18">
        <f t="shared" si="199"/>
        <v>27.669889043943304</v>
      </c>
      <c r="U3677" s="18">
        <f>LOOKUP('lap sim'!T3677,'bike sim'!J45:J290,'bike sim'!K45:K290)</f>
        <v>20.659790764011419</v>
      </c>
    </row>
    <row r="3678" spans="17:21" x14ac:dyDescent="0.25">
      <c r="Q3678" s="18" t="s">
        <v>109</v>
      </c>
      <c r="R3678" s="11">
        <v>3673</v>
      </c>
      <c r="S3678" s="18">
        <f t="shared" si="197"/>
        <v>3.7169711372986865E-2</v>
      </c>
      <c r="T3678" s="18">
        <f t="shared" si="199"/>
        <v>26.903625641999234</v>
      </c>
      <c r="U3678" s="18">
        <f>LOOKUP('lap sim'!T3678,'bike sim'!J46:J291,'bike sim'!K46:K291)</f>
        <v>20.615263709068</v>
      </c>
    </row>
    <row r="3679" spans="17:21" x14ac:dyDescent="0.25">
      <c r="Q3679" s="18" t="s">
        <v>109</v>
      </c>
      <c r="R3679" s="11">
        <v>3674</v>
      </c>
      <c r="S3679" s="18">
        <f t="shared" si="197"/>
        <v>3.8394743174509555E-2</v>
      </c>
      <c r="T3679" s="18">
        <f t="shared" si="199"/>
        <v>26.045232167717806</v>
      </c>
      <c r="U3679" s="18">
        <f>LOOKUP('lap sim'!T3679,'bike sim'!J47:J292,'bike sim'!K47:K292)</f>
        <v>22.357057328913648</v>
      </c>
    </row>
    <row r="3680" spans="17:21" x14ac:dyDescent="0.25">
      <c r="Q3680" s="18" t="s">
        <v>109</v>
      </c>
      <c r="R3680" s="11">
        <v>3675</v>
      </c>
      <c r="S3680" s="18">
        <f t="shared" si="197"/>
        <v>3.9813194905485121E-2</v>
      </c>
      <c r="T3680" s="18">
        <f t="shared" si="199"/>
        <v>25.117300994656638</v>
      </c>
      <c r="U3680" s="18">
        <f>LOOKUP('lap sim'!T3680,'bike sim'!J48:J293,'bike sim'!K48:K293)</f>
        <v>23.307126576102178</v>
      </c>
    </row>
    <row r="3681" spans="17:21" x14ac:dyDescent="0.25">
      <c r="Q3681" s="18" t="s">
        <v>109</v>
      </c>
      <c r="R3681" s="11">
        <v>3676</v>
      </c>
      <c r="S3681" s="18">
        <f t="shared" si="197"/>
        <v>4.1478840715931317E-2</v>
      </c>
      <c r="T3681" s="18">
        <f t="shared" si="199"/>
        <v>24.108677647201382</v>
      </c>
      <c r="U3681" s="18">
        <f>LOOKUP('lap sim'!T3681,'bike sim'!J49:J294,'bike sim'!K49:K294)</f>
        <v>24.316575151239995</v>
      </c>
    </row>
    <row r="3682" spans="17:21" x14ac:dyDescent="0.25">
      <c r="Q3682" s="18" t="s">
        <v>109</v>
      </c>
      <c r="R3682" s="11">
        <v>3677</v>
      </c>
      <c r="S3682" s="18">
        <f t="shared" si="197"/>
        <v>4.3568255698540594E-2</v>
      </c>
      <c r="T3682" s="18">
        <f t="shared" si="199"/>
        <v>22.952491073299889</v>
      </c>
      <c r="U3682" s="18">
        <f>LOOKUP('lap sim'!T3682,'bike sim'!J50:J295,'bike sim'!K50:K295)</f>
        <v>26.537362016543192</v>
      </c>
    </row>
    <row r="3683" spans="17:21" x14ac:dyDescent="0.25">
      <c r="Q3683" s="18" t="s">
        <v>109</v>
      </c>
      <c r="R3683" s="11">
        <v>3678</v>
      </c>
      <c r="S3683" s="18">
        <f t="shared" si="197"/>
        <v>4.6143722352011363E-2</v>
      </c>
      <c r="T3683" s="18">
        <f t="shared" si="199"/>
        <v>21.671420271893407</v>
      </c>
      <c r="U3683" s="18">
        <f>LOOKUP('lap sim'!T3683,'bike sim'!J51:J296,'bike sim'!K51:K296)</f>
        <v>27.762623735331168</v>
      </c>
    </row>
    <row r="3684" spans="17:21" x14ac:dyDescent="0.25">
      <c r="Q3684" s="18" t="s">
        <v>109</v>
      </c>
      <c r="R3684" s="11">
        <v>3679</v>
      </c>
      <c r="S3684" s="18">
        <f t="shared" si="197"/>
        <v>4.9807263633498418E-2</v>
      </c>
      <c r="T3684" s="18">
        <f t="shared" si="199"/>
        <v>20.077392875031165</v>
      </c>
      <c r="U3684" s="18">
        <f>LOOKUP('lap sim'!T3684,'bike sim'!J52:J297,'bike sim'!K52:K297)</f>
        <v>32.003914300366453</v>
      </c>
    </row>
    <row r="3685" spans="17:21" x14ac:dyDescent="0.25">
      <c r="Q3685" s="18" t="s">
        <v>109</v>
      </c>
      <c r="R3685" s="11">
        <v>3680</v>
      </c>
      <c r="S3685" s="18">
        <f t="shared" si="197"/>
        <v>5.5178699690700828E-2</v>
      </c>
      <c r="T3685" s="18">
        <f>T3686+(U3686*S3686)</f>
        <v>18.122935219666445</v>
      </c>
      <c r="U3685" s="18">
        <f>LOOKUP('lap sim'!T3685,'bike sim'!J53:J298,'bike sim'!K53:K298)</f>
        <v>35.420509477755992</v>
      </c>
    </row>
    <row r="3686" spans="17:21" x14ac:dyDescent="0.25">
      <c r="Q3686" s="18" t="s">
        <v>108</v>
      </c>
      <c r="R3686" s="16">
        <v>3681</v>
      </c>
      <c r="S3686" s="18">
        <f t="shared" si="197"/>
        <v>6.5745485740835358E-2</v>
      </c>
      <c r="T3686" s="18">
        <f t="shared" ref="T3686:T3717" si="200">$I$13</f>
        <v>15.21016977411861</v>
      </c>
      <c r="U3686" s="18">
        <f>LOOKUP('lap sim'!T3686,'bike sim'!J54:J299,'bike sim'!K54:K299)</f>
        <v>44.3036569389688</v>
      </c>
    </row>
    <row r="3687" spans="17:21" x14ac:dyDescent="0.25">
      <c r="Q3687" s="18" t="s">
        <v>108</v>
      </c>
      <c r="R3687" s="16">
        <v>3682</v>
      </c>
      <c r="S3687" s="18">
        <f t="shared" si="197"/>
        <v>6.5745485740835358E-2</v>
      </c>
      <c r="T3687" s="18">
        <f t="shared" si="200"/>
        <v>15.21016977411861</v>
      </c>
      <c r="U3687" s="18">
        <f>LOOKUP('lap sim'!T3687,'bike sim'!J54:J299,'bike sim'!K54:K299)</f>
        <v>44.3036569389688</v>
      </c>
    </row>
    <row r="3688" spans="17:21" x14ac:dyDescent="0.25">
      <c r="Q3688" s="18" t="s">
        <v>108</v>
      </c>
      <c r="R3688" s="16">
        <v>3683</v>
      </c>
      <c r="S3688" s="18">
        <f t="shared" si="197"/>
        <v>6.5745485740835358E-2</v>
      </c>
      <c r="T3688" s="18">
        <f t="shared" si="200"/>
        <v>15.21016977411861</v>
      </c>
      <c r="U3688" s="18">
        <f>LOOKUP('lap sim'!T3688,'bike sim'!J1:J246,'bike sim'!K1:K246)</f>
        <v>44.3036569389688</v>
      </c>
    </row>
    <row r="3689" spans="17:21" x14ac:dyDescent="0.25">
      <c r="Q3689" s="18" t="s">
        <v>108</v>
      </c>
      <c r="R3689" s="16">
        <v>3684</v>
      </c>
      <c r="S3689" s="18">
        <f t="shared" si="197"/>
        <v>6.5745485740835358E-2</v>
      </c>
      <c r="T3689" s="18">
        <f t="shared" si="200"/>
        <v>15.21016977411861</v>
      </c>
      <c r="U3689" s="18">
        <f>LOOKUP('lap sim'!T3689,'bike sim'!J2:J247,'bike sim'!K2:K247)</f>
        <v>44.3036569389688</v>
      </c>
    </row>
    <row r="3690" spans="17:21" x14ac:dyDescent="0.25">
      <c r="Q3690" s="18" t="s">
        <v>108</v>
      </c>
      <c r="R3690" s="16">
        <v>3685</v>
      </c>
      <c r="S3690" s="18">
        <f t="shared" si="197"/>
        <v>6.5745485740835358E-2</v>
      </c>
      <c r="T3690" s="18">
        <f t="shared" si="200"/>
        <v>15.21016977411861</v>
      </c>
      <c r="U3690" s="18">
        <f>LOOKUP('lap sim'!T3690,'bike sim'!J3:J248,'bike sim'!K3:K248)</f>
        <v>44.3036569389688</v>
      </c>
    </row>
    <row r="3691" spans="17:21" x14ac:dyDescent="0.25">
      <c r="Q3691" s="18" t="s">
        <v>108</v>
      </c>
      <c r="R3691" s="16">
        <v>3686</v>
      </c>
      <c r="S3691" s="18">
        <f t="shared" si="197"/>
        <v>6.5745485740835358E-2</v>
      </c>
      <c r="T3691" s="18">
        <f t="shared" si="200"/>
        <v>15.21016977411861</v>
      </c>
      <c r="U3691" s="18">
        <f>LOOKUP('lap sim'!T3691,'bike sim'!J4:J249,'bike sim'!K4:K249)</f>
        <v>44.3036569389688</v>
      </c>
    </row>
    <row r="3692" spans="17:21" x14ac:dyDescent="0.25">
      <c r="Q3692" s="18" t="s">
        <v>108</v>
      </c>
      <c r="R3692" s="16">
        <v>3687</v>
      </c>
      <c r="S3692" s="18">
        <f t="shared" si="197"/>
        <v>6.5745485740835358E-2</v>
      </c>
      <c r="T3692" s="18">
        <f t="shared" si="200"/>
        <v>15.21016977411861</v>
      </c>
      <c r="U3692" s="18">
        <f>LOOKUP('lap sim'!T3692,'bike sim'!J5:J250,'bike sim'!K5:K250)</f>
        <v>44.3036569389688</v>
      </c>
    </row>
    <row r="3693" spans="17:21" x14ac:dyDescent="0.25">
      <c r="Q3693" s="18" t="s">
        <v>108</v>
      </c>
      <c r="R3693" s="16">
        <v>3688</v>
      </c>
      <c r="S3693" s="18">
        <f t="shared" si="197"/>
        <v>6.5745485740835358E-2</v>
      </c>
      <c r="T3693" s="18">
        <f t="shared" si="200"/>
        <v>15.21016977411861</v>
      </c>
      <c r="U3693" s="18">
        <f>LOOKUP('lap sim'!T3693,'bike sim'!J6:J251,'bike sim'!K6:K251)</f>
        <v>44.3036569389688</v>
      </c>
    </row>
    <row r="3694" spans="17:21" x14ac:dyDescent="0.25">
      <c r="Q3694" s="18" t="s">
        <v>108</v>
      </c>
      <c r="R3694" s="16">
        <v>3689</v>
      </c>
      <c r="S3694" s="18">
        <f t="shared" si="197"/>
        <v>6.5745485740835358E-2</v>
      </c>
      <c r="T3694" s="18">
        <f t="shared" si="200"/>
        <v>15.21016977411861</v>
      </c>
      <c r="U3694" s="18">
        <f>LOOKUP('lap sim'!T3694,'bike sim'!J7:J252,'bike sim'!K7:K252)</f>
        <v>44.3036569389688</v>
      </c>
    </row>
    <row r="3695" spans="17:21" x14ac:dyDescent="0.25">
      <c r="Q3695" s="18" t="s">
        <v>108</v>
      </c>
      <c r="R3695" s="16">
        <v>3690</v>
      </c>
      <c r="S3695" s="18">
        <f t="shared" si="197"/>
        <v>6.5745485740835358E-2</v>
      </c>
      <c r="T3695" s="18">
        <f t="shared" si="200"/>
        <v>15.21016977411861</v>
      </c>
      <c r="U3695" s="18">
        <f>LOOKUP('lap sim'!T3695,'bike sim'!J8:J253,'bike sim'!K8:K253)</f>
        <v>44.3036569389688</v>
      </c>
    </row>
    <row r="3696" spans="17:21" x14ac:dyDescent="0.25">
      <c r="Q3696" s="18" t="s">
        <v>108</v>
      </c>
      <c r="R3696" s="16">
        <v>3691</v>
      </c>
      <c r="S3696" s="18">
        <f t="shared" si="197"/>
        <v>6.5745485740835358E-2</v>
      </c>
      <c r="T3696" s="18">
        <f t="shared" si="200"/>
        <v>15.21016977411861</v>
      </c>
      <c r="U3696" s="18">
        <f>LOOKUP('lap sim'!T3696,'bike sim'!J9:J254,'bike sim'!K9:K254)</f>
        <v>44.3036569389688</v>
      </c>
    </row>
    <row r="3697" spans="17:21" x14ac:dyDescent="0.25">
      <c r="Q3697" s="18" t="s">
        <v>108</v>
      </c>
      <c r="R3697" s="16">
        <v>3692</v>
      </c>
      <c r="S3697" s="18">
        <f t="shared" si="197"/>
        <v>6.5745485740835358E-2</v>
      </c>
      <c r="T3697" s="18">
        <f t="shared" si="200"/>
        <v>15.21016977411861</v>
      </c>
      <c r="U3697" s="18">
        <f>LOOKUP('lap sim'!T3697,'bike sim'!J10:J255,'bike sim'!K10:K255)</f>
        <v>44.3036569389688</v>
      </c>
    </row>
    <row r="3698" spans="17:21" x14ac:dyDescent="0.25">
      <c r="Q3698" s="18" t="s">
        <v>108</v>
      </c>
      <c r="R3698" s="16">
        <v>3693</v>
      </c>
      <c r="S3698" s="18">
        <f t="shared" si="197"/>
        <v>6.5745485740835358E-2</v>
      </c>
      <c r="T3698" s="18">
        <f t="shared" si="200"/>
        <v>15.21016977411861</v>
      </c>
      <c r="U3698" s="18">
        <f>LOOKUP('lap sim'!T3698,'bike sim'!J11:J256,'bike sim'!K11:K256)</f>
        <v>44.3036569389688</v>
      </c>
    </row>
    <row r="3699" spans="17:21" x14ac:dyDescent="0.25">
      <c r="Q3699" s="18" t="s">
        <v>108</v>
      </c>
      <c r="R3699" s="16">
        <v>3694</v>
      </c>
      <c r="S3699" s="18">
        <f t="shared" si="197"/>
        <v>6.5745485740835358E-2</v>
      </c>
      <c r="T3699" s="18">
        <f t="shared" si="200"/>
        <v>15.21016977411861</v>
      </c>
      <c r="U3699" s="18">
        <f>LOOKUP('lap sim'!T3699,'bike sim'!J12:J257,'bike sim'!K12:K257)</f>
        <v>44.3036569389688</v>
      </c>
    </row>
    <row r="3700" spans="17:21" x14ac:dyDescent="0.25">
      <c r="Q3700" s="18" t="s">
        <v>108</v>
      </c>
      <c r="R3700" s="16">
        <v>3695</v>
      </c>
      <c r="S3700" s="18">
        <f t="shared" si="197"/>
        <v>6.5745485740835358E-2</v>
      </c>
      <c r="T3700" s="18">
        <f t="shared" si="200"/>
        <v>15.21016977411861</v>
      </c>
      <c r="U3700" s="18">
        <f>LOOKUP('lap sim'!T3700,'bike sim'!J13:J258,'bike sim'!K13:K258)</f>
        <v>44.3036569389688</v>
      </c>
    </row>
    <row r="3701" spans="17:21" x14ac:dyDescent="0.25">
      <c r="Q3701" s="18" t="s">
        <v>108</v>
      </c>
      <c r="R3701" s="16">
        <v>3696</v>
      </c>
      <c r="S3701" s="18">
        <f t="shared" si="197"/>
        <v>6.5745485740835358E-2</v>
      </c>
      <c r="T3701" s="18">
        <f t="shared" si="200"/>
        <v>15.21016977411861</v>
      </c>
      <c r="U3701" s="18">
        <f>LOOKUP('lap sim'!T3701,'bike sim'!J14:J259,'bike sim'!K14:K259)</f>
        <v>44.3036569389688</v>
      </c>
    </row>
    <row r="3702" spans="17:21" x14ac:dyDescent="0.25">
      <c r="Q3702" s="18" t="s">
        <v>108</v>
      </c>
      <c r="R3702" s="16">
        <v>3697</v>
      </c>
      <c r="S3702" s="18">
        <f t="shared" si="197"/>
        <v>6.5745485740835358E-2</v>
      </c>
      <c r="T3702" s="18">
        <f t="shared" si="200"/>
        <v>15.21016977411861</v>
      </c>
      <c r="U3702" s="18">
        <f>LOOKUP('lap sim'!T3702,'bike sim'!J15:J260,'bike sim'!K15:K260)</f>
        <v>44.3036569389688</v>
      </c>
    </row>
    <row r="3703" spans="17:21" x14ac:dyDescent="0.25">
      <c r="Q3703" s="18" t="s">
        <v>108</v>
      </c>
      <c r="R3703" s="16">
        <v>3698</v>
      </c>
      <c r="S3703" s="18">
        <f t="shared" si="197"/>
        <v>6.5745485740835358E-2</v>
      </c>
      <c r="T3703" s="18">
        <f t="shared" si="200"/>
        <v>15.21016977411861</v>
      </c>
      <c r="U3703" s="18">
        <f>LOOKUP('lap sim'!T3703,'bike sim'!J16:J261,'bike sim'!K16:K261)</f>
        <v>44.3036569389688</v>
      </c>
    </row>
    <row r="3704" spans="17:21" x14ac:dyDescent="0.25">
      <c r="Q3704" s="18" t="s">
        <v>108</v>
      </c>
      <c r="R3704" s="16">
        <v>3699</v>
      </c>
      <c r="S3704" s="18">
        <f t="shared" si="197"/>
        <v>6.5745485740835358E-2</v>
      </c>
      <c r="T3704" s="18">
        <f t="shared" si="200"/>
        <v>15.21016977411861</v>
      </c>
      <c r="U3704" s="18">
        <f>LOOKUP('lap sim'!T3704,'bike sim'!J17:J262,'bike sim'!K17:K262)</f>
        <v>44.3036569389688</v>
      </c>
    </row>
    <row r="3705" spans="17:21" x14ac:dyDescent="0.25">
      <c r="Q3705" s="18" t="s">
        <v>108</v>
      </c>
      <c r="R3705" s="16">
        <v>3700</v>
      </c>
      <c r="S3705" s="18">
        <f t="shared" si="197"/>
        <v>6.5745485740835358E-2</v>
      </c>
      <c r="T3705" s="18">
        <f t="shared" si="200"/>
        <v>15.21016977411861</v>
      </c>
      <c r="U3705" s="18">
        <f>LOOKUP('lap sim'!T3705,'bike sim'!J18:J263,'bike sim'!K18:K263)</f>
        <v>44.3036569389688</v>
      </c>
    </row>
    <row r="3706" spans="17:21" x14ac:dyDescent="0.25">
      <c r="Q3706" s="18" t="s">
        <v>108</v>
      </c>
      <c r="R3706" s="16">
        <v>3701</v>
      </c>
      <c r="S3706" s="18">
        <f t="shared" ref="S3706:S3769" si="201">1/T3706</f>
        <v>6.5745485740835358E-2</v>
      </c>
      <c r="T3706" s="18">
        <f t="shared" si="200"/>
        <v>15.21016977411861</v>
      </c>
      <c r="U3706" s="18">
        <f>LOOKUP('lap sim'!T3706,'bike sim'!J19:J264,'bike sim'!K19:K264)</f>
        <v>44.3036569389688</v>
      </c>
    </row>
    <row r="3707" spans="17:21" x14ac:dyDescent="0.25">
      <c r="Q3707" s="18" t="s">
        <v>108</v>
      </c>
      <c r="R3707" s="16">
        <v>3702</v>
      </c>
      <c r="S3707" s="18">
        <f t="shared" si="201"/>
        <v>6.5745485740835358E-2</v>
      </c>
      <c r="T3707" s="18">
        <f t="shared" si="200"/>
        <v>15.21016977411861</v>
      </c>
      <c r="U3707" s="18">
        <f>LOOKUP('lap sim'!T3707,'bike sim'!J20:J265,'bike sim'!K20:K265)</f>
        <v>44.3036569389688</v>
      </c>
    </row>
    <row r="3708" spans="17:21" x14ac:dyDescent="0.25">
      <c r="Q3708" s="18" t="s">
        <v>108</v>
      </c>
      <c r="R3708" s="16">
        <v>3703</v>
      </c>
      <c r="S3708" s="18">
        <f t="shared" si="201"/>
        <v>6.5745485740835358E-2</v>
      </c>
      <c r="T3708" s="18">
        <f t="shared" si="200"/>
        <v>15.21016977411861</v>
      </c>
      <c r="U3708" s="18">
        <f>LOOKUP('lap sim'!T3708,'bike sim'!J21:J266,'bike sim'!K21:K266)</f>
        <v>44.3036569389688</v>
      </c>
    </row>
    <row r="3709" spans="17:21" x14ac:dyDescent="0.25">
      <c r="Q3709" s="18" t="s">
        <v>108</v>
      </c>
      <c r="R3709" s="16">
        <v>3704</v>
      </c>
      <c r="S3709" s="18">
        <f t="shared" si="201"/>
        <v>6.5745485740835358E-2</v>
      </c>
      <c r="T3709" s="18">
        <f t="shared" si="200"/>
        <v>15.21016977411861</v>
      </c>
      <c r="U3709" s="18">
        <f>LOOKUP('lap sim'!T3709,'bike sim'!J22:J267,'bike sim'!K22:K267)</f>
        <v>44.3036569389688</v>
      </c>
    </row>
    <row r="3710" spans="17:21" x14ac:dyDescent="0.25">
      <c r="Q3710" s="18" t="s">
        <v>108</v>
      </c>
      <c r="R3710" s="16">
        <v>3705</v>
      </c>
      <c r="S3710" s="18">
        <f t="shared" si="201"/>
        <v>6.5745485740835358E-2</v>
      </c>
      <c r="T3710" s="18">
        <f t="shared" si="200"/>
        <v>15.21016977411861</v>
      </c>
      <c r="U3710" s="18">
        <f>LOOKUP('lap sim'!T3710,'bike sim'!J23:J268,'bike sim'!K23:K268)</f>
        <v>44.3036569389688</v>
      </c>
    </row>
    <row r="3711" spans="17:21" x14ac:dyDescent="0.25">
      <c r="Q3711" s="18" t="s">
        <v>108</v>
      </c>
      <c r="R3711" s="16">
        <v>3706</v>
      </c>
      <c r="S3711" s="18">
        <f t="shared" si="201"/>
        <v>6.5745485740835358E-2</v>
      </c>
      <c r="T3711" s="18">
        <f t="shared" si="200"/>
        <v>15.21016977411861</v>
      </c>
      <c r="U3711" s="18">
        <f>LOOKUP('lap sim'!T3711,'bike sim'!J24:J269,'bike sim'!K24:K269)</f>
        <v>44.3036569389688</v>
      </c>
    </row>
    <row r="3712" spans="17:21" x14ac:dyDescent="0.25">
      <c r="Q3712" s="18" t="s">
        <v>108</v>
      </c>
      <c r="R3712" s="16">
        <v>3707</v>
      </c>
      <c r="S3712" s="18">
        <f t="shared" si="201"/>
        <v>6.5745485740835358E-2</v>
      </c>
      <c r="T3712" s="18">
        <f t="shared" si="200"/>
        <v>15.21016977411861</v>
      </c>
      <c r="U3712" s="18">
        <f>LOOKUP('lap sim'!T3712,'bike sim'!J25:J270,'bike sim'!K25:K270)</f>
        <v>44.3036569389688</v>
      </c>
    </row>
    <row r="3713" spans="17:21" x14ac:dyDescent="0.25">
      <c r="Q3713" s="18" t="s">
        <v>108</v>
      </c>
      <c r="R3713" s="16">
        <v>3708</v>
      </c>
      <c r="S3713" s="18">
        <f t="shared" si="201"/>
        <v>6.5745485740835358E-2</v>
      </c>
      <c r="T3713" s="18">
        <f t="shared" si="200"/>
        <v>15.21016977411861</v>
      </c>
      <c r="U3713" s="18">
        <f>LOOKUP('lap sim'!T3713,'bike sim'!J26:J271,'bike sim'!K26:K271)</f>
        <v>44.3036569389688</v>
      </c>
    </row>
    <row r="3714" spans="17:21" x14ac:dyDescent="0.25">
      <c r="Q3714" s="18" t="s">
        <v>108</v>
      </c>
      <c r="R3714" s="16">
        <v>3709</v>
      </c>
      <c r="S3714" s="18">
        <f t="shared" si="201"/>
        <v>6.5745485740835358E-2</v>
      </c>
      <c r="T3714" s="18">
        <f t="shared" si="200"/>
        <v>15.21016977411861</v>
      </c>
      <c r="U3714" s="18">
        <f>LOOKUP('lap sim'!T3714,'bike sim'!J27:J272,'bike sim'!K27:K272)</f>
        <v>44.3036569389688</v>
      </c>
    </row>
    <row r="3715" spans="17:21" x14ac:dyDescent="0.25">
      <c r="Q3715" s="18" t="s">
        <v>108</v>
      </c>
      <c r="R3715" s="16">
        <v>3710</v>
      </c>
      <c r="S3715" s="18">
        <f t="shared" si="201"/>
        <v>6.5745485740835358E-2</v>
      </c>
      <c r="T3715" s="18">
        <f t="shared" si="200"/>
        <v>15.21016977411861</v>
      </c>
      <c r="U3715" s="18">
        <f>LOOKUP('lap sim'!T3715,'bike sim'!J28:J273,'bike sim'!K28:K273)</f>
        <v>44.3036569389688</v>
      </c>
    </row>
    <row r="3716" spans="17:21" x14ac:dyDescent="0.25">
      <c r="Q3716" s="18" t="s">
        <v>108</v>
      </c>
      <c r="R3716" s="16">
        <v>3711</v>
      </c>
      <c r="S3716" s="18">
        <f t="shared" si="201"/>
        <v>6.5745485740835358E-2</v>
      </c>
      <c r="T3716" s="18">
        <f t="shared" si="200"/>
        <v>15.21016977411861</v>
      </c>
      <c r="U3716" s="18">
        <f>LOOKUP('lap sim'!T3716,'bike sim'!J29:J274,'bike sim'!K29:K274)</f>
        <v>44.3036569389688</v>
      </c>
    </row>
    <row r="3717" spans="17:21" x14ac:dyDescent="0.25">
      <c r="Q3717" s="18" t="s">
        <v>108</v>
      </c>
      <c r="R3717" s="16">
        <v>3712</v>
      </c>
      <c r="S3717" s="18">
        <f t="shared" si="201"/>
        <v>6.5745485740835358E-2</v>
      </c>
      <c r="T3717" s="18">
        <f t="shared" si="200"/>
        <v>15.21016977411861</v>
      </c>
      <c r="U3717" s="18">
        <f>LOOKUP('lap sim'!T3717,'bike sim'!J30:J275,'bike sim'!K30:K275)</f>
        <v>44.3036569389688</v>
      </c>
    </row>
    <row r="3718" spans="17:21" x14ac:dyDescent="0.25">
      <c r="Q3718" s="18" t="s">
        <v>108</v>
      </c>
      <c r="R3718" s="16">
        <v>3713</v>
      </c>
      <c r="S3718" s="18">
        <f t="shared" si="201"/>
        <v>6.5745485740835358E-2</v>
      </c>
      <c r="T3718" s="18">
        <f t="shared" ref="T3718:T3749" si="202">$I$13</f>
        <v>15.21016977411861</v>
      </c>
      <c r="U3718" s="18">
        <f>LOOKUP('lap sim'!T3718,'bike sim'!J31:J276,'bike sim'!K31:K276)</f>
        <v>44.3036569389688</v>
      </c>
    </row>
    <row r="3719" spans="17:21" x14ac:dyDescent="0.25">
      <c r="Q3719" s="18" t="s">
        <v>108</v>
      </c>
      <c r="R3719" s="16">
        <v>3714</v>
      </c>
      <c r="S3719" s="18">
        <f t="shared" si="201"/>
        <v>6.5745485740835358E-2</v>
      </c>
      <c r="T3719" s="18">
        <f t="shared" si="202"/>
        <v>15.21016977411861</v>
      </c>
      <c r="U3719" s="18">
        <f>LOOKUP('lap sim'!T3719,'bike sim'!J32:J277,'bike sim'!K32:K277)</f>
        <v>44.3036569389688</v>
      </c>
    </row>
    <row r="3720" spans="17:21" x14ac:dyDescent="0.25">
      <c r="Q3720" s="18" t="s">
        <v>108</v>
      </c>
      <c r="R3720" s="16">
        <v>3715</v>
      </c>
      <c r="S3720" s="18">
        <f t="shared" si="201"/>
        <v>6.5745485740835358E-2</v>
      </c>
      <c r="T3720" s="18">
        <f t="shared" si="202"/>
        <v>15.21016977411861</v>
      </c>
      <c r="U3720" s="18">
        <f>LOOKUP('lap sim'!T3720,'bike sim'!J33:J278,'bike sim'!K33:K278)</f>
        <v>44.3036569389688</v>
      </c>
    </row>
    <row r="3721" spans="17:21" x14ac:dyDescent="0.25">
      <c r="Q3721" s="18" t="s">
        <v>108</v>
      </c>
      <c r="R3721" s="16">
        <v>3716</v>
      </c>
      <c r="S3721" s="18">
        <f t="shared" si="201"/>
        <v>6.5745485740835358E-2</v>
      </c>
      <c r="T3721" s="18">
        <f t="shared" si="202"/>
        <v>15.21016977411861</v>
      </c>
      <c r="U3721" s="18">
        <f>LOOKUP('lap sim'!T3721,'bike sim'!J34:J279,'bike sim'!K34:K279)</f>
        <v>44.3036569389688</v>
      </c>
    </row>
    <row r="3722" spans="17:21" x14ac:dyDescent="0.25">
      <c r="Q3722" s="18" t="s">
        <v>108</v>
      </c>
      <c r="R3722" s="16">
        <v>3717</v>
      </c>
      <c r="S3722" s="18">
        <f t="shared" si="201"/>
        <v>6.5745485740835358E-2</v>
      </c>
      <c r="T3722" s="18">
        <f t="shared" si="202"/>
        <v>15.21016977411861</v>
      </c>
      <c r="U3722" s="18">
        <f>LOOKUP('lap sim'!T3722,'bike sim'!J35:J280,'bike sim'!K35:K280)</f>
        <v>44.3036569389688</v>
      </c>
    </row>
    <row r="3723" spans="17:21" x14ac:dyDescent="0.25">
      <c r="Q3723" s="18" t="s">
        <v>108</v>
      </c>
      <c r="R3723" s="16">
        <v>3718</v>
      </c>
      <c r="S3723" s="18">
        <f t="shared" si="201"/>
        <v>6.5745485740835358E-2</v>
      </c>
      <c r="T3723" s="18">
        <f t="shared" si="202"/>
        <v>15.21016977411861</v>
      </c>
      <c r="U3723" s="18">
        <f>LOOKUP('lap sim'!T3723,'bike sim'!J36:J281,'bike sim'!K36:K281)</f>
        <v>44.3036569389688</v>
      </c>
    </row>
    <row r="3724" spans="17:21" x14ac:dyDescent="0.25">
      <c r="Q3724" s="18" t="s">
        <v>108</v>
      </c>
      <c r="R3724" s="16">
        <v>3719</v>
      </c>
      <c r="S3724" s="18">
        <f t="shared" si="201"/>
        <v>6.5745485740835358E-2</v>
      </c>
      <c r="T3724" s="18">
        <f t="shared" si="202"/>
        <v>15.21016977411861</v>
      </c>
      <c r="U3724" s="18">
        <f>LOOKUP('lap sim'!T3724,'bike sim'!J37:J282,'bike sim'!K37:K282)</f>
        <v>44.3036569389688</v>
      </c>
    </row>
    <row r="3725" spans="17:21" x14ac:dyDescent="0.25">
      <c r="Q3725" s="18" t="s">
        <v>108</v>
      </c>
      <c r="R3725" s="16">
        <v>3720</v>
      </c>
      <c r="S3725" s="18">
        <f t="shared" si="201"/>
        <v>6.5745485740835358E-2</v>
      </c>
      <c r="T3725" s="18">
        <f t="shared" si="202"/>
        <v>15.21016977411861</v>
      </c>
      <c r="U3725" s="18">
        <f>LOOKUP('lap sim'!T3725,'bike sim'!J38:J283,'bike sim'!K38:K283)</f>
        <v>44.3036569389688</v>
      </c>
    </row>
    <row r="3726" spans="17:21" x14ac:dyDescent="0.25">
      <c r="Q3726" s="18" t="s">
        <v>108</v>
      </c>
      <c r="R3726" s="16">
        <v>3721</v>
      </c>
      <c r="S3726" s="18">
        <f t="shared" si="201"/>
        <v>6.5745485740835358E-2</v>
      </c>
      <c r="T3726" s="18">
        <f t="shared" si="202"/>
        <v>15.21016977411861</v>
      </c>
      <c r="U3726" s="18">
        <f>LOOKUP('lap sim'!T3726,'bike sim'!J39:J284,'bike sim'!K39:K284)</f>
        <v>44.3036569389688</v>
      </c>
    </row>
    <row r="3727" spans="17:21" x14ac:dyDescent="0.25">
      <c r="Q3727" s="18" t="s">
        <v>108</v>
      </c>
      <c r="R3727" s="16">
        <v>3722</v>
      </c>
      <c r="S3727" s="18">
        <f t="shared" si="201"/>
        <v>6.5745485740835358E-2</v>
      </c>
      <c r="T3727" s="18">
        <f t="shared" si="202"/>
        <v>15.21016977411861</v>
      </c>
      <c r="U3727" s="18">
        <f>LOOKUP('lap sim'!T3727,'bike sim'!J40:J285,'bike sim'!K40:K285)</f>
        <v>44.3036569389688</v>
      </c>
    </row>
    <row r="3728" spans="17:21" x14ac:dyDescent="0.25">
      <c r="Q3728" s="18" t="s">
        <v>108</v>
      </c>
      <c r="R3728" s="16">
        <v>3723</v>
      </c>
      <c r="S3728" s="18">
        <f t="shared" si="201"/>
        <v>6.5745485740835358E-2</v>
      </c>
      <c r="T3728" s="18">
        <f t="shared" si="202"/>
        <v>15.21016977411861</v>
      </c>
      <c r="U3728" s="18">
        <f>LOOKUP('lap sim'!T3728,'bike sim'!J41:J286,'bike sim'!K41:K286)</f>
        <v>44.3036569389688</v>
      </c>
    </row>
    <row r="3729" spans="17:21" x14ac:dyDescent="0.25">
      <c r="Q3729" s="18" t="s">
        <v>108</v>
      </c>
      <c r="R3729" s="16">
        <v>3724</v>
      </c>
      <c r="S3729" s="18">
        <f t="shared" si="201"/>
        <v>6.5745485740835358E-2</v>
      </c>
      <c r="T3729" s="18">
        <f t="shared" si="202"/>
        <v>15.21016977411861</v>
      </c>
      <c r="U3729" s="18">
        <f>LOOKUP('lap sim'!T3729,'bike sim'!J42:J287,'bike sim'!K42:K287)</f>
        <v>44.3036569389688</v>
      </c>
    </row>
    <row r="3730" spans="17:21" x14ac:dyDescent="0.25">
      <c r="Q3730" s="18" t="s">
        <v>108</v>
      </c>
      <c r="R3730" s="16">
        <v>3725</v>
      </c>
      <c r="S3730" s="18">
        <f t="shared" si="201"/>
        <v>6.5745485740835358E-2</v>
      </c>
      <c r="T3730" s="18">
        <f t="shared" si="202"/>
        <v>15.21016977411861</v>
      </c>
      <c r="U3730" s="18">
        <f>LOOKUP('lap sim'!T3730,'bike sim'!J43:J288,'bike sim'!K43:K288)</f>
        <v>44.3036569389688</v>
      </c>
    </row>
    <row r="3731" spans="17:21" x14ac:dyDescent="0.25">
      <c r="Q3731" s="18" t="s">
        <v>108</v>
      </c>
      <c r="R3731" s="16">
        <v>3726</v>
      </c>
      <c r="S3731" s="18">
        <f t="shared" si="201"/>
        <v>6.5745485740835358E-2</v>
      </c>
      <c r="T3731" s="18">
        <f t="shared" si="202"/>
        <v>15.21016977411861</v>
      </c>
      <c r="U3731" s="18">
        <f>LOOKUP('lap sim'!T3731,'bike sim'!J44:J289,'bike sim'!K44:K289)</f>
        <v>44.3036569389688</v>
      </c>
    </row>
    <row r="3732" spans="17:21" x14ac:dyDescent="0.25">
      <c r="Q3732" s="18" t="s">
        <v>108</v>
      </c>
      <c r="R3732" s="16">
        <v>3727</v>
      </c>
      <c r="S3732" s="18">
        <f t="shared" si="201"/>
        <v>6.5745485740835358E-2</v>
      </c>
      <c r="T3732" s="18">
        <f t="shared" si="202"/>
        <v>15.21016977411861</v>
      </c>
      <c r="U3732" s="18">
        <f>LOOKUP('lap sim'!T3732,'bike sim'!J45:J290,'bike sim'!K45:K290)</f>
        <v>44.3036569389688</v>
      </c>
    </row>
    <row r="3733" spans="17:21" x14ac:dyDescent="0.25">
      <c r="Q3733" s="18" t="s">
        <v>108</v>
      </c>
      <c r="R3733" s="16">
        <v>3728</v>
      </c>
      <c r="S3733" s="18">
        <f t="shared" si="201"/>
        <v>6.5745485740835358E-2</v>
      </c>
      <c r="T3733" s="18">
        <f t="shared" si="202"/>
        <v>15.21016977411861</v>
      </c>
      <c r="U3733" s="18">
        <f>LOOKUP('lap sim'!T3733,'bike sim'!J46:J291,'bike sim'!K46:K291)</f>
        <v>44.3036569389688</v>
      </c>
    </row>
    <row r="3734" spans="17:21" x14ac:dyDescent="0.25">
      <c r="Q3734" s="18" t="s">
        <v>108</v>
      </c>
      <c r="R3734" s="16">
        <v>3729</v>
      </c>
      <c r="S3734" s="18">
        <f t="shared" si="201"/>
        <v>6.5745485740835358E-2</v>
      </c>
      <c r="T3734" s="18">
        <f t="shared" si="202"/>
        <v>15.21016977411861</v>
      </c>
      <c r="U3734" s="18">
        <f>LOOKUP('lap sim'!T3734,'bike sim'!J47:J292,'bike sim'!K47:K292)</f>
        <v>44.3036569389688</v>
      </c>
    </row>
    <row r="3735" spans="17:21" x14ac:dyDescent="0.25">
      <c r="Q3735" s="18" t="s">
        <v>108</v>
      </c>
      <c r="R3735" s="16">
        <v>3730</v>
      </c>
      <c r="S3735" s="18">
        <f t="shared" si="201"/>
        <v>6.5745485740835358E-2</v>
      </c>
      <c r="T3735" s="18">
        <f t="shared" si="202"/>
        <v>15.21016977411861</v>
      </c>
      <c r="U3735" s="18">
        <f>LOOKUP('lap sim'!T3735,'bike sim'!J48:J293,'bike sim'!K48:K293)</f>
        <v>44.3036569389688</v>
      </c>
    </row>
    <row r="3736" spans="17:21" x14ac:dyDescent="0.25">
      <c r="Q3736" s="18" t="s">
        <v>108</v>
      </c>
      <c r="R3736" s="16">
        <v>3731</v>
      </c>
      <c r="S3736" s="18">
        <f t="shared" si="201"/>
        <v>6.5745485740835358E-2</v>
      </c>
      <c r="T3736" s="18">
        <f t="shared" si="202"/>
        <v>15.21016977411861</v>
      </c>
      <c r="U3736" s="18">
        <f>LOOKUP('lap sim'!T3736,'bike sim'!J49:J294,'bike sim'!K49:K294)</f>
        <v>44.3036569389688</v>
      </c>
    </row>
    <row r="3737" spans="17:21" x14ac:dyDescent="0.25">
      <c r="Q3737" s="18" t="s">
        <v>108</v>
      </c>
      <c r="R3737" s="16">
        <v>3732</v>
      </c>
      <c r="S3737" s="18">
        <f t="shared" si="201"/>
        <v>6.5745485740835358E-2</v>
      </c>
      <c r="T3737" s="18">
        <f t="shared" si="202"/>
        <v>15.21016977411861</v>
      </c>
      <c r="U3737" s="18">
        <f>LOOKUP('lap sim'!T3737,'bike sim'!J50:J295,'bike sim'!K50:K295)</f>
        <v>44.3036569389688</v>
      </c>
    </row>
    <row r="3738" spans="17:21" x14ac:dyDescent="0.25">
      <c r="Q3738" s="18" t="s">
        <v>108</v>
      </c>
      <c r="R3738" s="16">
        <v>3733</v>
      </c>
      <c r="S3738" s="18">
        <f t="shared" si="201"/>
        <v>6.5745485740835358E-2</v>
      </c>
      <c r="T3738" s="18">
        <f t="shared" si="202"/>
        <v>15.21016977411861</v>
      </c>
      <c r="U3738" s="18">
        <f>LOOKUP('lap sim'!T3738,'bike sim'!J51:J296,'bike sim'!K51:K296)</f>
        <v>44.3036569389688</v>
      </c>
    </row>
    <row r="3739" spans="17:21" x14ac:dyDescent="0.25">
      <c r="Q3739" s="18" t="s">
        <v>108</v>
      </c>
      <c r="R3739" s="16">
        <v>3734</v>
      </c>
      <c r="S3739" s="18">
        <f t="shared" si="201"/>
        <v>6.5745485740835358E-2</v>
      </c>
      <c r="T3739" s="18">
        <f t="shared" si="202"/>
        <v>15.21016977411861</v>
      </c>
      <c r="U3739" s="18">
        <f>LOOKUP('lap sim'!T3739,'bike sim'!J52:J297,'bike sim'!K52:K297)</f>
        <v>44.3036569389688</v>
      </c>
    </row>
    <row r="3740" spans="17:21" x14ac:dyDescent="0.25">
      <c r="Q3740" s="18" t="s">
        <v>108</v>
      </c>
      <c r="R3740" s="16">
        <v>3735</v>
      </c>
      <c r="S3740" s="18">
        <f t="shared" si="201"/>
        <v>6.5745485740835358E-2</v>
      </c>
      <c r="T3740" s="18">
        <f t="shared" si="202"/>
        <v>15.21016977411861</v>
      </c>
      <c r="U3740" s="18">
        <f>LOOKUP('lap sim'!T3740,'bike sim'!J53:J298,'bike sim'!K53:K298)</f>
        <v>44.3036569389688</v>
      </c>
    </row>
    <row r="3741" spans="17:21" x14ac:dyDescent="0.25">
      <c r="Q3741" s="18" t="s">
        <v>108</v>
      </c>
      <c r="R3741" s="16">
        <v>3736</v>
      </c>
      <c r="S3741" s="18">
        <f t="shared" si="201"/>
        <v>6.5745485740835358E-2</v>
      </c>
      <c r="T3741" s="18">
        <f t="shared" si="202"/>
        <v>15.21016977411861</v>
      </c>
      <c r="U3741" s="18">
        <f>LOOKUP('lap sim'!T3741,'bike sim'!J54:J299,'bike sim'!K54:K299)</f>
        <v>44.3036569389688</v>
      </c>
    </row>
    <row r="3742" spans="17:21" x14ac:dyDescent="0.25">
      <c r="Q3742" s="18" t="s">
        <v>108</v>
      </c>
      <c r="R3742" s="16">
        <v>3737</v>
      </c>
      <c r="S3742" s="18">
        <f t="shared" si="201"/>
        <v>6.5745485740835358E-2</v>
      </c>
      <c r="T3742" s="18">
        <f t="shared" si="202"/>
        <v>15.21016977411861</v>
      </c>
      <c r="U3742" s="18">
        <f>LOOKUP('lap sim'!T3742,'bike sim'!J1:J246,'bike sim'!K1:K246)</f>
        <v>44.3036569389688</v>
      </c>
    </row>
    <row r="3743" spans="17:21" x14ac:dyDescent="0.25">
      <c r="Q3743" s="18" t="s">
        <v>108</v>
      </c>
      <c r="R3743" s="16">
        <v>3738</v>
      </c>
      <c r="S3743" s="18">
        <f t="shared" si="201"/>
        <v>6.5745485740835358E-2</v>
      </c>
      <c r="T3743" s="18">
        <f t="shared" si="202"/>
        <v>15.21016977411861</v>
      </c>
      <c r="U3743" s="18">
        <f>LOOKUP('lap sim'!T3743,'bike sim'!J2:J247,'bike sim'!K2:K247)</f>
        <v>44.3036569389688</v>
      </c>
    </row>
    <row r="3744" spans="17:21" x14ac:dyDescent="0.25">
      <c r="Q3744" s="18" t="s">
        <v>108</v>
      </c>
      <c r="R3744" s="16">
        <v>3739</v>
      </c>
      <c r="S3744" s="18">
        <f t="shared" si="201"/>
        <v>6.5745485740835358E-2</v>
      </c>
      <c r="T3744" s="18">
        <f t="shared" si="202"/>
        <v>15.21016977411861</v>
      </c>
      <c r="U3744" s="18">
        <f>LOOKUP('lap sim'!T3744,'bike sim'!J3:J248,'bike sim'!K3:K248)</f>
        <v>44.3036569389688</v>
      </c>
    </row>
    <row r="3745" spans="17:21" x14ac:dyDescent="0.25">
      <c r="Q3745" s="18" t="s">
        <v>108</v>
      </c>
      <c r="R3745" s="16">
        <v>3740</v>
      </c>
      <c r="S3745" s="18">
        <f t="shared" si="201"/>
        <v>6.5745485740835358E-2</v>
      </c>
      <c r="T3745" s="18">
        <f t="shared" si="202"/>
        <v>15.21016977411861</v>
      </c>
      <c r="U3745" s="18">
        <f>LOOKUP('lap sim'!T3745,'bike sim'!J4:J249,'bike sim'!K4:K249)</f>
        <v>44.3036569389688</v>
      </c>
    </row>
    <row r="3746" spans="17:21" x14ac:dyDescent="0.25">
      <c r="Q3746" s="18" t="s">
        <v>108</v>
      </c>
      <c r="R3746" s="16">
        <v>3741</v>
      </c>
      <c r="S3746" s="18">
        <f t="shared" si="201"/>
        <v>6.5745485740835358E-2</v>
      </c>
      <c r="T3746" s="18">
        <f t="shared" si="202"/>
        <v>15.21016977411861</v>
      </c>
      <c r="U3746" s="18">
        <f>LOOKUP('lap sim'!T3746,'bike sim'!J5:J250,'bike sim'!K5:K250)</f>
        <v>44.3036569389688</v>
      </c>
    </row>
    <row r="3747" spans="17:21" x14ac:dyDescent="0.25">
      <c r="Q3747" s="18" t="s">
        <v>108</v>
      </c>
      <c r="R3747" s="16">
        <v>3742</v>
      </c>
      <c r="S3747" s="18">
        <f t="shared" si="201"/>
        <v>6.5745485740835358E-2</v>
      </c>
      <c r="T3747" s="18">
        <f t="shared" si="202"/>
        <v>15.21016977411861</v>
      </c>
      <c r="U3747" s="18">
        <f>LOOKUP('lap sim'!T3747,'bike sim'!J6:J251,'bike sim'!K6:K251)</f>
        <v>44.3036569389688</v>
      </c>
    </row>
    <row r="3748" spans="17:21" x14ac:dyDescent="0.25">
      <c r="Q3748" s="18" t="s">
        <v>108</v>
      </c>
      <c r="R3748" s="16">
        <v>3743</v>
      </c>
      <c r="S3748" s="18">
        <f t="shared" si="201"/>
        <v>6.5745485740835358E-2</v>
      </c>
      <c r="T3748" s="18">
        <f t="shared" si="202"/>
        <v>15.21016977411861</v>
      </c>
      <c r="U3748" s="18">
        <f>LOOKUP('lap sim'!T3748,'bike sim'!J7:J252,'bike sim'!K7:K252)</f>
        <v>44.3036569389688</v>
      </c>
    </row>
    <row r="3749" spans="17:21" x14ac:dyDescent="0.25">
      <c r="Q3749" s="18" t="s">
        <v>108</v>
      </c>
      <c r="R3749" s="16">
        <v>3744</v>
      </c>
      <c r="S3749" s="18">
        <f t="shared" si="201"/>
        <v>6.5745485740835358E-2</v>
      </c>
      <c r="T3749" s="18">
        <f t="shared" si="202"/>
        <v>15.21016977411861</v>
      </c>
      <c r="U3749" s="18">
        <f>LOOKUP('lap sim'!T3749,'bike sim'!J8:J253,'bike sim'!K8:K253)</f>
        <v>44.3036569389688</v>
      </c>
    </row>
    <row r="3750" spans="17:21" x14ac:dyDescent="0.25">
      <c r="Q3750" s="18" t="s">
        <v>108</v>
      </c>
      <c r="R3750" s="16">
        <v>3745</v>
      </c>
      <c r="S3750" s="18">
        <f t="shared" si="201"/>
        <v>6.5745485740835358E-2</v>
      </c>
      <c r="T3750" s="18">
        <f t="shared" ref="T3750:T3781" si="203">$I$13</f>
        <v>15.21016977411861</v>
      </c>
      <c r="U3750" s="18">
        <f>LOOKUP('lap sim'!T3750,'bike sim'!J9:J254,'bike sim'!K9:K254)</f>
        <v>44.3036569389688</v>
      </c>
    </row>
    <row r="3751" spans="17:21" x14ac:dyDescent="0.25">
      <c r="Q3751" s="18" t="s">
        <v>108</v>
      </c>
      <c r="R3751" s="16">
        <v>3746</v>
      </c>
      <c r="S3751" s="18">
        <f t="shared" si="201"/>
        <v>6.5745485740835358E-2</v>
      </c>
      <c r="T3751" s="18">
        <f t="shared" si="203"/>
        <v>15.21016977411861</v>
      </c>
      <c r="U3751" s="18">
        <f>LOOKUP('lap sim'!T3751,'bike sim'!J10:J255,'bike sim'!K10:K255)</f>
        <v>44.3036569389688</v>
      </c>
    </row>
    <row r="3752" spans="17:21" x14ac:dyDescent="0.25">
      <c r="Q3752" s="18" t="s">
        <v>108</v>
      </c>
      <c r="R3752" s="16">
        <v>3747</v>
      </c>
      <c r="S3752" s="18">
        <f t="shared" si="201"/>
        <v>6.5745485740835358E-2</v>
      </c>
      <c r="T3752" s="18">
        <f t="shared" si="203"/>
        <v>15.21016977411861</v>
      </c>
      <c r="U3752" s="18">
        <f>LOOKUP('lap sim'!T3752,'bike sim'!J11:J256,'bike sim'!K11:K256)</f>
        <v>44.3036569389688</v>
      </c>
    </row>
    <row r="3753" spans="17:21" x14ac:dyDescent="0.25">
      <c r="Q3753" s="18" t="s">
        <v>108</v>
      </c>
      <c r="R3753" s="16">
        <v>3748</v>
      </c>
      <c r="S3753" s="18">
        <f t="shared" si="201"/>
        <v>6.5745485740835358E-2</v>
      </c>
      <c r="T3753" s="18">
        <f t="shared" si="203"/>
        <v>15.21016977411861</v>
      </c>
      <c r="U3753" s="18">
        <f>LOOKUP('lap sim'!T3753,'bike sim'!J12:J257,'bike sim'!K12:K257)</f>
        <v>44.3036569389688</v>
      </c>
    </row>
    <row r="3754" spans="17:21" x14ac:dyDescent="0.25">
      <c r="Q3754" s="18" t="s">
        <v>108</v>
      </c>
      <c r="R3754" s="16">
        <v>3749</v>
      </c>
      <c r="S3754" s="18">
        <f t="shared" si="201"/>
        <v>6.5745485740835358E-2</v>
      </c>
      <c r="T3754" s="18">
        <f t="shared" si="203"/>
        <v>15.21016977411861</v>
      </c>
      <c r="U3754" s="18">
        <f>LOOKUP('lap sim'!T3754,'bike sim'!J13:J258,'bike sim'!K13:K258)</f>
        <v>44.3036569389688</v>
      </c>
    </row>
    <row r="3755" spans="17:21" x14ac:dyDescent="0.25">
      <c r="Q3755" s="18" t="s">
        <v>108</v>
      </c>
      <c r="R3755" s="16">
        <v>3750</v>
      </c>
      <c r="S3755" s="18">
        <f t="shared" si="201"/>
        <v>6.5745485740835358E-2</v>
      </c>
      <c r="T3755" s="18">
        <f t="shared" si="203"/>
        <v>15.21016977411861</v>
      </c>
      <c r="U3755" s="18">
        <f>LOOKUP('lap sim'!T3755,'bike sim'!J14:J259,'bike sim'!K14:K259)</f>
        <v>44.3036569389688</v>
      </c>
    </row>
    <row r="3756" spans="17:21" x14ac:dyDescent="0.25">
      <c r="Q3756" s="18" t="s">
        <v>108</v>
      </c>
      <c r="R3756" s="16">
        <v>3751</v>
      </c>
      <c r="S3756" s="18">
        <f t="shared" si="201"/>
        <v>6.5745485740835358E-2</v>
      </c>
      <c r="T3756" s="18">
        <f t="shared" si="203"/>
        <v>15.21016977411861</v>
      </c>
      <c r="U3756" s="18">
        <f>LOOKUP('lap sim'!T3756,'bike sim'!J15:J260,'bike sim'!K15:K260)</f>
        <v>44.3036569389688</v>
      </c>
    </row>
    <row r="3757" spans="17:21" x14ac:dyDescent="0.25">
      <c r="Q3757" s="18" t="s">
        <v>108</v>
      </c>
      <c r="R3757" s="16">
        <v>3752</v>
      </c>
      <c r="S3757" s="18">
        <f t="shared" si="201"/>
        <v>6.5745485740835358E-2</v>
      </c>
      <c r="T3757" s="18">
        <f t="shared" si="203"/>
        <v>15.21016977411861</v>
      </c>
      <c r="U3757" s="18">
        <f>LOOKUP('lap sim'!T3757,'bike sim'!J16:J261,'bike sim'!K16:K261)</f>
        <v>44.3036569389688</v>
      </c>
    </row>
    <row r="3758" spans="17:21" x14ac:dyDescent="0.25">
      <c r="Q3758" s="18" t="s">
        <v>108</v>
      </c>
      <c r="R3758" s="16">
        <v>3753</v>
      </c>
      <c r="S3758" s="18">
        <f t="shared" si="201"/>
        <v>6.5745485740835358E-2</v>
      </c>
      <c r="T3758" s="18">
        <f t="shared" si="203"/>
        <v>15.21016977411861</v>
      </c>
      <c r="U3758" s="18">
        <f>LOOKUP('lap sim'!T3758,'bike sim'!J17:J262,'bike sim'!K17:K262)</f>
        <v>44.3036569389688</v>
      </c>
    </row>
    <row r="3759" spans="17:21" x14ac:dyDescent="0.25">
      <c r="Q3759" s="18" t="s">
        <v>108</v>
      </c>
      <c r="R3759" s="16">
        <v>3754</v>
      </c>
      <c r="S3759" s="18">
        <f t="shared" si="201"/>
        <v>6.5745485740835358E-2</v>
      </c>
      <c r="T3759" s="18">
        <f t="shared" si="203"/>
        <v>15.21016977411861</v>
      </c>
      <c r="U3759" s="18">
        <f>LOOKUP('lap sim'!T3759,'bike sim'!J18:J263,'bike sim'!K18:K263)</f>
        <v>44.3036569389688</v>
      </c>
    </row>
    <row r="3760" spans="17:21" x14ac:dyDescent="0.25">
      <c r="Q3760" s="18" t="s">
        <v>108</v>
      </c>
      <c r="R3760" s="16">
        <v>3755</v>
      </c>
      <c r="S3760" s="18">
        <f t="shared" si="201"/>
        <v>6.5745485740835358E-2</v>
      </c>
      <c r="T3760" s="18">
        <f t="shared" si="203"/>
        <v>15.21016977411861</v>
      </c>
      <c r="U3760" s="18">
        <f>LOOKUP('lap sim'!T3760,'bike sim'!J19:J264,'bike sim'!K19:K264)</f>
        <v>44.3036569389688</v>
      </c>
    </row>
    <row r="3761" spans="17:21" x14ac:dyDescent="0.25">
      <c r="Q3761" s="18" t="s">
        <v>108</v>
      </c>
      <c r="R3761" s="16">
        <v>3756</v>
      </c>
      <c r="S3761" s="18">
        <f t="shared" si="201"/>
        <v>6.5745485740835358E-2</v>
      </c>
      <c r="T3761" s="18">
        <f t="shared" si="203"/>
        <v>15.21016977411861</v>
      </c>
      <c r="U3761" s="18">
        <f>LOOKUP('lap sim'!T3761,'bike sim'!J20:J265,'bike sim'!K20:K265)</f>
        <v>44.3036569389688</v>
      </c>
    </row>
    <row r="3762" spans="17:21" x14ac:dyDescent="0.25">
      <c r="Q3762" s="18" t="s">
        <v>108</v>
      </c>
      <c r="R3762" s="16">
        <v>3757</v>
      </c>
      <c r="S3762" s="18">
        <f t="shared" si="201"/>
        <v>6.5745485740835358E-2</v>
      </c>
      <c r="T3762" s="18">
        <f t="shared" si="203"/>
        <v>15.21016977411861</v>
      </c>
      <c r="U3762" s="18">
        <f>LOOKUP('lap sim'!T3762,'bike sim'!J21:J266,'bike sim'!K21:K266)</f>
        <v>44.3036569389688</v>
      </c>
    </row>
    <row r="3763" spans="17:21" x14ac:dyDescent="0.25">
      <c r="Q3763" s="18" t="s">
        <v>108</v>
      </c>
      <c r="R3763" s="16">
        <v>3758</v>
      </c>
      <c r="S3763" s="18">
        <f t="shared" si="201"/>
        <v>6.5745485740835358E-2</v>
      </c>
      <c r="T3763" s="18">
        <f t="shared" si="203"/>
        <v>15.21016977411861</v>
      </c>
      <c r="U3763" s="18">
        <f>LOOKUP('lap sim'!T3763,'bike sim'!J22:J267,'bike sim'!K22:K267)</f>
        <v>44.3036569389688</v>
      </c>
    </row>
    <row r="3764" spans="17:21" x14ac:dyDescent="0.25">
      <c r="Q3764" s="18" t="s">
        <v>108</v>
      </c>
      <c r="R3764" s="16">
        <v>3759</v>
      </c>
      <c r="S3764" s="18">
        <f t="shared" si="201"/>
        <v>6.5745485740835358E-2</v>
      </c>
      <c r="T3764" s="18">
        <f t="shared" si="203"/>
        <v>15.21016977411861</v>
      </c>
      <c r="U3764" s="18">
        <f>LOOKUP('lap sim'!T3764,'bike sim'!J23:J268,'bike sim'!K23:K268)</f>
        <v>44.3036569389688</v>
      </c>
    </row>
    <row r="3765" spans="17:21" x14ac:dyDescent="0.25">
      <c r="Q3765" s="18" t="s">
        <v>108</v>
      </c>
      <c r="R3765" s="16">
        <v>3760</v>
      </c>
      <c r="S3765" s="18">
        <f t="shared" si="201"/>
        <v>6.5745485740835358E-2</v>
      </c>
      <c r="T3765" s="18">
        <f t="shared" si="203"/>
        <v>15.21016977411861</v>
      </c>
      <c r="U3765" s="18">
        <f>LOOKUP('lap sim'!T3765,'bike sim'!J24:J269,'bike sim'!K24:K269)</f>
        <v>44.3036569389688</v>
      </c>
    </row>
    <row r="3766" spans="17:21" x14ac:dyDescent="0.25">
      <c r="Q3766" s="18" t="s">
        <v>108</v>
      </c>
      <c r="R3766" s="16">
        <v>3761</v>
      </c>
      <c r="S3766" s="18">
        <f t="shared" si="201"/>
        <v>6.5745485740835358E-2</v>
      </c>
      <c r="T3766" s="18">
        <f t="shared" si="203"/>
        <v>15.21016977411861</v>
      </c>
      <c r="U3766" s="18">
        <f>LOOKUP('lap sim'!T3766,'bike sim'!J25:J270,'bike sim'!K25:K270)</f>
        <v>44.3036569389688</v>
      </c>
    </row>
    <row r="3767" spans="17:21" x14ac:dyDescent="0.25">
      <c r="Q3767" s="18" t="s">
        <v>108</v>
      </c>
      <c r="R3767" s="16">
        <v>3762</v>
      </c>
      <c r="S3767" s="18">
        <f t="shared" si="201"/>
        <v>6.5745485740835358E-2</v>
      </c>
      <c r="T3767" s="18">
        <f t="shared" si="203"/>
        <v>15.21016977411861</v>
      </c>
      <c r="U3767" s="18">
        <f>LOOKUP('lap sim'!T3767,'bike sim'!J26:J271,'bike sim'!K26:K271)</f>
        <v>44.3036569389688</v>
      </c>
    </row>
    <row r="3768" spans="17:21" x14ac:dyDescent="0.25">
      <c r="Q3768" s="18" t="s">
        <v>108</v>
      </c>
      <c r="R3768" s="16">
        <v>3763</v>
      </c>
      <c r="S3768" s="18">
        <f t="shared" si="201"/>
        <v>6.5745485740835358E-2</v>
      </c>
      <c r="T3768" s="18">
        <f t="shared" si="203"/>
        <v>15.21016977411861</v>
      </c>
      <c r="U3768" s="18">
        <f>LOOKUP('lap sim'!T3768,'bike sim'!J27:J272,'bike sim'!K27:K272)</f>
        <v>44.3036569389688</v>
      </c>
    </row>
    <row r="3769" spans="17:21" x14ac:dyDescent="0.25">
      <c r="Q3769" s="18" t="s">
        <v>108</v>
      </c>
      <c r="R3769" s="16">
        <v>3764</v>
      </c>
      <c r="S3769" s="18">
        <f t="shared" si="201"/>
        <v>6.5745485740835358E-2</v>
      </c>
      <c r="T3769" s="18">
        <f t="shared" si="203"/>
        <v>15.21016977411861</v>
      </c>
      <c r="U3769" s="18">
        <f>LOOKUP('lap sim'!T3769,'bike sim'!J28:J273,'bike sim'!K28:K273)</f>
        <v>44.3036569389688</v>
      </c>
    </row>
    <row r="3770" spans="17:21" x14ac:dyDescent="0.25">
      <c r="Q3770" s="18" t="s">
        <v>108</v>
      </c>
      <c r="R3770" s="16">
        <v>3765</v>
      </c>
      <c r="S3770" s="18">
        <f t="shared" ref="S3770:S3833" si="204">1/T3770</f>
        <v>6.5745485740835358E-2</v>
      </c>
      <c r="T3770" s="18">
        <f t="shared" si="203"/>
        <v>15.21016977411861</v>
      </c>
      <c r="U3770" s="18">
        <f>LOOKUP('lap sim'!T3770,'bike sim'!J29:J274,'bike sim'!K29:K274)</f>
        <v>44.3036569389688</v>
      </c>
    </row>
    <row r="3771" spans="17:21" x14ac:dyDescent="0.25">
      <c r="Q3771" s="18" t="s">
        <v>108</v>
      </c>
      <c r="R3771" s="16">
        <v>3766</v>
      </c>
      <c r="S3771" s="18">
        <f t="shared" si="204"/>
        <v>6.5745485740835358E-2</v>
      </c>
      <c r="T3771" s="18">
        <f t="shared" si="203"/>
        <v>15.21016977411861</v>
      </c>
      <c r="U3771" s="18">
        <f>LOOKUP('lap sim'!T3771,'bike sim'!J30:J275,'bike sim'!K30:K275)</f>
        <v>44.3036569389688</v>
      </c>
    </row>
    <row r="3772" spans="17:21" x14ac:dyDescent="0.25">
      <c r="Q3772" s="18" t="s">
        <v>108</v>
      </c>
      <c r="R3772" s="16">
        <v>3767</v>
      </c>
      <c r="S3772" s="18">
        <f t="shared" si="204"/>
        <v>6.5745485740835358E-2</v>
      </c>
      <c r="T3772" s="18">
        <f t="shared" si="203"/>
        <v>15.21016977411861</v>
      </c>
      <c r="U3772" s="18">
        <f>LOOKUP('lap sim'!T3772,'bike sim'!J31:J276,'bike sim'!K31:K276)</f>
        <v>44.3036569389688</v>
      </c>
    </row>
    <row r="3773" spans="17:21" x14ac:dyDescent="0.25">
      <c r="Q3773" s="18" t="s">
        <v>108</v>
      </c>
      <c r="R3773" s="16">
        <v>3768</v>
      </c>
      <c r="S3773" s="18">
        <f t="shared" si="204"/>
        <v>6.5745485740835358E-2</v>
      </c>
      <c r="T3773" s="18">
        <f t="shared" si="203"/>
        <v>15.21016977411861</v>
      </c>
      <c r="U3773" s="18">
        <f>LOOKUP('lap sim'!T3773,'bike sim'!J32:J277,'bike sim'!K32:K277)</f>
        <v>44.3036569389688</v>
      </c>
    </row>
    <row r="3774" spans="17:21" x14ac:dyDescent="0.25">
      <c r="Q3774" s="18" t="s">
        <v>108</v>
      </c>
      <c r="R3774" s="16">
        <v>3769</v>
      </c>
      <c r="S3774" s="18">
        <f t="shared" si="204"/>
        <v>6.5745485740835358E-2</v>
      </c>
      <c r="T3774" s="18">
        <f t="shared" si="203"/>
        <v>15.21016977411861</v>
      </c>
      <c r="U3774" s="18">
        <f>LOOKUP('lap sim'!T3774,'bike sim'!J33:J278,'bike sim'!K33:K278)</f>
        <v>44.3036569389688</v>
      </c>
    </row>
    <row r="3775" spans="17:21" x14ac:dyDescent="0.25">
      <c r="Q3775" s="18" t="s">
        <v>108</v>
      </c>
      <c r="R3775" s="16">
        <v>3770</v>
      </c>
      <c r="S3775" s="18">
        <f t="shared" si="204"/>
        <v>6.5745485740835358E-2</v>
      </c>
      <c r="T3775" s="18">
        <f t="shared" si="203"/>
        <v>15.21016977411861</v>
      </c>
      <c r="U3775" s="18">
        <f>LOOKUP('lap sim'!T3775,'bike sim'!J34:J279,'bike sim'!K34:K279)</f>
        <v>44.3036569389688</v>
      </c>
    </row>
    <row r="3776" spans="17:21" x14ac:dyDescent="0.25">
      <c r="Q3776" s="18" t="s">
        <v>108</v>
      </c>
      <c r="R3776" s="16">
        <v>3771</v>
      </c>
      <c r="S3776" s="18">
        <f t="shared" si="204"/>
        <v>6.5745485740835358E-2</v>
      </c>
      <c r="T3776" s="18">
        <f t="shared" si="203"/>
        <v>15.21016977411861</v>
      </c>
      <c r="U3776" s="18">
        <f>LOOKUP('lap sim'!T3776,'bike sim'!J35:J280,'bike sim'!K35:K280)</f>
        <v>44.3036569389688</v>
      </c>
    </row>
    <row r="3777" spans="17:21" x14ac:dyDescent="0.25">
      <c r="Q3777" s="18" t="s">
        <v>108</v>
      </c>
      <c r="R3777" s="16">
        <v>3772</v>
      </c>
      <c r="S3777" s="18">
        <f t="shared" si="204"/>
        <v>6.5745485740835358E-2</v>
      </c>
      <c r="T3777" s="18">
        <f t="shared" si="203"/>
        <v>15.21016977411861</v>
      </c>
      <c r="U3777" s="18">
        <f>LOOKUP('lap sim'!T3777,'bike sim'!J36:J281,'bike sim'!K36:K281)</f>
        <v>44.3036569389688</v>
      </c>
    </row>
    <row r="3778" spans="17:21" x14ac:dyDescent="0.25">
      <c r="Q3778" s="18" t="s">
        <v>108</v>
      </c>
      <c r="R3778" s="16">
        <v>3773</v>
      </c>
      <c r="S3778" s="18">
        <f t="shared" si="204"/>
        <v>6.5745485740835358E-2</v>
      </c>
      <c r="T3778" s="18">
        <f t="shared" si="203"/>
        <v>15.21016977411861</v>
      </c>
      <c r="U3778" s="18">
        <f>LOOKUP('lap sim'!T3778,'bike sim'!J37:J282,'bike sim'!K37:K282)</f>
        <v>44.3036569389688</v>
      </c>
    </row>
    <row r="3779" spans="17:21" x14ac:dyDescent="0.25">
      <c r="Q3779" s="18" t="s">
        <v>108</v>
      </c>
      <c r="R3779" s="16">
        <v>3774</v>
      </c>
      <c r="S3779" s="18">
        <f t="shared" si="204"/>
        <v>6.5745485740835358E-2</v>
      </c>
      <c r="T3779" s="18">
        <f t="shared" si="203"/>
        <v>15.21016977411861</v>
      </c>
      <c r="U3779" s="18">
        <f>LOOKUP('lap sim'!T3779,'bike sim'!J38:J283,'bike sim'!K38:K283)</f>
        <v>44.3036569389688</v>
      </c>
    </row>
    <row r="3780" spans="17:21" x14ac:dyDescent="0.25">
      <c r="Q3780" s="18" t="s">
        <v>108</v>
      </c>
      <c r="R3780" s="16">
        <v>3775</v>
      </c>
      <c r="S3780" s="18">
        <f t="shared" si="204"/>
        <v>6.5745485740835358E-2</v>
      </c>
      <c r="T3780" s="18">
        <f t="shared" si="203"/>
        <v>15.21016977411861</v>
      </c>
      <c r="U3780" s="18">
        <f>LOOKUP('lap sim'!T3780,'bike sim'!J39:J284,'bike sim'!K39:K284)</f>
        <v>44.3036569389688</v>
      </c>
    </row>
    <row r="3781" spans="17:21" x14ac:dyDescent="0.25">
      <c r="Q3781" s="18" t="s">
        <v>108</v>
      </c>
      <c r="R3781" s="16">
        <v>3776</v>
      </c>
      <c r="S3781" s="18">
        <f t="shared" si="204"/>
        <v>6.5745485740835358E-2</v>
      </c>
      <c r="T3781" s="18">
        <f t="shared" si="203"/>
        <v>15.21016977411861</v>
      </c>
      <c r="U3781" s="18">
        <f>LOOKUP('lap sim'!T3781,'bike sim'!J40:J285,'bike sim'!K40:K285)</f>
        <v>44.3036569389688</v>
      </c>
    </row>
    <row r="3782" spans="17:21" x14ac:dyDescent="0.25">
      <c r="Q3782" s="18" t="s">
        <v>108</v>
      </c>
      <c r="R3782" s="16">
        <v>3777</v>
      </c>
      <c r="S3782" s="18">
        <f t="shared" si="204"/>
        <v>6.5745485740835358E-2</v>
      </c>
      <c r="T3782" s="18">
        <f t="shared" ref="T3782:T3795" si="205">$I$13</f>
        <v>15.21016977411861</v>
      </c>
      <c r="U3782" s="18">
        <f>LOOKUP('lap sim'!T3782,'bike sim'!J41:J286,'bike sim'!K41:K286)</f>
        <v>44.3036569389688</v>
      </c>
    </row>
    <row r="3783" spans="17:21" x14ac:dyDescent="0.25">
      <c r="Q3783" s="18" t="s">
        <v>108</v>
      </c>
      <c r="R3783" s="16">
        <v>3778</v>
      </c>
      <c r="S3783" s="18">
        <f t="shared" si="204"/>
        <v>6.5745485740835358E-2</v>
      </c>
      <c r="T3783" s="18">
        <f t="shared" si="205"/>
        <v>15.21016977411861</v>
      </c>
      <c r="U3783" s="18">
        <f>LOOKUP('lap sim'!T3783,'bike sim'!J42:J287,'bike sim'!K42:K287)</f>
        <v>44.3036569389688</v>
      </c>
    </row>
    <row r="3784" spans="17:21" x14ac:dyDescent="0.25">
      <c r="Q3784" s="18" t="s">
        <v>108</v>
      </c>
      <c r="R3784" s="16">
        <v>3779</v>
      </c>
      <c r="S3784" s="18">
        <f t="shared" si="204"/>
        <v>6.5745485740835358E-2</v>
      </c>
      <c r="T3784" s="18">
        <f t="shared" si="205"/>
        <v>15.21016977411861</v>
      </c>
      <c r="U3784" s="18">
        <f>LOOKUP('lap sim'!T3784,'bike sim'!J43:J288,'bike sim'!K43:K288)</f>
        <v>44.3036569389688</v>
      </c>
    </row>
    <row r="3785" spans="17:21" x14ac:dyDescent="0.25">
      <c r="Q3785" s="18" t="s">
        <v>108</v>
      </c>
      <c r="R3785" s="16">
        <v>3780</v>
      </c>
      <c r="S3785" s="18">
        <f t="shared" si="204"/>
        <v>6.5745485740835358E-2</v>
      </c>
      <c r="T3785" s="18">
        <f t="shared" si="205"/>
        <v>15.21016977411861</v>
      </c>
      <c r="U3785" s="18">
        <f>LOOKUP('lap sim'!T3785,'bike sim'!J44:J289,'bike sim'!K44:K289)</f>
        <v>44.3036569389688</v>
      </c>
    </row>
    <row r="3786" spans="17:21" x14ac:dyDescent="0.25">
      <c r="Q3786" s="18" t="s">
        <v>108</v>
      </c>
      <c r="R3786" s="16">
        <v>3781</v>
      </c>
      <c r="S3786" s="18">
        <f t="shared" si="204"/>
        <v>6.5745485740835358E-2</v>
      </c>
      <c r="T3786" s="18">
        <f t="shared" si="205"/>
        <v>15.21016977411861</v>
      </c>
      <c r="U3786" s="18">
        <f>LOOKUP('lap sim'!T3786,'bike sim'!J45:J290,'bike sim'!K45:K290)</f>
        <v>44.3036569389688</v>
      </c>
    </row>
    <row r="3787" spans="17:21" x14ac:dyDescent="0.25">
      <c r="Q3787" s="18" t="s">
        <v>108</v>
      </c>
      <c r="R3787" s="16">
        <v>3782</v>
      </c>
      <c r="S3787" s="18">
        <f t="shared" si="204"/>
        <v>6.5745485740835358E-2</v>
      </c>
      <c r="T3787" s="18">
        <f t="shared" si="205"/>
        <v>15.21016977411861</v>
      </c>
      <c r="U3787" s="18">
        <f>LOOKUP('lap sim'!T3787,'bike sim'!J46:J291,'bike sim'!K46:K291)</f>
        <v>44.3036569389688</v>
      </c>
    </row>
    <row r="3788" spans="17:21" x14ac:dyDescent="0.25">
      <c r="Q3788" s="18" t="s">
        <v>108</v>
      </c>
      <c r="R3788" s="16">
        <v>3783</v>
      </c>
      <c r="S3788" s="18">
        <f t="shared" si="204"/>
        <v>6.5745485740835358E-2</v>
      </c>
      <c r="T3788" s="18">
        <f t="shared" si="205"/>
        <v>15.21016977411861</v>
      </c>
      <c r="U3788" s="18">
        <f>LOOKUP('lap sim'!T3788,'bike sim'!J47:J292,'bike sim'!K47:K292)</f>
        <v>44.3036569389688</v>
      </c>
    </row>
    <row r="3789" spans="17:21" x14ac:dyDescent="0.25">
      <c r="Q3789" s="18" t="s">
        <v>108</v>
      </c>
      <c r="R3789" s="16">
        <v>3784</v>
      </c>
      <c r="S3789" s="18">
        <f t="shared" si="204"/>
        <v>6.5745485740835358E-2</v>
      </c>
      <c r="T3789" s="18">
        <f t="shared" si="205"/>
        <v>15.21016977411861</v>
      </c>
      <c r="U3789" s="18">
        <f>LOOKUP('lap sim'!T3789,'bike sim'!J48:J293,'bike sim'!K48:K293)</f>
        <v>44.3036569389688</v>
      </c>
    </row>
    <row r="3790" spans="17:21" x14ac:dyDescent="0.25">
      <c r="Q3790" s="18" t="s">
        <v>108</v>
      </c>
      <c r="R3790" s="16">
        <v>3785</v>
      </c>
      <c r="S3790" s="18">
        <f t="shared" si="204"/>
        <v>6.5745485740835358E-2</v>
      </c>
      <c r="T3790" s="18">
        <f t="shared" si="205"/>
        <v>15.21016977411861</v>
      </c>
      <c r="U3790" s="18">
        <f>LOOKUP('lap sim'!T3790,'bike sim'!J49:J294,'bike sim'!K49:K294)</f>
        <v>44.3036569389688</v>
      </c>
    </row>
    <row r="3791" spans="17:21" x14ac:dyDescent="0.25">
      <c r="Q3791" s="18" t="s">
        <v>108</v>
      </c>
      <c r="R3791" s="16">
        <v>3786</v>
      </c>
      <c r="S3791" s="18">
        <f t="shared" si="204"/>
        <v>6.5745485740835358E-2</v>
      </c>
      <c r="T3791" s="18">
        <f t="shared" si="205"/>
        <v>15.21016977411861</v>
      </c>
      <c r="U3791" s="18">
        <f>LOOKUP('lap sim'!T3791,'bike sim'!J50:J295,'bike sim'!K50:K295)</f>
        <v>44.3036569389688</v>
      </c>
    </row>
    <row r="3792" spans="17:21" x14ac:dyDescent="0.25">
      <c r="Q3792" s="18" t="s">
        <v>108</v>
      </c>
      <c r="R3792" s="16">
        <v>3787</v>
      </c>
      <c r="S3792" s="18">
        <f t="shared" si="204"/>
        <v>6.5745485740835358E-2</v>
      </c>
      <c r="T3792" s="18">
        <f t="shared" si="205"/>
        <v>15.21016977411861</v>
      </c>
      <c r="U3792" s="18">
        <f>LOOKUP('lap sim'!T3792,'bike sim'!J51:J296,'bike sim'!K51:K296)</f>
        <v>44.3036569389688</v>
      </c>
    </row>
    <row r="3793" spans="17:21" x14ac:dyDescent="0.25">
      <c r="Q3793" s="18" t="s">
        <v>108</v>
      </c>
      <c r="R3793" s="16">
        <v>3788</v>
      </c>
      <c r="S3793" s="18">
        <f t="shared" si="204"/>
        <v>6.5745485740835358E-2</v>
      </c>
      <c r="T3793" s="18">
        <f t="shared" si="205"/>
        <v>15.21016977411861</v>
      </c>
      <c r="U3793" s="18">
        <f>LOOKUP('lap sim'!T3793,'bike sim'!J52:J297,'bike sim'!K52:K297)</f>
        <v>44.3036569389688</v>
      </c>
    </row>
    <row r="3794" spans="17:21" x14ac:dyDescent="0.25">
      <c r="Q3794" s="18" t="s">
        <v>108</v>
      </c>
      <c r="R3794" s="16">
        <v>3789</v>
      </c>
      <c r="S3794" s="18">
        <f t="shared" si="204"/>
        <v>6.5745485740835358E-2</v>
      </c>
      <c r="T3794" s="18">
        <f t="shared" si="205"/>
        <v>15.21016977411861</v>
      </c>
      <c r="U3794" s="18">
        <f>LOOKUP('lap sim'!T3794,'bike sim'!J53:J298,'bike sim'!K53:K298)</f>
        <v>44.3036569389688</v>
      </c>
    </row>
    <row r="3795" spans="17:21" x14ac:dyDescent="0.25">
      <c r="Q3795" s="18" t="s">
        <v>108</v>
      </c>
      <c r="R3795" s="16">
        <v>3790</v>
      </c>
      <c r="S3795" s="18">
        <f t="shared" si="204"/>
        <v>6.5745485740835358E-2</v>
      </c>
      <c r="T3795" s="18">
        <f t="shared" si="205"/>
        <v>15.21016977411861</v>
      </c>
      <c r="U3795" s="18">
        <f>LOOKUP('lap sim'!T3795,'bike sim'!J54:J299,'bike sim'!K54:K299)</f>
        <v>44.3036569389688</v>
      </c>
    </row>
    <row r="3796" spans="17:21" x14ac:dyDescent="0.25">
      <c r="Q3796" s="18" t="s">
        <v>110</v>
      </c>
      <c r="R3796" s="10">
        <v>3791</v>
      </c>
      <c r="S3796" s="18">
        <f t="shared" si="204"/>
        <v>5.5178699690700828E-2</v>
      </c>
      <c r="T3796" s="18">
        <f>T3795+(U3795*S3795)</f>
        <v>18.122935219666445</v>
      </c>
      <c r="U3796" s="18">
        <f>LOOKUP('lap sim'!T3796,'bike sim'!J55:J300,'bike sim'!K55:K300)</f>
        <v>35.420509477755992</v>
      </c>
    </row>
    <row r="3797" spans="17:21" x14ac:dyDescent="0.25">
      <c r="Q3797" s="18" t="s">
        <v>110</v>
      </c>
      <c r="R3797" s="10">
        <v>3792</v>
      </c>
      <c r="S3797" s="18">
        <f t="shared" si="204"/>
        <v>4.9807263633498418E-2</v>
      </c>
      <c r="T3797" s="18">
        <f t="shared" ref="T3797:T3860" si="206">T3796+(U3796*S3796)</f>
        <v>20.077392875031165</v>
      </c>
      <c r="U3797" s="18">
        <f>LOOKUP('lap sim'!T3797,'bike sim'!J56:J301,'bike sim'!K56:K301)</f>
        <v>32.003914300366453</v>
      </c>
    </row>
    <row r="3798" spans="17:21" x14ac:dyDescent="0.25">
      <c r="Q3798" s="18" t="s">
        <v>110</v>
      </c>
      <c r="R3798" s="10">
        <v>3793</v>
      </c>
      <c r="S3798" s="18">
        <f t="shared" si="204"/>
        <v>4.6143722352011363E-2</v>
      </c>
      <c r="T3798" s="18">
        <f t="shared" si="206"/>
        <v>21.671420271893407</v>
      </c>
      <c r="U3798" s="18">
        <f>LOOKUP('lap sim'!T3798,'bike sim'!J57:J302,'bike sim'!K57:K302)</f>
        <v>27.762623735331168</v>
      </c>
    </row>
    <row r="3799" spans="17:21" x14ac:dyDescent="0.25">
      <c r="Q3799" s="18" t="s">
        <v>110</v>
      </c>
      <c r="R3799" s="10">
        <v>3794</v>
      </c>
      <c r="S3799" s="18">
        <f t="shared" si="204"/>
        <v>4.3568255698540594E-2</v>
      </c>
      <c r="T3799" s="18">
        <f t="shared" si="206"/>
        <v>22.952491073299889</v>
      </c>
      <c r="U3799" s="18">
        <f>LOOKUP('lap sim'!T3799,'bike sim'!J58:J303,'bike sim'!K58:K303)</f>
        <v>26.537362016543192</v>
      </c>
    </row>
    <row r="3800" spans="17:21" x14ac:dyDescent="0.25">
      <c r="Q3800" s="18" t="s">
        <v>110</v>
      </c>
      <c r="R3800" s="10">
        <v>3795</v>
      </c>
      <c r="S3800" s="18">
        <f t="shared" si="204"/>
        <v>4.1478840715931317E-2</v>
      </c>
      <c r="T3800" s="18">
        <f t="shared" si="206"/>
        <v>24.108677647201382</v>
      </c>
      <c r="U3800" s="18">
        <f>LOOKUP('lap sim'!T3800,'bike sim'!J59:J304,'bike sim'!K59:K304)</f>
        <v>24.316575151239995</v>
      </c>
    </row>
    <row r="3801" spans="17:21" x14ac:dyDescent="0.25">
      <c r="Q3801" s="18" t="s">
        <v>110</v>
      </c>
      <c r="R3801" s="10">
        <v>3796</v>
      </c>
      <c r="S3801" s="18">
        <f t="shared" si="204"/>
        <v>3.9813194905485121E-2</v>
      </c>
      <c r="T3801" s="18">
        <f t="shared" si="206"/>
        <v>25.117300994656638</v>
      </c>
      <c r="U3801" s="18">
        <f>LOOKUP('lap sim'!T3801,'bike sim'!J60:J305,'bike sim'!K60:K305)</f>
        <v>23.307126576102178</v>
      </c>
    </row>
    <row r="3802" spans="17:21" x14ac:dyDescent="0.25">
      <c r="Q3802" s="18" t="s">
        <v>110</v>
      </c>
      <c r="R3802" s="10">
        <v>3797</v>
      </c>
      <c r="S3802" s="18">
        <f t="shared" si="204"/>
        <v>3.8394743174509555E-2</v>
      </c>
      <c r="T3802" s="18">
        <f t="shared" si="206"/>
        <v>26.045232167717806</v>
      </c>
      <c r="U3802" s="18">
        <f>LOOKUP('lap sim'!T3802,'bike sim'!J61:J306,'bike sim'!K61:K306)</f>
        <v>22.357057328913648</v>
      </c>
    </row>
    <row r="3803" spans="17:21" x14ac:dyDescent="0.25">
      <c r="Q3803" s="18" t="s">
        <v>110</v>
      </c>
      <c r="R3803" s="10">
        <v>3798</v>
      </c>
      <c r="S3803" s="18">
        <f t="shared" si="204"/>
        <v>3.7169711372986865E-2</v>
      </c>
      <c r="T3803" s="18">
        <f t="shared" si="206"/>
        <v>26.903625641999234</v>
      </c>
      <c r="U3803" s="18">
        <f>LOOKUP('lap sim'!T3803,'bike sim'!J62:J307,'bike sim'!K62:K307)</f>
        <v>20.615263709068</v>
      </c>
    </row>
    <row r="3804" spans="17:21" x14ac:dyDescent="0.25">
      <c r="Q3804" s="18" t="s">
        <v>110</v>
      </c>
      <c r="R3804" s="10">
        <v>3799</v>
      </c>
      <c r="S3804" s="18">
        <f t="shared" si="204"/>
        <v>3.6140368991428654E-2</v>
      </c>
      <c r="T3804" s="18">
        <f t="shared" si="206"/>
        <v>27.669889043943304</v>
      </c>
      <c r="U3804" s="18">
        <f>LOOKUP('lap sim'!T3804,'bike sim'!J63:J308,'bike sim'!K63:K308)</f>
        <v>19.814980154003784</v>
      </c>
    </row>
    <row r="3805" spans="17:21" x14ac:dyDescent="0.25">
      <c r="Q3805" s="18" t="s">
        <v>110</v>
      </c>
      <c r="R3805" s="10">
        <v>3800</v>
      </c>
      <c r="S3805" s="18">
        <f t="shared" si="204"/>
        <v>3.5228621747843344E-2</v>
      </c>
      <c r="T3805" s="18">
        <f t="shared" si="206"/>
        <v>28.386009738266836</v>
      </c>
      <c r="U3805" s="18">
        <f>LOOKUP('lap sim'!T3805,'bike sim'!J64:J309,'bike sim'!K64:K309)</f>
        <v>19.056816786048213</v>
      </c>
    </row>
    <row r="3806" spans="17:21" x14ac:dyDescent="0.25">
      <c r="Q3806" s="18" t="s">
        <v>110</v>
      </c>
      <c r="R3806" s="10">
        <v>3801</v>
      </c>
      <c r="S3806" s="18">
        <f t="shared" si="204"/>
        <v>3.4414694509404542E-2</v>
      </c>
      <c r="T3806" s="18">
        <f t="shared" si="206"/>
        <v>29.057355128540479</v>
      </c>
      <c r="U3806" s="18">
        <f>LOOKUP('lap sim'!T3806,'bike sim'!J65:J310,'bike sim'!K65:K310)</f>
        <v>19.056816786048213</v>
      </c>
    </row>
    <row r="3807" spans="17:21" x14ac:dyDescent="0.25">
      <c r="Q3807" s="18" t="s">
        <v>110</v>
      </c>
      <c r="R3807" s="10">
        <v>3802</v>
      </c>
      <c r="S3807" s="18">
        <f t="shared" si="204"/>
        <v>3.3655087574195316E-2</v>
      </c>
      <c r="T3807" s="18">
        <f t="shared" si="206"/>
        <v>29.713189656554022</v>
      </c>
      <c r="U3807" s="18">
        <f>LOOKUP('lap sim'!T3807,'bike sim'!J66:J311,'bike sim'!K66:K311)</f>
        <v>18.12540124221216</v>
      </c>
    </row>
    <row r="3808" spans="17:21" x14ac:dyDescent="0.25">
      <c r="Q3808" s="18" t="s">
        <v>110</v>
      </c>
      <c r="R3808" s="10">
        <v>3803</v>
      </c>
      <c r="S3808" s="18">
        <f t="shared" si="204"/>
        <v>3.2978048045300086E-2</v>
      </c>
      <c r="T3808" s="18">
        <f t="shared" si="206"/>
        <v>30.323201622678102</v>
      </c>
      <c r="U3808" s="18">
        <f>LOOKUP('lap sim'!T3808,'bike sim'!J67:J312,'bike sim'!K67:K312)</f>
        <v>17.303563997650944</v>
      </c>
    </row>
    <row r="3809" spans="17:21" x14ac:dyDescent="0.25">
      <c r="Q3809" s="18" t="s">
        <v>110</v>
      </c>
      <c r="R3809" s="10">
        <v>3804</v>
      </c>
      <c r="S3809" s="18">
        <f t="shared" si="204"/>
        <v>3.2368913020343858E-2</v>
      </c>
      <c r="T3809" s="18">
        <f t="shared" si="206"/>
        <v>30.893839387547558</v>
      </c>
      <c r="U3809" s="18">
        <f>LOOKUP('lap sim'!T3809,'bike sim'!J68:J313,'bike sim'!K68:K313)</f>
        <v>17.303563997650944</v>
      </c>
    </row>
    <row r="3810" spans="17:21" x14ac:dyDescent="0.25">
      <c r="Q3810" s="18" t="s">
        <v>110</v>
      </c>
      <c r="R3810" s="10">
        <v>3805</v>
      </c>
      <c r="S3810" s="18">
        <f t="shared" si="204"/>
        <v>3.1792522561857849E-2</v>
      </c>
      <c r="T3810" s="18">
        <f t="shared" si="206"/>
        <v>31.453936945529474</v>
      </c>
      <c r="U3810" s="18">
        <f>LOOKUP('lap sim'!T3810,'bike sim'!J69:J314,'bike sim'!K69:K314)</f>
        <v>16.530070120416863</v>
      </c>
    </row>
    <row r="3811" spans="17:21" x14ac:dyDescent="0.25">
      <c r="Q3811" s="18" t="s">
        <v>110</v>
      </c>
      <c r="R3811" s="10">
        <v>3806</v>
      </c>
      <c r="S3811" s="18">
        <f t="shared" si="204"/>
        <v>3.1270062116699741E-2</v>
      </c>
      <c r="T3811" s="18">
        <f t="shared" si="206"/>
        <v>31.97946957278192</v>
      </c>
      <c r="U3811" s="18">
        <f>LOOKUP('lap sim'!T3811,'bike sim'!J70:J315,'bike sim'!K70:K315)</f>
        <v>16.530070120416863</v>
      </c>
    </row>
    <row r="3812" spans="17:21" x14ac:dyDescent="0.25">
      <c r="Q3812" s="18" t="s">
        <v>110</v>
      </c>
      <c r="R3812" s="10">
        <v>3807</v>
      </c>
      <c r="S3812" s="18">
        <f t="shared" si="204"/>
        <v>3.0772671729387826E-2</v>
      </c>
      <c r="T3812" s="18">
        <f t="shared" si="206"/>
        <v>32.49636589224076</v>
      </c>
      <c r="U3812" s="18">
        <f>LOOKUP('lap sim'!T3812,'bike sim'!J71:J316,'bike sim'!K71:K316)</f>
        <v>15.800775893310437</v>
      </c>
    </row>
    <row r="3813" spans="17:21" x14ac:dyDescent="0.25">
      <c r="Q3813" s="18" t="s">
        <v>110</v>
      </c>
      <c r="R3813" s="10">
        <v>3808</v>
      </c>
      <c r="S3813" s="18">
        <f t="shared" si="204"/>
        <v>3.0319018548797316E-2</v>
      </c>
      <c r="T3813" s="18">
        <f t="shared" si="206"/>
        <v>32.98259798187523</v>
      </c>
      <c r="U3813" s="18">
        <f>LOOKUP('lap sim'!T3813,'bike sim'!J72:J317,'bike sim'!K72:K317)</f>
        <v>15.800775893310437</v>
      </c>
    </row>
    <row r="3814" spans="17:21" x14ac:dyDescent="0.25">
      <c r="Q3814" s="18" t="s">
        <v>110</v>
      </c>
      <c r="R3814" s="10">
        <v>3809</v>
      </c>
      <c r="S3814" s="18">
        <f t="shared" si="204"/>
        <v>2.9884947138065616E-2</v>
      </c>
      <c r="T3814" s="18">
        <f t="shared" si="206"/>
        <v>33.4616619992699</v>
      </c>
      <c r="U3814" s="18">
        <f>LOOKUP('lap sim'!T3814,'bike sim'!J73:J318,'bike sim'!K73:K318)</f>
        <v>15.111998012154368</v>
      </c>
    </row>
    <row r="3815" spans="17:21" x14ac:dyDescent="0.25">
      <c r="Q3815" s="18" t="s">
        <v>110</v>
      </c>
      <c r="R3815" s="10">
        <v>3810</v>
      </c>
      <c r="S3815" s="18">
        <f t="shared" si="204"/>
        <v>2.9486970999047686E-2</v>
      </c>
      <c r="T3815" s="18">
        <f t="shared" si="206"/>
        <v>33.913283261013689</v>
      </c>
      <c r="U3815" s="18">
        <f>LOOKUP('lap sim'!T3815,'bike sim'!J74:J319,'bike sim'!K74:K319)</f>
        <v>15.111998012154368</v>
      </c>
    </row>
    <row r="3816" spans="17:21" x14ac:dyDescent="0.25">
      <c r="Q3816" s="18" t="s">
        <v>110</v>
      </c>
      <c r="R3816" s="10">
        <v>3811</v>
      </c>
      <c r="S3816" s="18">
        <f t="shared" si="204"/>
        <v>2.9104548809110193E-2</v>
      </c>
      <c r="T3816" s="18">
        <f t="shared" si="206"/>
        <v>34.358890308135749</v>
      </c>
      <c r="U3816" s="18">
        <f>LOOKUP('lap sim'!T3816,'bike sim'!J75:J320,'bike sim'!K75:K320)</f>
        <v>14.46045136781755</v>
      </c>
    </row>
    <row r="3817" spans="17:21" x14ac:dyDescent="0.25">
      <c r="Q3817" s="18" t="s">
        <v>110</v>
      </c>
      <c r="R3817" s="10">
        <v>3812</v>
      </c>
      <c r="S3817" s="18">
        <f t="shared" si="204"/>
        <v>2.875235876883778E-2</v>
      </c>
      <c r="T3817" s="18">
        <f t="shared" si="206"/>
        <v>34.779755220772159</v>
      </c>
      <c r="U3817" s="18">
        <f>LOOKUP('lap sim'!T3817,'bike sim'!J76:J321,'bike sim'!K76:K321)</f>
        <v>14.172755446941546</v>
      </c>
    </row>
    <row r="3818" spans="17:21" x14ac:dyDescent="0.25">
      <c r="Q3818" s="18" t="s">
        <v>110</v>
      </c>
      <c r="R3818" s="10">
        <v>3813</v>
      </c>
      <c r="S3818" s="18">
        <f t="shared" si="204"/>
        <v>2.8419380525171945E-2</v>
      </c>
      <c r="T3818" s="18">
        <f t="shared" si="206"/>
        <v>35.187255370125619</v>
      </c>
      <c r="U3818" s="18">
        <f>LOOKUP('lap sim'!T3818,'bike sim'!J77:J322,'bike sim'!K77:K322)</f>
        <v>14.172755446941546</v>
      </c>
    </row>
    <row r="3819" spans="17:21" x14ac:dyDescent="0.25">
      <c r="Q3819" s="18" t="s">
        <v>110</v>
      </c>
      <c r="R3819" s="10">
        <v>3814</v>
      </c>
      <c r="S3819" s="18">
        <f t="shared" si="204"/>
        <v>2.8097751616865466E-2</v>
      </c>
      <c r="T3819" s="18">
        <f t="shared" si="206"/>
        <v>35.590036300262454</v>
      </c>
      <c r="U3819" s="18">
        <f>LOOKUP('lap sim'!T3819,'bike sim'!J78:J323,'bike sim'!K78:K323)</f>
        <v>13.470695347691558</v>
      </c>
    </row>
    <row r="3820" spans="17:21" x14ac:dyDescent="0.25">
      <c r="Q3820" s="18" t="s">
        <v>110</v>
      </c>
      <c r="R3820" s="10">
        <v>3815</v>
      </c>
      <c r="S3820" s="18">
        <f t="shared" si="204"/>
        <v>2.780207945785353E-2</v>
      </c>
      <c r="T3820" s="18">
        <f t="shared" si="206"/>
        <v>35.968532552248355</v>
      </c>
      <c r="U3820" s="18">
        <f>LOOKUP('lap sim'!T3820,'bike sim'!J79:J324,'bike sim'!K79:K324)</f>
        <v>13.470695347691558</v>
      </c>
    </row>
    <row r="3821" spans="17:21" x14ac:dyDescent="0.25">
      <c r="Q3821" s="18" t="s">
        <v>110</v>
      </c>
      <c r="R3821" s="10">
        <v>3816</v>
      </c>
      <c r="S3821" s="18">
        <f t="shared" si="204"/>
        <v>2.7515580364358076E-2</v>
      </c>
      <c r="T3821" s="18">
        <f t="shared" si="206"/>
        <v>36.343045894657415</v>
      </c>
      <c r="U3821" s="18">
        <f>LOOKUP('lap sim'!T3821,'bike sim'!J80:J325,'bike sim'!K80:K325)</f>
        <v>13.470695347691558</v>
      </c>
    </row>
    <row r="3822" spans="17:21" x14ac:dyDescent="0.25">
      <c r="Q3822" s="18" t="s">
        <v>110</v>
      </c>
      <c r="R3822" s="10">
        <v>3817</v>
      </c>
      <c r="S3822" s="18">
        <f t="shared" si="204"/>
        <v>2.7237788696271883E-2</v>
      </c>
      <c r="T3822" s="18">
        <f t="shared" si="206"/>
        <v>36.713699895060607</v>
      </c>
      <c r="U3822" s="18">
        <f>LOOKUP('lap sim'!T3822,'bike sim'!J81:J326,'bike sim'!K81:K326)</f>
        <v>12.809932901338639</v>
      </c>
    </row>
    <row r="3823" spans="17:21" x14ac:dyDescent="0.25">
      <c r="Q3823" s="18" t="s">
        <v>110</v>
      </c>
      <c r="R3823" s="10">
        <v>3818</v>
      </c>
      <c r="S3823" s="18">
        <f t="shared" si="204"/>
        <v>2.6981367158973781E-2</v>
      </c>
      <c r="T3823" s="18">
        <f t="shared" si="206"/>
        <v>37.06261414064069</v>
      </c>
      <c r="U3823" s="18">
        <f>LOOKUP('lap sim'!T3823,'bike sim'!J82:J327,'bike sim'!K82:K327)</f>
        <v>12.809932901338639</v>
      </c>
    </row>
    <row r="3824" spans="17:21" x14ac:dyDescent="0.25">
      <c r="Q3824" s="18" t="s">
        <v>110</v>
      </c>
      <c r="R3824" s="10">
        <v>3819</v>
      </c>
      <c r="S3824" s="18">
        <f t="shared" si="204"/>
        <v>2.6732075676396058E-2</v>
      </c>
      <c r="T3824" s="18">
        <f t="shared" si="206"/>
        <v>37.408243643533524</v>
      </c>
      <c r="U3824" s="18">
        <f>LOOKUP('lap sim'!T3824,'bike sim'!J83:J328,'bike sim'!K83:K328)</f>
        <v>12.809932901338639</v>
      </c>
    </row>
    <row r="3825" spans="17:21" x14ac:dyDescent="0.25">
      <c r="Q3825" s="18" t="s">
        <v>110</v>
      </c>
      <c r="R3825" s="10">
        <v>3820</v>
      </c>
      <c r="S3825" s="18">
        <f t="shared" si="204"/>
        <v>2.6489589244666625E-2</v>
      </c>
      <c r="T3825" s="18">
        <f t="shared" si="206"/>
        <v>37.750679739261663</v>
      </c>
      <c r="U3825" s="18">
        <f>LOOKUP('lap sim'!T3825,'bike sim'!J84:J329,'bike sim'!K84:K329)</f>
        <v>12.186928309063013</v>
      </c>
    </row>
    <row r="3826" spans="17:21" x14ac:dyDescent="0.25">
      <c r="Q3826" s="18" t="s">
        <v>110</v>
      </c>
      <c r="R3826" s="10">
        <v>3821</v>
      </c>
      <c r="S3826" s="18">
        <f t="shared" si="204"/>
        <v>2.626498299905887E-2</v>
      </c>
      <c r="T3826" s="18">
        <f t="shared" si="206"/>
        <v>38.073506464322939</v>
      </c>
      <c r="U3826" s="18">
        <f>LOOKUP('lap sim'!T3826,'bike sim'!J85:J330,'bike sim'!K85:K330)</f>
        <v>12.186928309063013</v>
      </c>
    </row>
    <row r="3827" spans="17:21" x14ac:dyDescent="0.25">
      <c r="Q3827" s="18" t="s">
        <v>110</v>
      </c>
      <c r="R3827" s="10">
        <v>3822</v>
      </c>
      <c r="S3827" s="18">
        <f t="shared" si="204"/>
        <v>2.6046010429572865E-2</v>
      </c>
      <c r="T3827" s="18">
        <f t="shared" si="206"/>
        <v>38.393595929171227</v>
      </c>
      <c r="U3827" s="18">
        <f>LOOKUP('lap sim'!T3827,'bike sim'!J86:J331,'bike sim'!K86:K331)</f>
        <v>12.348719160876071</v>
      </c>
    </row>
    <row r="3828" spans="17:21" x14ac:dyDescent="0.25">
      <c r="Q3828" s="18" t="s">
        <v>110</v>
      </c>
      <c r="R3828" s="10">
        <v>3823</v>
      </c>
      <c r="S3828" s="18">
        <f t="shared" si="204"/>
        <v>2.5829627756516399E-2</v>
      </c>
      <c r="T3828" s="18">
        <f t="shared" si="206"/>
        <v>38.715230797227271</v>
      </c>
      <c r="U3828" s="18">
        <f>LOOKUP('lap sim'!T3828,'bike sim'!J87:J332,'bike sim'!K87:K332)</f>
        <v>11.660204741870139</v>
      </c>
    </row>
    <row r="3829" spans="17:21" x14ac:dyDescent="0.25">
      <c r="Q3829" s="18" t="s">
        <v>110</v>
      </c>
      <c r="R3829" s="10">
        <v>3824</v>
      </c>
      <c r="S3829" s="18">
        <f t="shared" si="204"/>
        <v>2.5630241522854699E-2</v>
      </c>
      <c r="T3829" s="18">
        <f t="shared" si="206"/>
        <v>39.016409545274541</v>
      </c>
      <c r="U3829" s="18">
        <f>LOOKUP('lap sim'!T3829,'bike sim'!J88:J333,'bike sim'!K88:K333)</f>
        <v>11.660204741870139</v>
      </c>
    </row>
    <row r="3830" spans="17:21" x14ac:dyDescent="0.25">
      <c r="Q3830" s="18" t="s">
        <v>110</v>
      </c>
      <c r="R3830" s="10">
        <v>3825</v>
      </c>
      <c r="S3830" s="18">
        <f t="shared" si="204"/>
        <v>2.5435413966238614E-2</v>
      </c>
      <c r="T3830" s="18">
        <f t="shared" si="206"/>
        <v>39.315263409014605</v>
      </c>
      <c r="U3830" s="18">
        <f>LOOKUP('lap sim'!T3830,'bike sim'!J89:J334,'bike sim'!K89:K334)</f>
        <v>11.660204741870139</v>
      </c>
    </row>
    <row r="3831" spans="17:21" x14ac:dyDescent="0.25">
      <c r="Q3831" s="18" t="s">
        <v>110</v>
      </c>
      <c r="R3831" s="10">
        <v>3826</v>
      </c>
      <c r="S3831" s="18">
        <f t="shared" si="204"/>
        <v>2.524497372636806E-2</v>
      </c>
      <c r="T3831" s="18">
        <f t="shared" si="206"/>
        <v>39.61184554355517</v>
      </c>
      <c r="U3831" s="18">
        <f>LOOKUP('lap sim'!T3831,'bike sim'!J90:J335,'bike sim'!K90:K335)</f>
        <v>11.660204741870139</v>
      </c>
    </row>
    <row r="3832" spans="17:21" x14ac:dyDescent="0.25">
      <c r="Q3832" s="18" t="s">
        <v>110</v>
      </c>
      <c r="R3832" s="10">
        <v>3827</v>
      </c>
      <c r="S3832" s="18">
        <f t="shared" si="204"/>
        <v>2.505875833666886E-2</v>
      </c>
      <c r="T3832" s="18">
        <f t="shared" si="206"/>
        <v>39.906207105907754</v>
      </c>
      <c r="U3832" s="18">
        <f>LOOKUP('lap sim'!T3832,'bike sim'!J91:J336,'bike sim'!K91:K336)</f>
        <v>11.014722474052071</v>
      </c>
    </row>
    <row r="3833" spans="17:21" x14ac:dyDescent="0.25">
      <c r="Q3833" s="18" t="s">
        <v>110</v>
      </c>
      <c r="R3833" s="10">
        <v>3828</v>
      </c>
      <c r="S3833" s="18">
        <f t="shared" si="204"/>
        <v>2.4886627491112836E-2</v>
      </c>
      <c r="T3833" s="18">
        <f t="shared" si="206"/>
        <v>40.182222374530497</v>
      </c>
      <c r="U3833" s="18">
        <f>LOOKUP('lap sim'!T3833,'bike sim'!J92:J337,'bike sim'!K92:K337)</f>
        <v>11.014722474052071</v>
      </c>
    </row>
    <row r="3834" spans="17:21" x14ac:dyDescent="0.25">
      <c r="Q3834" s="18" t="s">
        <v>110</v>
      </c>
      <c r="R3834" s="10">
        <v>3829</v>
      </c>
      <c r="S3834" s="18">
        <f t="shared" ref="S3834:S3897" si="207">1/T3834</f>
        <v>2.4718003623890164E-2</v>
      </c>
      <c r="T3834" s="18">
        <f t="shared" si="206"/>
        <v>40.456341669660219</v>
      </c>
      <c r="U3834" s="18">
        <f>LOOKUP('lap sim'!T3834,'bike sim'!J93:J338,'bike sim'!K93:K338)</f>
        <v>11.014722474052071</v>
      </c>
    </row>
    <row r="3835" spans="17:21" x14ac:dyDescent="0.25">
      <c r="Q3835" s="18" t="s">
        <v>110</v>
      </c>
      <c r="R3835" s="10">
        <v>3830</v>
      </c>
      <c r="S3835" s="18">
        <f t="shared" si="207"/>
        <v>2.4552769089204826E-2</v>
      </c>
      <c r="T3835" s="18">
        <f t="shared" si="206"/>
        <v>40.728603619689984</v>
      </c>
      <c r="U3835" s="18">
        <f>LOOKUP('lap sim'!T3835,'bike sim'!J94:J339,'bike sim'!K94:K339)</f>
        <v>10.728866041161211</v>
      </c>
    </row>
    <row r="3836" spans="17:21" x14ac:dyDescent="0.25">
      <c r="Q3836" s="18" t="s">
        <v>110</v>
      </c>
      <c r="R3836" s="10">
        <v>3831</v>
      </c>
      <c r="S3836" s="18">
        <f t="shared" si="207"/>
        <v>2.4394987840912888E-2</v>
      </c>
      <c r="T3836" s="18">
        <f t="shared" si="206"/>
        <v>40.992026990187625</v>
      </c>
      <c r="U3836" s="18">
        <f>LOOKUP('lap sim'!T3836,'bike sim'!J95:J340,'bike sim'!K95:K340)</f>
        <v>10.728866041161211</v>
      </c>
    </row>
    <row r="3837" spans="17:21" x14ac:dyDescent="0.25">
      <c r="Q3837" s="18" t="s">
        <v>110</v>
      </c>
      <c r="R3837" s="10">
        <v>3832</v>
      </c>
      <c r="S3837" s="18">
        <f t="shared" si="207"/>
        <v>2.424021615159179E-2</v>
      </c>
      <c r="T3837" s="18">
        <f t="shared" si="206"/>
        <v>41.253757546808536</v>
      </c>
      <c r="U3837" s="18">
        <f>LOOKUP('lap sim'!T3837,'bike sim'!J96:J341,'bike sim'!K96:K341)</f>
        <v>10.790697056426005</v>
      </c>
    </row>
    <row r="3838" spans="17:21" x14ac:dyDescent="0.25">
      <c r="Q3838" s="18" t="s">
        <v>110</v>
      </c>
      <c r="R3838" s="10">
        <v>3833</v>
      </c>
      <c r="S3838" s="18">
        <f t="shared" si="207"/>
        <v>2.4087489784999652E-2</v>
      </c>
      <c r="T3838" s="18">
        <f t="shared" si="206"/>
        <v>41.515326375882651</v>
      </c>
      <c r="U3838" s="18">
        <f>LOOKUP('lap sim'!T3838,'bike sim'!J97:J342,'bike sim'!K97:K342)</f>
        <v>10.790697056426005</v>
      </c>
    </row>
    <row r="3839" spans="17:21" x14ac:dyDescent="0.25">
      <c r="Q3839" s="18" t="s">
        <v>110</v>
      </c>
      <c r="R3839" s="10">
        <v>3834</v>
      </c>
      <c r="S3839" s="18">
        <f t="shared" si="207"/>
        <v>2.3937620181329743E-2</v>
      </c>
      <c r="T3839" s="18">
        <f t="shared" si="206"/>
        <v>41.775247181002335</v>
      </c>
      <c r="U3839" s="18">
        <f>LOOKUP('lap sim'!T3839,'bike sim'!J98:J343,'bike sim'!K98:K343)</f>
        <v>10.131166226934869</v>
      </c>
    </row>
    <row r="3840" spans="17:21" x14ac:dyDescent="0.25">
      <c r="Q3840" s="18" t="s">
        <v>110</v>
      </c>
      <c r="R3840" s="10">
        <v>3835</v>
      </c>
      <c r="S3840" s="18">
        <f t="shared" si="207"/>
        <v>2.3799458230911803E-2</v>
      </c>
      <c r="T3840" s="18">
        <f t="shared" si="206"/>
        <v>42.01776319013662</v>
      </c>
      <c r="U3840" s="18">
        <f>LOOKUP('lap sim'!T3840,'bike sim'!J99:J344,'bike sim'!K99:K344)</f>
        <v>10.131166226934869</v>
      </c>
    </row>
    <row r="3841" spans="17:21" x14ac:dyDescent="0.25">
      <c r="Q3841" s="18" t="s">
        <v>110</v>
      </c>
      <c r="R3841" s="10">
        <v>3836</v>
      </c>
      <c r="S3841" s="18">
        <f t="shared" si="207"/>
        <v>2.3663665786587997E-2</v>
      </c>
      <c r="T3841" s="18">
        <f t="shared" si="206"/>
        <v>42.258879457584982</v>
      </c>
      <c r="U3841" s="18">
        <f>LOOKUP('lap sim'!T3841,'bike sim'!J100:J345,'bike sim'!K100:K345)</f>
        <v>10.131166226934869</v>
      </c>
    </row>
    <row r="3842" spans="17:21" x14ac:dyDescent="0.25">
      <c r="Q3842" s="18" t="s">
        <v>110</v>
      </c>
      <c r="R3842" s="10">
        <v>3837</v>
      </c>
      <c r="S3842" s="18">
        <f t="shared" si="207"/>
        <v>2.3530175809330953E-2</v>
      </c>
      <c r="T3842" s="18">
        <f t="shared" si="206"/>
        <v>42.498619989207533</v>
      </c>
      <c r="U3842" s="18">
        <f>LOOKUP('lap sim'!T3842,'bike sim'!J101:J346,'bike sim'!K101:K346)</f>
        <v>10.131166226934869</v>
      </c>
    </row>
    <row r="3843" spans="17:21" x14ac:dyDescent="0.25">
      <c r="Q3843" s="18" t="s">
        <v>110</v>
      </c>
      <c r="R3843" s="10">
        <v>3838</v>
      </c>
      <c r="S3843" s="18">
        <f t="shared" si="207"/>
        <v>2.3398923887858223E-2</v>
      </c>
      <c r="T3843" s="18">
        <f t="shared" si="206"/>
        <v>42.737008111680865</v>
      </c>
      <c r="U3843" s="18">
        <f>LOOKUP('lap sim'!T3843,'bike sim'!J102:J347,'bike sim'!K102:K347)</f>
        <v>10.131166226934869</v>
      </c>
    </row>
    <row r="3844" spans="17:21" x14ac:dyDescent="0.25">
      <c r="Q3844" s="18" t="s">
        <v>110</v>
      </c>
      <c r="R3844" s="10">
        <v>3839</v>
      </c>
      <c r="S3844" s="18">
        <f t="shared" si="207"/>
        <v>2.3269848107590047E-2</v>
      </c>
      <c r="T3844" s="18">
        <f t="shared" si="206"/>
        <v>42.974066499120156</v>
      </c>
      <c r="U3844" s="18">
        <f>LOOKUP('lap sim'!T3844,'bike sim'!J103:J348,'bike sim'!K103:K348)</f>
        <v>10.131166226934869</v>
      </c>
    </row>
    <row r="3845" spans="17:21" x14ac:dyDescent="0.25">
      <c r="Q3845" s="18" t="s">
        <v>110</v>
      </c>
      <c r="R3845" s="10">
        <v>3840</v>
      </c>
      <c r="S3845" s="18">
        <f t="shared" si="207"/>
        <v>2.3142888927510617E-2</v>
      </c>
      <c r="T3845" s="18">
        <f t="shared" si="206"/>
        <v>43.209817198373678</v>
      </c>
      <c r="U3845" s="18">
        <f>LOOKUP('lap sim'!T3845,'bike sim'!J104:J349,'bike sim'!K104:K349)</f>
        <v>9.5141857735399409</v>
      </c>
    </row>
    <row r="3846" spans="17:21" x14ac:dyDescent="0.25">
      <c r="Q3846" s="18" t="s">
        <v>110</v>
      </c>
      <c r="R3846" s="10">
        <v>3841</v>
      </c>
      <c r="S3846" s="18">
        <f t="shared" si="207"/>
        <v>2.3025556809499418E-2</v>
      </c>
      <c r="T3846" s="18">
        <f t="shared" si="206"/>
        <v>43.430002942966411</v>
      </c>
      <c r="U3846" s="18">
        <f>LOOKUP('lap sim'!T3846,'bike sim'!J105:J350,'bike sim'!K105:K350)</f>
        <v>9.5141857735399409</v>
      </c>
    </row>
    <row r="3847" spans="17:21" x14ac:dyDescent="0.25">
      <c r="Q3847" s="18" t="s">
        <v>110</v>
      </c>
      <c r="R3847" s="10">
        <v>3842</v>
      </c>
      <c r="S3847" s="18">
        <f t="shared" si="207"/>
        <v>2.2909994319451371E-2</v>
      </c>
      <c r="T3847" s="18">
        <f t="shared" si="206"/>
        <v>43.649072367991188</v>
      </c>
      <c r="U3847" s="18">
        <f>LOOKUP('lap sim'!T3847,'bike sim'!J106:J351,'bike sim'!K106:K351)</f>
        <v>9.4209022567136511</v>
      </c>
    </row>
    <row r="3848" spans="17:21" x14ac:dyDescent="0.25">
      <c r="Q3848" s="18" t="s">
        <v>110</v>
      </c>
      <c r="R3848" s="10">
        <v>3843</v>
      </c>
      <c r="S3848" s="18">
        <f t="shared" si="207"/>
        <v>2.2797268015933906E-2</v>
      </c>
      <c r="T3848" s="18">
        <f t="shared" si="206"/>
        <v>43.864905185176603</v>
      </c>
      <c r="U3848" s="18">
        <f>LOOKUP('lap sim'!T3848,'bike sim'!J107:J352,'bike sim'!K107:K352)</f>
        <v>9.4209022567136511</v>
      </c>
    </row>
    <row r="3849" spans="17:21" x14ac:dyDescent="0.25">
      <c r="Q3849" s="18" t="s">
        <v>110</v>
      </c>
      <c r="R3849" s="10">
        <v>3844</v>
      </c>
      <c r="S3849" s="18">
        <f t="shared" si="207"/>
        <v>2.2686192148322556E-2</v>
      </c>
      <c r="T3849" s="18">
        <f t="shared" si="206"/>
        <v>44.079676018874821</v>
      </c>
      <c r="U3849" s="18">
        <f>LOOKUP('lap sim'!T3849,'bike sim'!J108:J353,'bike sim'!K108:K353)</f>
        <v>9.0871005816428685</v>
      </c>
    </row>
    <row r="3850" spans="17:21" x14ac:dyDescent="0.25">
      <c r="Q3850" s="18" t="s">
        <v>110</v>
      </c>
      <c r="R3850" s="10">
        <v>3845</v>
      </c>
      <c r="S3850" s="18">
        <f t="shared" si="207"/>
        <v>2.2580587318479971E-2</v>
      </c>
      <c r="T3850" s="18">
        <f t="shared" si="206"/>
        <v>44.285827728741104</v>
      </c>
      <c r="U3850" s="18">
        <f>LOOKUP('lap sim'!T3850,'bike sim'!J109:J354,'bike sim'!K109:K354)</f>
        <v>9.0871005816428685</v>
      </c>
    </row>
    <row r="3851" spans="17:21" x14ac:dyDescent="0.25">
      <c r="Q3851" s="18" t="s">
        <v>110</v>
      </c>
      <c r="R3851" s="10">
        <v>3846</v>
      </c>
      <c r="S3851" s="18">
        <f t="shared" si="207"/>
        <v>2.2476445911220742E-2</v>
      </c>
      <c r="T3851" s="18">
        <f t="shared" si="206"/>
        <v>44.491019796896701</v>
      </c>
      <c r="U3851" s="18">
        <f>LOOKUP('lap sim'!T3851,'bike sim'!J110:J355,'bike sim'!K110:K355)</f>
        <v>9.0871005816428685</v>
      </c>
    </row>
    <row r="3852" spans="17:21" x14ac:dyDescent="0.25">
      <c r="Q3852" s="18" t="s">
        <v>110</v>
      </c>
      <c r="R3852" s="10">
        <v>3847</v>
      </c>
      <c r="S3852" s="18">
        <f t="shared" si="207"/>
        <v>2.237373440630994E-2</v>
      </c>
      <c r="T3852" s="18">
        <f t="shared" si="206"/>
        <v>44.695265521609819</v>
      </c>
      <c r="U3852" s="18">
        <f>LOOKUP('lap sim'!T3852,'bike sim'!J111:J356,'bike sim'!K111:K356)</f>
        <v>9.0871005816428685</v>
      </c>
    </row>
    <row r="3853" spans="17:21" x14ac:dyDescent="0.25">
      <c r="Q3853" s="18" t="s">
        <v>110</v>
      </c>
      <c r="R3853" s="10">
        <v>3848</v>
      </c>
      <c r="S3853" s="18">
        <f t="shared" si="207"/>
        <v>2.2272420349351611E-2</v>
      </c>
      <c r="T3853" s="18">
        <f t="shared" si="206"/>
        <v>44.898577896546918</v>
      </c>
      <c r="U3853" s="18">
        <f>LOOKUP('lap sim'!T3853,'bike sim'!J112:J357,'bike sim'!K112:K357)</f>
        <v>9.0871005816428685</v>
      </c>
    </row>
    <row r="3854" spans="17:21" x14ac:dyDescent="0.25">
      <c r="Q3854" s="18" t="s">
        <v>110</v>
      </c>
      <c r="R3854" s="10">
        <v>3849</v>
      </c>
      <c r="S3854" s="18">
        <f t="shared" si="207"/>
        <v>2.2172472308586315E-2</v>
      </c>
      <c r="T3854" s="18">
        <f t="shared" si="206"/>
        <v>45.100969620458109</v>
      </c>
      <c r="U3854" s="18">
        <f>LOOKUP('lap sim'!T3854,'bike sim'!J113:J358,'bike sim'!K113:K358)</f>
        <v>8.6565689528345136</v>
      </c>
    </row>
    <row r="3855" spans="17:21" x14ac:dyDescent="0.25">
      <c r="Q3855" s="18" t="s">
        <v>110</v>
      </c>
      <c r="R3855" s="10">
        <v>3850</v>
      </c>
      <c r="S3855" s="18">
        <f t="shared" si="207"/>
        <v>2.2078512129040766E-2</v>
      </c>
      <c r="T3855" s="18">
        <f t="shared" si="206"/>
        <v>45.292907155852198</v>
      </c>
      <c r="U3855" s="18">
        <f>LOOKUP('lap sim'!T3855,'bike sim'!J114:J359,'bike sim'!K114:K359)</f>
        <v>8.6565689528345136</v>
      </c>
    </row>
    <row r="3856" spans="17:21" x14ac:dyDescent="0.25">
      <c r="Q3856" s="18" t="s">
        <v>110</v>
      </c>
      <c r="R3856" s="10">
        <v>3851</v>
      </c>
      <c r="S3856" s="18">
        <f t="shared" si="207"/>
        <v>2.1985738093400976E-2</v>
      </c>
      <c r="T3856" s="18">
        <f t="shared" si="206"/>
        <v>45.484031318473235</v>
      </c>
      <c r="U3856" s="18">
        <f>LOOKUP('lap sim'!T3856,'bike sim'!J115:J360,'bike sim'!K115:K360)</f>
        <v>8.6565689528345136</v>
      </c>
    </row>
    <row r="3857" spans="17:21" x14ac:dyDescent="0.25">
      <c r="Q3857" s="18" t="s">
        <v>110</v>
      </c>
      <c r="R3857" s="10">
        <v>3852</v>
      </c>
      <c r="S3857" s="18">
        <f t="shared" si="207"/>
        <v>2.1894125433069445E-2</v>
      </c>
      <c r="T3857" s="18">
        <f t="shared" si="206"/>
        <v>45.674352376257723</v>
      </c>
      <c r="U3857" s="18">
        <f>LOOKUP('lap sim'!T3857,'bike sim'!J116:J361,'bike sim'!K116:K361)</f>
        <v>8.6565689528345136</v>
      </c>
    </row>
    <row r="3858" spans="17:21" x14ac:dyDescent="0.25">
      <c r="Q3858" s="18" t="s">
        <v>110</v>
      </c>
      <c r="R3858" s="10">
        <v>3853</v>
      </c>
      <c r="S3858" s="18">
        <f t="shared" si="207"/>
        <v>2.180365009796522E-2</v>
      </c>
      <c r="T3858" s="18">
        <f t="shared" si="206"/>
        <v>45.863880382731097</v>
      </c>
      <c r="U3858" s="18">
        <f>LOOKUP('lap sim'!T3858,'bike sim'!J117:J362,'bike sim'!K117:K362)</f>
        <v>8.7913946626787318</v>
      </c>
    </row>
    <row r="3859" spans="17:21" x14ac:dyDescent="0.25">
      <c r="Q3859" s="18" t="s">
        <v>110</v>
      </c>
      <c r="R3859" s="10">
        <v>3854</v>
      </c>
      <c r="S3859" s="18">
        <f t="shared" si="207"/>
        <v>2.1712902722963168E-2</v>
      </c>
      <c r="T3859" s="18">
        <f t="shared" si="206"/>
        <v>46.055564875829262</v>
      </c>
      <c r="U3859" s="18">
        <f>LOOKUP('lap sim'!T3859,'bike sim'!J118:J363,'bike sim'!K118:K363)</f>
        <v>8.3106751358953073</v>
      </c>
    </row>
    <row r="3860" spans="17:21" x14ac:dyDescent="0.25">
      <c r="Q3860" s="18" t="s">
        <v>110</v>
      </c>
      <c r="R3860" s="10">
        <v>3855</v>
      </c>
      <c r="S3860" s="18">
        <f t="shared" si="207"/>
        <v>2.1628162091652726E-2</v>
      </c>
      <c r="T3860" s="18">
        <f t="shared" si="206"/>
        <v>46.236013756617105</v>
      </c>
      <c r="U3860" s="18">
        <f>LOOKUP('lap sim'!T3860,'bike sim'!J119:J364,'bike sim'!K119:K364)</f>
        <v>8.3106751358953073</v>
      </c>
    </row>
    <row r="3861" spans="17:21" x14ac:dyDescent="0.25">
      <c r="Q3861" s="18" t="s">
        <v>110</v>
      </c>
      <c r="R3861" s="10">
        <v>3856</v>
      </c>
      <c r="S3861" s="18">
        <f t="shared" si="207"/>
        <v>2.1544407218204036E-2</v>
      </c>
      <c r="T3861" s="18">
        <f t="shared" ref="T3861:T3924" si="208">T3860+(U3860*S3860)</f>
        <v>46.415758385547313</v>
      </c>
      <c r="U3861" s="18">
        <f>LOOKUP('lap sim'!T3861,'bike sim'!J120:J365,'bike sim'!K120:K365)</f>
        <v>8.3106751358953073</v>
      </c>
    </row>
    <row r="3862" spans="17:21" x14ac:dyDescent="0.25">
      <c r="Q3862" s="18" t="s">
        <v>110</v>
      </c>
      <c r="R3862" s="10">
        <v>3857</v>
      </c>
      <c r="S3862" s="18">
        <f t="shared" si="207"/>
        <v>2.146161912350459E-2</v>
      </c>
      <c r="T3862" s="18">
        <f t="shared" si="208"/>
        <v>46.594806954933247</v>
      </c>
      <c r="U3862" s="18">
        <f>LOOKUP('lap sim'!T3862,'bike sim'!J121:J366,'bike sim'!K121:K366)</f>
        <v>8.3106751358953073</v>
      </c>
    </row>
    <row r="3863" spans="17:21" x14ac:dyDescent="0.25">
      <c r="Q3863" s="18" t="s">
        <v>110</v>
      </c>
      <c r="R3863" s="10">
        <v>3858</v>
      </c>
      <c r="S3863" s="18">
        <f t="shared" si="207"/>
        <v>2.1379779336383499E-2</v>
      </c>
      <c r="T3863" s="18">
        <f t="shared" si="208"/>
        <v>46.773167499359012</v>
      </c>
      <c r="U3863" s="18">
        <f>LOOKUP('lap sim'!T3863,'bike sim'!J122:J367,'bike sim'!K122:K367)</f>
        <v>8.3106751358953073</v>
      </c>
    </row>
    <row r="3864" spans="17:21" x14ac:dyDescent="0.25">
      <c r="Q3864" s="18" t="s">
        <v>110</v>
      </c>
      <c r="R3864" s="10">
        <v>3859</v>
      </c>
      <c r="S3864" s="18">
        <f t="shared" si="207"/>
        <v>2.1298869876258664E-2</v>
      </c>
      <c r="T3864" s="18">
        <f t="shared" si="208"/>
        <v>46.950847899900822</v>
      </c>
      <c r="U3864" s="18">
        <f>LOOKUP('lap sim'!T3864,'bike sim'!J123:J368,'bike sim'!K123:K368)</f>
        <v>8.3106751358953073</v>
      </c>
    </row>
    <row r="3865" spans="17:21" x14ac:dyDescent="0.25">
      <c r="Q3865" s="18" t="s">
        <v>110</v>
      </c>
      <c r="R3865" s="10">
        <v>3860</v>
      </c>
      <c r="S3865" s="18">
        <f t="shared" si="207"/>
        <v>2.1218873236503327E-2</v>
      </c>
      <c r="T3865" s="18">
        <f t="shared" si="208"/>
        <v>47.127855888204117</v>
      </c>
      <c r="U3865" s="18">
        <f>LOOKUP('lap sim'!T3865,'bike sim'!J124:J369,'bike sim'!K124:K369)</f>
        <v>8.3106751358953073</v>
      </c>
    </row>
    <row r="3866" spans="17:21" x14ac:dyDescent="0.25">
      <c r="Q3866" s="18" t="s">
        <v>110</v>
      </c>
      <c r="R3866" s="10">
        <v>3861</v>
      </c>
      <c r="S3866" s="18">
        <f t="shared" si="207"/>
        <v>2.1139772368496949E-2</v>
      </c>
      <c r="T3866" s="18">
        <f t="shared" si="208"/>
        <v>47.30419905042244</v>
      </c>
      <c r="U3866" s="18">
        <f>LOOKUP('lap sim'!T3866,'bike sim'!J125:J370,'bike sim'!K125:K370)</f>
        <v>7.8552566368373231</v>
      </c>
    </row>
    <row r="3867" spans="17:21" x14ac:dyDescent="0.25">
      <c r="Q3867" s="18" t="s">
        <v>110</v>
      </c>
      <c r="R3867" s="10">
        <v>3862</v>
      </c>
      <c r="S3867" s="18">
        <f t="shared" si="207"/>
        <v>2.1065822159640687E-2</v>
      </c>
      <c r="T3867" s="18">
        <f t="shared" si="208"/>
        <v>47.470257387621309</v>
      </c>
      <c r="U3867" s="18">
        <f>LOOKUP('lap sim'!T3867,'bike sim'!J126:J371,'bike sim'!K126:K371)</f>
        <v>7.8552566368373231</v>
      </c>
    </row>
    <row r="3868" spans="17:21" x14ac:dyDescent="0.25">
      <c r="Q3868" s="18" t="s">
        <v>110</v>
      </c>
      <c r="R3868" s="10">
        <v>3863</v>
      </c>
      <c r="S3868" s="18">
        <f t="shared" si="207"/>
        <v>2.0992643519256088E-2</v>
      </c>
      <c r="T3868" s="18">
        <f t="shared" si="208"/>
        <v>47.635734826951264</v>
      </c>
      <c r="U3868" s="18">
        <f>LOOKUP('lap sim'!T3868,'bike sim'!J127:J372,'bike sim'!K127:K372)</f>
        <v>7.881002220435712</v>
      </c>
    </row>
    <row r="3869" spans="17:21" x14ac:dyDescent="0.25">
      <c r="Q3869" s="18" t="s">
        <v>110</v>
      </c>
      <c r="R3869" s="10">
        <v>3864</v>
      </c>
      <c r="S3869" s="18">
        <f t="shared" si="207"/>
        <v>2.091998657756601E-2</v>
      </c>
      <c r="T3869" s="18">
        <f t="shared" si="208"/>
        <v>47.80117789713934</v>
      </c>
      <c r="U3869" s="18">
        <f>LOOKUP('lap sim'!T3869,'bike sim'!J128:J373,'bike sim'!K128:K373)</f>
        <v>7.881002220435712</v>
      </c>
    </row>
    <row r="3870" spans="17:21" x14ac:dyDescent="0.25">
      <c r="Q3870" s="18" t="s">
        <v>110</v>
      </c>
      <c r="R3870" s="10">
        <v>3865</v>
      </c>
      <c r="S3870" s="18">
        <f t="shared" si="207"/>
        <v>2.0848079719646223E-2</v>
      </c>
      <c r="T3870" s="18">
        <f t="shared" si="208"/>
        <v>47.966048357808624</v>
      </c>
      <c r="U3870" s="18">
        <f>LOOKUP('lap sim'!T3870,'bike sim'!J129:J374,'bike sim'!K129:K374)</f>
        <v>7.881002220435712</v>
      </c>
    </row>
    <row r="3871" spans="17:21" x14ac:dyDescent="0.25">
      <c r="Q3871" s="18" t="s">
        <v>110</v>
      </c>
      <c r="R3871" s="10">
        <v>3866</v>
      </c>
      <c r="S3871" s="18">
        <f t="shared" si="207"/>
        <v>2.0776910118984023E-2</v>
      </c>
      <c r="T3871" s="18">
        <f t="shared" si="208"/>
        <v>48.130352120370979</v>
      </c>
      <c r="U3871" s="18">
        <f>LOOKUP('lap sim'!T3871,'bike sim'!J130:J375,'bike sim'!K130:K375)</f>
        <v>7.881002220435712</v>
      </c>
    </row>
    <row r="3872" spans="17:21" x14ac:dyDescent="0.25">
      <c r="Q3872" s="18" t="s">
        <v>110</v>
      </c>
      <c r="R3872" s="10">
        <v>3867</v>
      </c>
      <c r="S3872" s="18">
        <f t="shared" si="207"/>
        <v>2.0706465254196706E-2</v>
      </c>
      <c r="T3872" s="18">
        <f t="shared" si="208"/>
        <v>48.294094995152484</v>
      </c>
      <c r="U3872" s="18">
        <f>LOOKUP('lap sim'!T3872,'bike sim'!J131:J376,'bike sim'!K131:K376)</f>
        <v>7.881002220435712</v>
      </c>
    </row>
    <row r="3873" spans="17:21" x14ac:dyDescent="0.25">
      <c r="Q3873" s="18" t="s">
        <v>110</v>
      </c>
      <c r="R3873" s="10">
        <v>3868</v>
      </c>
      <c r="S3873" s="18">
        <f t="shared" si="207"/>
        <v>2.0636732899758436E-2</v>
      </c>
      <c r="T3873" s="18">
        <f t="shared" si="208"/>
        <v>48.457282693798184</v>
      </c>
      <c r="U3873" s="18">
        <f>LOOKUP('lap sim'!T3873,'bike sim'!J132:J377,'bike sim'!K132:K377)</f>
        <v>7.881002220435712</v>
      </c>
    </row>
    <row r="3874" spans="17:21" x14ac:dyDescent="0.25">
      <c r="Q3874" s="18" t="s">
        <v>110</v>
      </c>
      <c r="R3874" s="10">
        <v>3869</v>
      </c>
      <c r="S3874" s="18">
        <f t="shared" si="207"/>
        <v>2.0567701117069365E-2</v>
      </c>
      <c r="T3874" s="18">
        <f t="shared" si="208"/>
        <v>48.619920831603721</v>
      </c>
      <c r="U3874" s="18">
        <f>LOOKUP('lap sim'!T3874,'bike sim'!J133:J378,'bike sim'!K133:K378)</f>
        <v>7.3988242190430329</v>
      </c>
    </row>
    <row r="3875" spans="17:21" x14ac:dyDescent="0.25">
      <c r="Q3875" s="18" t="s">
        <v>110</v>
      </c>
      <c r="R3875" s="10">
        <v>3870</v>
      </c>
      <c r="S3875" s="18">
        <f t="shared" si="207"/>
        <v>2.0503526574717518E-2</v>
      </c>
      <c r="T3875" s="18">
        <f t="shared" si="208"/>
        <v>48.77209763675873</v>
      </c>
      <c r="U3875" s="18">
        <f>LOOKUP('lap sim'!T3875,'bike sim'!J134:J379,'bike sim'!K134:K379)</f>
        <v>7.3988242190430329</v>
      </c>
    </row>
    <row r="3876" spans="17:21" x14ac:dyDescent="0.25">
      <c r="Q3876" s="18" t="s">
        <v>110</v>
      </c>
      <c r="R3876" s="10">
        <v>3871</v>
      </c>
      <c r="S3876" s="18">
        <f t="shared" si="207"/>
        <v>2.0439949628801073E-2</v>
      </c>
      <c r="T3876" s="18">
        <f t="shared" si="208"/>
        <v>48.923799625755542</v>
      </c>
      <c r="U3876" s="18">
        <f>LOOKUP('lap sim'!T3876,'bike sim'!J135:J380,'bike sim'!K135:K380)</f>
        <v>7.3988242190430329</v>
      </c>
    </row>
    <row r="3877" spans="17:21" x14ac:dyDescent="0.25">
      <c r="Q3877" s="18" t="s">
        <v>110</v>
      </c>
      <c r="R3877" s="10">
        <v>3872</v>
      </c>
      <c r="S3877" s="18">
        <f t="shared" si="207"/>
        <v>2.0376961056120906E-2</v>
      </c>
      <c r="T3877" s="18">
        <f t="shared" si="208"/>
        <v>49.075031220105139</v>
      </c>
      <c r="U3877" s="18">
        <f>LOOKUP('lap sim'!T3877,'bike sim'!J136:J381,'bike sim'!K136:K381)</f>
        <v>7.3988242190430329</v>
      </c>
    </row>
    <row r="3878" spans="17:21" x14ac:dyDescent="0.25">
      <c r="Q3878" s="18" t="s">
        <v>110</v>
      </c>
      <c r="R3878" s="10">
        <v>3873</v>
      </c>
      <c r="S3878" s="18">
        <f t="shared" si="207"/>
        <v>2.0314551831630591E-2</v>
      </c>
      <c r="T3878" s="18">
        <f t="shared" si="208"/>
        <v>49.225796773077661</v>
      </c>
      <c r="U3878" s="18">
        <f>LOOKUP('lap sim'!T3878,'bike sim'!J137:J382,'bike sim'!K137:K382)</f>
        <v>7.1886440645898144</v>
      </c>
    </row>
    <row r="3879" spans="17:21" x14ac:dyDescent="0.25">
      <c r="Q3879" s="18" t="s">
        <v>110</v>
      </c>
      <c r="R3879" s="10">
        <v>3874</v>
      </c>
      <c r="S3879" s="18">
        <f t="shared" si="207"/>
        <v>2.0254464593914393E-2</v>
      </c>
      <c r="T3879" s="18">
        <f t="shared" si="208"/>
        <v>49.371830855526916</v>
      </c>
      <c r="U3879" s="18">
        <f>LOOKUP('lap sim'!T3879,'bike sim'!J138:J383,'bike sim'!K138:K383)</f>
        <v>7.1886440645898144</v>
      </c>
    </row>
    <row r="3880" spans="17:21" x14ac:dyDescent="0.25">
      <c r="Q3880" s="18" t="s">
        <v>110</v>
      </c>
      <c r="R3880" s="10">
        <v>3875</v>
      </c>
      <c r="S3880" s="18">
        <f t="shared" si="207"/>
        <v>2.0194907925806454E-2</v>
      </c>
      <c r="T3880" s="18">
        <f t="shared" si="208"/>
        <v>49.517432992211404</v>
      </c>
      <c r="U3880" s="18">
        <f>LOOKUP('lap sim'!T3880,'bike sim'!J139:J384,'bike sim'!K139:K384)</f>
        <v>7.1886440645898144</v>
      </c>
    </row>
    <row r="3881" spans="17:21" x14ac:dyDescent="0.25">
      <c r="Q3881" s="18" t="s">
        <v>110</v>
      </c>
      <c r="R3881" s="10">
        <v>3876</v>
      </c>
      <c r="S3881" s="18">
        <f t="shared" si="207"/>
        <v>2.0135874060260985E-2</v>
      </c>
      <c r="T3881" s="18">
        <f t="shared" si="208"/>
        <v>49.662606997207192</v>
      </c>
      <c r="U3881" s="18">
        <f>LOOKUP('lap sim'!T3881,'bike sim'!J140:J385,'bike sim'!K140:K385)</f>
        <v>7.1886440645898144</v>
      </c>
    </row>
    <row r="3882" spans="17:21" x14ac:dyDescent="0.25">
      <c r="Q3882" s="18" t="s">
        <v>110</v>
      </c>
      <c r="R3882" s="10">
        <v>3877</v>
      </c>
      <c r="S3882" s="18">
        <f t="shared" si="207"/>
        <v>2.0077355388554374E-2</v>
      </c>
      <c r="T3882" s="18">
        <f t="shared" si="208"/>
        <v>49.807356628755812</v>
      </c>
      <c r="U3882" s="18">
        <f>LOOKUP('lap sim'!T3882,'bike sim'!J141:J386,'bike sim'!K141:K386)</f>
        <v>7.1886440645898144</v>
      </c>
    </row>
    <row r="3883" spans="17:21" x14ac:dyDescent="0.25">
      <c r="Q3883" s="18" t="s">
        <v>110</v>
      </c>
      <c r="R3883" s="10">
        <v>3878</v>
      </c>
      <c r="S3883" s="18">
        <f t="shared" si="207"/>
        <v>2.0019344456158602E-2</v>
      </c>
      <c r="T3883" s="18">
        <f t="shared" si="208"/>
        <v>49.951685590402406</v>
      </c>
      <c r="U3883" s="18">
        <f>LOOKUP('lap sim'!T3883,'bike sim'!J142:J387,'bike sim'!K142:K387)</f>
        <v>7.1886440645898144</v>
      </c>
    </row>
    <row r="3884" spans="17:21" x14ac:dyDescent="0.25">
      <c r="Q3884" s="18" t="s">
        <v>110</v>
      </c>
      <c r="R3884" s="10">
        <v>3879</v>
      </c>
      <c r="S3884" s="18">
        <f t="shared" si="207"/>
        <v>1.9961833958745422E-2</v>
      </c>
      <c r="T3884" s="18">
        <f t="shared" si="208"/>
        <v>50.095597532104151</v>
      </c>
      <c r="U3884" s="18">
        <f>LOOKUP('lap sim'!T3884,'bike sim'!J143:J388,'bike sim'!K143:K388)</f>
        <v>7.1886440645898144</v>
      </c>
    </row>
    <row r="3885" spans="17:21" x14ac:dyDescent="0.25">
      <c r="Q3885" s="18" t="s">
        <v>110</v>
      </c>
      <c r="R3885" s="10">
        <v>3880</v>
      </c>
      <c r="S3885" s="18">
        <f t="shared" si="207"/>
        <v>1.9904816738316383E-2</v>
      </c>
      <c r="T3885" s="18">
        <f t="shared" si="208"/>
        <v>50.239096051310014</v>
      </c>
      <c r="U3885" s="18">
        <f>LOOKUP('lap sim'!T3885,'bike sim'!J144:J389,'bike sim'!K144:K389)</f>
        <v>7.1886440645898144</v>
      </c>
    </row>
    <row r="3886" spans="17:21" x14ac:dyDescent="0.25">
      <c r="Q3886" s="18" t="s">
        <v>110</v>
      </c>
      <c r="R3886" s="10">
        <v>3881</v>
      </c>
      <c r="S3886" s="18">
        <f t="shared" si="207"/>
        <v>1.9848285779454071E-2</v>
      </c>
      <c r="T3886" s="18">
        <f t="shared" si="208"/>
        <v>50.382184694012658</v>
      </c>
      <c r="U3886" s="18">
        <f>LOOKUP('lap sim'!T3886,'bike sim'!J145:J390,'bike sim'!K145:K390)</f>
        <v>7.1886440645898144</v>
      </c>
    </row>
    <row r="3887" spans="17:21" x14ac:dyDescent="0.25">
      <c r="Q3887" s="18" t="s">
        <v>110</v>
      </c>
      <c r="R3887" s="10">
        <v>3882</v>
      </c>
      <c r="S3887" s="18">
        <f t="shared" si="207"/>
        <v>1.9792234205690099E-2</v>
      </c>
      <c r="T3887" s="18">
        <f t="shared" si="208"/>
        <v>50.524866955773412</v>
      </c>
      <c r="U3887" s="18">
        <f>LOOKUP('lap sim'!T3887,'bike sim'!J146:J391,'bike sim'!K146:K391)</f>
        <v>7.1886440645898144</v>
      </c>
    </row>
    <row r="3888" spans="17:21" x14ac:dyDescent="0.25">
      <c r="Q3888" s="18" t="s">
        <v>110</v>
      </c>
      <c r="R3888" s="10">
        <v>3883</v>
      </c>
      <c r="S3888" s="18">
        <f t="shared" si="207"/>
        <v>1.973665527598556E-2</v>
      </c>
      <c r="T3888" s="18">
        <f t="shared" si="208"/>
        <v>50.66714628272112</v>
      </c>
      <c r="U3888" s="18">
        <f>LOOKUP('lap sim'!T3888,'bike sim'!J147:J392,'bike sim'!K147:K392)</f>
        <v>6.7126478324457644</v>
      </c>
    </row>
    <row r="3889" spans="17:21" x14ac:dyDescent="0.25">
      <c r="Q3889" s="18" t="s">
        <v>110</v>
      </c>
      <c r="R3889" s="10">
        <v>3884</v>
      </c>
      <c r="S3889" s="18">
        <f t="shared" si="207"/>
        <v>1.9685182165545722E-2</v>
      </c>
      <c r="T3889" s="18">
        <f t="shared" si="208"/>
        <v>50.799631498979195</v>
      </c>
      <c r="U3889" s="18">
        <f>LOOKUP('lap sim'!T3889,'bike sim'!J148:J393,'bike sim'!K148:K393)</f>
        <v>6.7126478324457644</v>
      </c>
    </row>
    <row r="3890" spans="17:21" x14ac:dyDescent="0.25">
      <c r="Q3890" s="18" t="s">
        <v>110</v>
      </c>
      <c r="R3890" s="10">
        <v>3885</v>
      </c>
      <c r="S3890" s="18">
        <f t="shared" si="207"/>
        <v>1.9634110036810593E-2</v>
      </c>
      <c r="T3890" s="18">
        <f t="shared" si="208"/>
        <v>50.931771194374043</v>
      </c>
      <c r="U3890" s="18">
        <f>LOOKUP('lap sim'!T3890,'bike sim'!J149:J394,'bike sim'!K149:K394)</f>
        <v>6.7126478324457644</v>
      </c>
    </row>
    <row r="3891" spans="17:21" x14ac:dyDescent="0.25">
      <c r="Q3891" s="18" t="s">
        <v>110</v>
      </c>
      <c r="R3891" s="10">
        <v>3886</v>
      </c>
      <c r="S3891" s="18">
        <f t="shared" si="207"/>
        <v>1.9583433707846896E-2</v>
      </c>
      <c r="T3891" s="18">
        <f t="shared" si="208"/>
        <v>51.063568060554644</v>
      </c>
      <c r="U3891" s="18">
        <f>LOOKUP('lap sim'!T3891,'bike sim'!J150:J395,'bike sim'!K150:K395)</f>
        <v>6.7126478324457644</v>
      </c>
    </row>
    <row r="3892" spans="17:21" x14ac:dyDescent="0.25">
      <c r="Q3892" s="18" t="s">
        <v>110</v>
      </c>
      <c r="R3892" s="10">
        <v>3887</v>
      </c>
      <c r="S3892" s="18">
        <f t="shared" si="207"/>
        <v>1.9533148090026816E-2</v>
      </c>
      <c r="T3892" s="18">
        <f t="shared" si="208"/>
        <v>51.195024754385464</v>
      </c>
      <c r="U3892" s="18">
        <f>LOOKUP('lap sim'!T3892,'bike sim'!J151:J396,'bike sim'!K151:K396)</f>
        <v>6.7126478324457644</v>
      </c>
    </row>
    <row r="3893" spans="17:21" x14ac:dyDescent="0.25">
      <c r="Q3893" s="18" t="s">
        <v>110</v>
      </c>
      <c r="R3893" s="10">
        <v>3888</v>
      </c>
      <c r="S3893" s="18">
        <f t="shared" si="207"/>
        <v>1.9483248185878349E-2</v>
      </c>
      <c r="T3893" s="18">
        <f t="shared" si="208"/>
        <v>51.326143898572823</v>
      </c>
      <c r="U3893" s="18">
        <f>LOOKUP('lap sim'!T3893,'bike sim'!J152:J397,'bike sim'!K152:K397)</f>
        <v>6.622294358899862</v>
      </c>
    </row>
    <row r="3894" spans="17:21" x14ac:dyDescent="0.25">
      <c r="Q3894" s="18" t="s">
        <v>110</v>
      </c>
      <c r="R3894" s="10">
        <v>3889</v>
      </c>
      <c r="S3894" s="18">
        <f t="shared" si="207"/>
        <v>1.9434393951828954E-2</v>
      </c>
      <c r="T3894" s="18">
        <f t="shared" si="208"/>
        <v>51.455167703127209</v>
      </c>
      <c r="U3894" s="18">
        <f>LOOKUP('lap sim'!T3894,'bike sim'!J153:J398,'bike sim'!K153:K398)</f>
        <v>6.622294358899862</v>
      </c>
    </row>
    <row r="3895" spans="17:21" x14ac:dyDescent="0.25">
      <c r="Q3895" s="18" t="s">
        <v>110</v>
      </c>
      <c r="R3895" s="10">
        <v>3890</v>
      </c>
      <c r="S3895" s="18">
        <f t="shared" si="207"/>
        <v>1.9385905693942978E-2</v>
      </c>
      <c r="T3895" s="18">
        <f t="shared" si="208"/>
        <v>51.583867980563042</v>
      </c>
      <c r="U3895" s="18">
        <f>LOOKUP('lap sim'!T3895,'bike sim'!J154:J399,'bike sim'!K154:K399)</f>
        <v>6.622294358899862</v>
      </c>
    </row>
    <row r="3896" spans="17:21" x14ac:dyDescent="0.25">
      <c r="Q3896" s="18" t="s">
        <v>110</v>
      </c>
      <c r="R3896" s="10">
        <v>3891</v>
      </c>
      <c r="S3896" s="18">
        <f t="shared" si="207"/>
        <v>1.9337778863344639E-2</v>
      </c>
      <c r="T3896" s="18">
        <f t="shared" si="208"/>
        <v>51.712247154482206</v>
      </c>
      <c r="U3896" s="18">
        <f>LOOKUP('lap sim'!T3896,'bike sim'!J155:J400,'bike sim'!K155:K400)</f>
        <v>6.622294358899862</v>
      </c>
    </row>
    <row r="3897" spans="17:21" x14ac:dyDescent="0.25">
      <c r="Q3897" s="18" t="s">
        <v>110</v>
      </c>
      <c r="R3897" s="10">
        <v>3892</v>
      </c>
      <c r="S3897" s="18">
        <f t="shared" si="207"/>
        <v>1.9290008989950237E-2</v>
      </c>
      <c r="T3897" s="18">
        <f t="shared" si="208"/>
        <v>51.840307618362587</v>
      </c>
      <c r="U3897" s="18">
        <f>LOOKUP('lap sim'!T3897,'bike sim'!J156:J401,'bike sim'!K156:K401)</f>
        <v>6.622294358899862</v>
      </c>
    </row>
    <row r="3898" spans="17:21" x14ac:dyDescent="0.25">
      <c r="Q3898" s="18" t="s">
        <v>110</v>
      </c>
      <c r="R3898" s="10">
        <v>3893</v>
      </c>
      <c r="S3898" s="18">
        <f t="shared" ref="S3898:S3961" si="209">1/T3898</f>
        <v>1.9242591680721597E-2</v>
      </c>
      <c r="T3898" s="18">
        <f t="shared" si="208"/>
        <v>51.968051736079865</v>
      </c>
      <c r="U3898" s="18">
        <f>LOOKUP('lap sim'!T3898,'bike sim'!J157:J402,'bike sim'!K157:K402)</f>
        <v>6.622294358899862</v>
      </c>
    </row>
    <row r="3899" spans="17:21" x14ac:dyDescent="0.25">
      <c r="Q3899" s="18" t="s">
        <v>110</v>
      </c>
      <c r="R3899" s="10">
        <v>3894</v>
      </c>
      <c r="S3899" s="18">
        <f t="shared" si="209"/>
        <v>1.9195522617966646E-2</v>
      </c>
      <c r="T3899" s="18">
        <f t="shared" si="208"/>
        <v>52.095481842417719</v>
      </c>
      <c r="U3899" s="18">
        <f>LOOKUP('lap sim'!T3899,'bike sim'!J158:J403,'bike sim'!K158:K403)</f>
        <v>6.5126592435105453</v>
      </c>
    </row>
    <row r="3900" spans="17:21" x14ac:dyDescent="0.25">
      <c r="Q3900" s="18" t="s">
        <v>110</v>
      </c>
      <c r="R3900" s="10">
        <v>3895</v>
      </c>
      <c r="S3900" s="18">
        <f t="shared" si="209"/>
        <v>1.9149569260592442E-2</v>
      </c>
      <c r="T3900" s="18">
        <f t="shared" si="208"/>
        <v>52.220495740229637</v>
      </c>
      <c r="U3900" s="18">
        <f>LOOKUP('lap sim'!T3900,'bike sim'!J159:J404,'bike sim'!K159:K404)</f>
        <v>6.5126592435105453</v>
      </c>
    </row>
    <row r="3901" spans="17:21" x14ac:dyDescent="0.25">
      <c r="Q3901" s="18" t="s">
        <v>110</v>
      </c>
      <c r="R3901" s="10">
        <v>3896</v>
      </c>
      <c r="S3901" s="18">
        <f t="shared" si="209"/>
        <v>1.9103944623250914E-2</v>
      </c>
      <c r="T3901" s="18">
        <f t="shared" si="208"/>
        <v>52.345210359483879</v>
      </c>
      <c r="U3901" s="18">
        <f>LOOKUP('lap sim'!T3901,'bike sim'!J160:J405,'bike sim'!K160:K405)</f>
        <v>6.5126592435105453</v>
      </c>
    </row>
    <row r="3902" spans="17:21" x14ac:dyDescent="0.25">
      <c r="Q3902" s="18" t="s">
        <v>110</v>
      </c>
      <c r="R3902" s="10">
        <v>3897</v>
      </c>
      <c r="S3902" s="18">
        <f t="shared" si="209"/>
        <v>1.905864480361677E-2</v>
      </c>
      <c r="T3902" s="18">
        <f t="shared" si="208"/>
        <v>52.46962784102201</v>
      </c>
      <c r="U3902" s="18">
        <f>LOOKUP('lap sim'!T3902,'bike sim'!J161:J406,'bike sim'!K161:K406)</f>
        <v>6.5126592435105453</v>
      </c>
    </row>
    <row r="3903" spans="17:21" x14ac:dyDescent="0.25">
      <c r="Q3903" s="18" t="s">
        <v>110</v>
      </c>
      <c r="R3903" s="10">
        <v>3898</v>
      </c>
      <c r="S3903" s="18">
        <f t="shared" si="209"/>
        <v>1.9013665963935757E-2</v>
      </c>
      <c r="T3903" s="18">
        <f t="shared" si="208"/>
        <v>52.593750300271068</v>
      </c>
      <c r="U3903" s="18">
        <f>LOOKUP('lap sim'!T3903,'bike sim'!J162:J407,'bike sim'!K162:K407)</f>
        <v>6.5126592435105453</v>
      </c>
    </row>
    <row r="3904" spans="17:21" x14ac:dyDescent="0.25">
      <c r="Q3904" s="18" t="s">
        <v>110</v>
      </c>
      <c r="R3904" s="10">
        <v>3899</v>
      </c>
      <c r="S3904" s="18">
        <f t="shared" si="209"/>
        <v>1.8969004329657015E-2</v>
      </c>
      <c r="T3904" s="18">
        <f t="shared" si="208"/>
        <v>52.717579827664117</v>
      </c>
      <c r="U3904" s="18">
        <f>LOOKUP('lap sim'!T3904,'bike sim'!J163:J408,'bike sim'!K163:K408)</f>
        <v>6.104556952146897</v>
      </c>
    </row>
    <row r="3905" spans="17:21" x14ac:dyDescent="0.25">
      <c r="Q3905" s="18" t="s">
        <v>110</v>
      </c>
      <c r="R3905" s="10">
        <v>3900</v>
      </c>
      <c r="S3905" s="18">
        <f t="shared" si="209"/>
        <v>1.8927429081632714E-2</v>
      </c>
      <c r="T3905" s="18">
        <f t="shared" si="208"/>
        <v>52.833377194920033</v>
      </c>
      <c r="U3905" s="18">
        <f>LOOKUP('lap sim'!T3905,'bike sim'!J164:J409,'bike sim'!K164:K409)</f>
        <v>6.104556952146897</v>
      </c>
    </row>
    <row r="3906" spans="17:21" x14ac:dyDescent="0.25">
      <c r="Q3906" s="18" t="s">
        <v>110</v>
      </c>
      <c r="R3906" s="10">
        <v>3901</v>
      </c>
      <c r="S3906" s="18">
        <f t="shared" si="209"/>
        <v>1.888612620571942E-2</v>
      </c>
      <c r="T3906" s="18">
        <f t="shared" si="208"/>
        <v>52.948920763706582</v>
      </c>
      <c r="U3906" s="18">
        <f>LOOKUP('lap sim'!T3906,'bike sim'!J165:J410,'bike sim'!K165:K410)</f>
        <v>6.104556952146897</v>
      </c>
    </row>
    <row r="3907" spans="17:21" x14ac:dyDescent="0.25">
      <c r="Q3907" s="18" t="s">
        <v>110</v>
      </c>
      <c r="R3907" s="10">
        <v>3902</v>
      </c>
      <c r="S3907" s="18">
        <f t="shared" si="209"/>
        <v>1.8845092739575853E-2</v>
      </c>
      <c r="T3907" s="18">
        <f t="shared" si="208"/>
        <v>53.064212196734829</v>
      </c>
      <c r="U3907" s="18">
        <f>LOOKUP('lap sim'!T3907,'bike sim'!J166:J411,'bike sim'!K166:K411)</f>
        <v>6.104556952146897</v>
      </c>
    </row>
    <row r="3908" spans="17:21" x14ac:dyDescent="0.25">
      <c r="Q3908" s="18" t="s">
        <v>110</v>
      </c>
      <c r="R3908" s="10">
        <v>3903</v>
      </c>
      <c r="S3908" s="18">
        <f t="shared" si="209"/>
        <v>1.8804325765785345E-2</v>
      </c>
      <c r="T3908" s="18">
        <f t="shared" si="208"/>
        <v>53.179253138632056</v>
      </c>
      <c r="U3908" s="18">
        <f>LOOKUP('lap sim'!T3908,'bike sim'!J167:J412,'bike sim'!K167:K412)</f>
        <v>6.104556952146897</v>
      </c>
    </row>
    <row r="3909" spans="17:21" x14ac:dyDescent="0.25">
      <c r="Q3909" s="18" t="s">
        <v>110</v>
      </c>
      <c r="R3909" s="10">
        <v>3904</v>
      </c>
      <c r="S3909" s="18">
        <f t="shared" si="209"/>
        <v>1.8763822410983462E-2</v>
      </c>
      <c r="T3909" s="18">
        <f t="shared" si="208"/>
        <v>53.294045216216013</v>
      </c>
      <c r="U3909" s="18">
        <f>LOOKUP('lap sim'!T3909,'bike sim'!J168:J413,'bike sim'!K168:K413)</f>
        <v>6.2638513849956556</v>
      </c>
    </row>
    <row r="3910" spans="17:21" x14ac:dyDescent="0.25">
      <c r="Q3910" s="18" t="s">
        <v>110</v>
      </c>
      <c r="R3910" s="10">
        <v>3905</v>
      </c>
      <c r="S3910" s="18">
        <f t="shared" si="209"/>
        <v>1.8722532052274036E-2</v>
      </c>
      <c r="T3910" s="18">
        <f t="shared" si="208"/>
        <v>53.411579011212865</v>
      </c>
      <c r="U3910" s="18">
        <f>LOOKUP('lap sim'!T3910,'bike sim'!J169:J414,'bike sim'!K169:K414)</f>
        <v>6.2638513849956556</v>
      </c>
    </row>
    <row r="3911" spans="17:21" x14ac:dyDescent="0.25">
      <c r="Q3911" s="18" t="s">
        <v>110</v>
      </c>
      <c r="R3911" s="10">
        <v>3906</v>
      </c>
      <c r="S3911" s="18">
        <f t="shared" si="209"/>
        <v>1.8681513279412865E-2</v>
      </c>
      <c r="T3911" s="18">
        <f t="shared" si="208"/>
        <v>53.52885416953913</v>
      </c>
      <c r="U3911" s="18">
        <f>LOOKUP('lap sim'!T3911,'bike sim'!J170:J415,'bike sim'!K170:K415)</f>
        <v>6.2638513849956556</v>
      </c>
    </row>
    <row r="3912" spans="17:21" x14ac:dyDescent="0.25">
      <c r="Q3912" s="18" t="s">
        <v>110</v>
      </c>
      <c r="R3912" s="10">
        <v>3907</v>
      </c>
      <c r="S3912" s="18">
        <f t="shared" si="209"/>
        <v>1.8640763126861977E-2</v>
      </c>
      <c r="T3912" s="18">
        <f t="shared" si="208"/>
        <v>53.645872392368197</v>
      </c>
      <c r="U3912" s="18">
        <f>LOOKUP('lap sim'!T3912,'bike sim'!J171:J416,'bike sim'!K171:K416)</f>
        <v>5.8399880735149985</v>
      </c>
    </row>
    <row r="3913" spans="17:21" x14ac:dyDescent="0.25">
      <c r="Q3913" s="18" t="s">
        <v>110</v>
      </c>
      <c r="R3913" s="10">
        <v>3908</v>
      </c>
      <c r="S3913" s="18">
        <f t="shared" si="209"/>
        <v>1.860301263480358E-2</v>
      </c>
      <c r="T3913" s="18">
        <f t="shared" si="208"/>
        <v>53.754734226710291</v>
      </c>
      <c r="U3913" s="18">
        <f>LOOKUP('lap sim'!T3913,'bike sim'!J172:J417,'bike sim'!K172:K417)</f>
        <v>5.8399880735149985</v>
      </c>
    </row>
    <row r="3914" spans="17:21" x14ac:dyDescent="0.25">
      <c r="Q3914" s="18" t="s">
        <v>110</v>
      </c>
      <c r="R3914" s="10">
        <v>3909</v>
      </c>
      <c r="S3914" s="18">
        <f t="shared" si="209"/>
        <v>1.8565490723263425E-2</v>
      </c>
      <c r="T3914" s="18">
        <f t="shared" si="208"/>
        <v>53.863375598628991</v>
      </c>
      <c r="U3914" s="18">
        <f>LOOKUP('lap sim'!T3914,'bike sim'!J173:J418,'bike sim'!K173:K418)</f>
        <v>5.8399880735149985</v>
      </c>
    </row>
    <row r="3915" spans="17:21" x14ac:dyDescent="0.25">
      <c r="Q3915" s="18" t="s">
        <v>110</v>
      </c>
      <c r="R3915" s="10">
        <v>3910</v>
      </c>
      <c r="S3915" s="18">
        <f t="shared" si="209"/>
        <v>1.8528195093821729E-2</v>
      </c>
      <c r="T3915" s="18">
        <f t="shared" si="208"/>
        <v>53.971797843031801</v>
      </c>
      <c r="U3915" s="18">
        <f>LOOKUP('lap sim'!T3915,'bike sim'!J174:J419,'bike sim'!K174:K419)</f>
        <v>5.8399880735149985</v>
      </c>
    </row>
    <row r="3916" spans="17:21" x14ac:dyDescent="0.25">
      <c r="Q3916" s="18" t="s">
        <v>110</v>
      </c>
      <c r="R3916" s="10">
        <v>3911</v>
      </c>
      <c r="S3916" s="18">
        <f t="shared" si="209"/>
        <v>1.8491123480293761E-2</v>
      </c>
      <c r="T3916" s="18">
        <f t="shared" si="208"/>
        <v>54.08000228140348</v>
      </c>
      <c r="U3916" s="18">
        <f>LOOKUP('lap sim'!T3916,'bike sim'!J175:J420,'bike sim'!K175:K420)</f>
        <v>5.8399880735149985</v>
      </c>
    </row>
    <row r="3917" spans="17:21" x14ac:dyDescent="0.25">
      <c r="Q3917" s="18" t="s">
        <v>110</v>
      </c>
      <c r="R3917" s="10">
        <v>3912</v>
      </c>
      <c r="S3917" s="18">
        <f t="shared" si="209"/>
        <v>1.8454273648150755E-2</v>
      </c>
      <c r="T3917" s="18">
        <f t="shared" si="208"/>
        <v>54.187990221994291</v>
      </c>
      <c r="U3917" s="18">
        <f>LOOKUP('lap sim'!T3917,'bike sim'!J176:J421,'bike sim'!K176:K421)</f>
        <v>5.8399880735149985</v>
      </c>
    </row>
    <row r="3918" spans="17:21" x14ac:dyDescent="0.25">
      <c r="Q3918" s="18" t="s">
        <v>110</v>
      </c>
      <c r="R3918" s="10">
        <v>3913</v>
      </c>
      <c r="S3918" s="18">
        <f t="shared" si="209"/>
        <v>1.841764339395352E-2</v>
      </c>
      <c r="T3918" s="18">
        <f t="shared" si="208"/>
        <v>54.295762960004872</v>
      </c>
      <c r="U3918" s="18">
        <f>LOOKUP('lap sim'!T3918,'bike sim'!J177:J422,'bike sim'!K177:K422)</f>
        <v>5.8399880735149985</v>
      </c>
    </row>
    <row r="3919" spans="17:21" x14ac:dyDescent="0.25">
      <c r="Q3919" s="18" t="s">
        <v>110</v>
      </c>
      <c r="R3919" s="10">
        <v>3914</v>
      </c>
      <c r="S3919" s="18">
        <f t="shared" si="209"/>
        <v>1.8381230544798368E-2</v>
      </c>
      <c r="T3919" s="18">
        <f t="shared" si="208"/>
        <v>54.403321777767815</v>
      </c>
      <c r="U3919" s="18">
        <f>LOOKUP('lap sim'!T3919,'bike sim'!J178:J423,'bike sim'!K178:K423)</f>
        <v>5.8958979780994971</v>
      </c>
    </row>
    <row r="3920" spans="17:21" x14ac:dyDescent="0.25">
      <c r="Q3920" s="18" t="s">
        <v>110</v>
      </c>
      <c r="R3920" s="10">
        <v>3915</v>
      </c>
      <c r="S3920" s="18">
        <f t="shared" si="209"/>
        <v>1.8344687104304397E-2</v>
      </c>
      <c r="T3920" s="18">
        <f t="shared" si="208"/>
        <v>54.511695637771872</v>
      </c>
      <c r="U3920" s="18">
        <f>LOOKUP('lap sim'!T3920,'bike sim'!J179:J424,'bike sim'!K179:K424)</f>
        <v>5.8958979780994971</v>
      </c>
    </row>
    <row r="3921" spans="17:21" x14ac:dyDescent="0.25">
      <c r="Q3921" s="18" t="s">
        <v>110</v>
      </c>
      <c r="R3921" s="10">
        <v>3916</v>
      </c>
      <c r="S3921" s="18">
        <f t="shared" si="209"/>
        <v>1.8308360898262713E-2</v>
      </c>
      <c r="T3921" s="18">
        <f t="shared" si="208"/>
        <v>54.619854041379007</v>
      </c>
      <c r="U3921" s="18">
        <f>LOOKUP('lap sim'!T3921,'bike sim'!J180:J425,'bike sim'!K180:K425)</f>
        <v>5.8958979780994971</v>
      </c>
    </row>
    <row r="3922" spans="17:21" x14ac:dyDescent="0.25">
      <c r="Q3922" s="18" t="s">
        <v>110</v>
      </c>
      <c r="R3922" s="10">
        <v>3917</v>
      </c>
      <c r="S3922" s="18">
        <f t="shared" si="209"/>
        <v>1.8272249782054013E-2</v>
      </c>
      <c r="T3922" s="18">
        <f t="shared" si="208"/>
        <v>54.727798269381388</v>
      </c>
      <c r="U3922" s="18">
        <f>LOOKUP('lap sim'!T3922,'bike sim'!J181:J426,'bike sim'!K181:K426)</f>
        <v>5.5574633006811451</v>
      </c>
    </row>
    <row r="3923" spans="17:21" x14ac:dyDescent="0.25">
      <c r="Q3923" s="18" t="s">
        <v>110</v>
      </c>
      <c r="R3923" s="10">
        <v>3918</v>
      </c>
      <c r="S3923" s="18">
        <f t="shared" si="209"/>
        <v>1.8238408439224241E-2</v>
      </c>
      <c r="T3923" s="18">
        <f t="shared" si="208"/>
        <v>54.829345626966031</v>
      </c>
      <c r="U3923" s="18">
        <f>LOOKUP('lap sim'!T3923,'bike sim'!J182:J427,'bike sim'!K182:K427)</f>
        <v>5.5574633006811451</v>
      </c>
    </row>
    <row r="3924" spans="17:21" x14ac:dyDescent="0.25">
      <c r="Q3924" s="18" t="s">
        <v>110</v>
      </c>
      <c r="R3924" s="10">
        <v>3919</v>
      </c>
      <c r="S3924" s="18">
        <f t="shared" si="209"/>
        <v>1.8204754546521339E-2</v>
      </c>
      <c r="T3924" s="18">
        <f t="shared" si="208"/>
        <v>54.930704912529855</v>
      </c>
      <c r="U3924" s="18">
        <f>LOOKUP('lap sim'!T3924,'bike sim'!J183:J428,'bike sim'!K183:K428)</f>
        <v>5.5574633006811451</v>
      </c>
    </row>
    <row r="3925" spans="17:21" x14ac:dyDescent="0.25">
      <c r="Q3925" s="18" t="s">
        <v>110</v>
      </c>
      <c r="R3925" s="10">
        <v>3920</v>
      </c>
      <c r="S3925" s="18">
        <f t="shared" si="209"/>
        <v>1.8171286379174267E-2</v>
      </c>
      <c r="T3925" s="18">
        <f t="shared" ref="T3925:T3988" si="210">T3924+(U3924*S3924)</f>
        <v>55.031877167820056</v>
      </c>
      <c r="U3925" s="18">
        <f>LOOKUP('lap sim'!T3925,'bike sim'!J184:J429,'bike sim'!K184:K429)</f>
        <v>5.5574633006811451</v>
      </c>
    </row>
    <row r="3926" spans="17:21" x14ac:dyDescent="0.25">
      <c r="Q3926" s="18" t="s">
        <v>110</v>
      </c>
      <c r="R3926" s="10">
        <v>3921</v>
      </c>
      <c r="S3926" s="18">
        <f t="shared" si="209"/>
        <v>1.813800223455431E-2</v>
      </c>
      <c r="T3926" s="18">
        <f t="shared" si="210"/>
        <v>55.132863424998483</v>
      </c>
      <c r="U3926" s="18">
        <f>LOOKUP('lap sim'!T3926,'bike sim'!J185:J430,'bike sim'!K185:K430)</f>
        <v>5.5574633006811451</v>
      </c>
    </row>
    <row r="3927" spans="17:21" x14ac:dyDescent="0.25">
      <c r="Q3927" s="18" t="s">
        <v>110</v>
      </c>
      <c r="R3927" s="10">
        <v>3922</v>
      </c>
      <c r="S3927" s="18">
        <f t="shared" si="209"/>
        <v>1.8104900431810855E-2</v>
      </c>
      <c r="T3927" s="18">
        <f t="shared" si="210"/>
        <v>55.233664706764692</v>
      </c>
      <c r="U3927" s="18">
        <f>LOOKUP('lap sim'!T3927,'bike sim'!J186:J431,'bike sim'!K186:K431)</f>
        <v>5.5574633006811451</v>
      </c>
    </row>
    <row r="3928" spans="17:21" x14ac:dyDescent="0.25">
      <c r="Q3928" s="18" t="s">
        <v>110</v>
      </c>
      <c r="R3928" s="10">
        <v>3923</v>
      </c>
      <c r="S3928" s="18">
        <f t="shared" si="209"/>
        <v>1.8071979311514493E-2</v>
      </c>
      <c r="T3928" s="18">
        <f t="shared" si="210"/>
        <v>55.33428202647697</v>
      </c>
      <c r="U3928" s="18">
        <f>LOOKUP('lap sim'!T3928,'bike sim'!J187:J432,'bike sim'!K187:K432)</f>
        <v>5.5574633006811451</v>
      </c>
    </row>
    <row r="3929" spans="17:21" x14ac:dyDescent="0.25">
      <c r="Q3929" s="18" t="s">
        <v>110</v>
      </c>
      <c r="R3929" s="10">
        <v>3924</v>
      </c>
      <c r="S3929" s="18">
        <f t="shared" si="209"/>
        <v>1.8039237235307211E-2</v>
      </c>
      <c r="T3929" s="18">
        <f t="shared" si="210"/>
        <v>55.434716388271383</v>
      </c>
      <c r="U3929" s="18">
        <f>LOOKUP('lap sim'!T3929,'bike sim'!J188:J433,'bike sim'!K188:K433)</f>
        <v>5.5574633006811451</v>
      </c>
    </row>
    <row r="3930" spans="17:21" x14ac:dyDescent="0.25">
      <c r="Q3930" s="18" t="s">
        <v>110</v>
      </c>
      <c r="R3930" s="10">
        <v>3925</v>
      </c>
      <c r="S3930" s="18">
        <f t="shared" si="209"/>
        <v>1.8006672585559564E-2</v>
      </c>
      <c r="T3930" s="18">
        <f t="shared" si="210"/>
        <v>55.534968787178883</v>
      </c>
      <c r="U3930" s="18">
        <f>LOOKUP('lap sim'!T3930,'bike sim'!J189:J434,'bike sim'!K189:K434)</f>
        <v>5.3495677131241539</v>
      </c>
    </row>
    <row r="3931" spans="17:21" x14ac:dyDescent="0.25">
      <c r="Q3931" s="18" t="s">
        <v>110</v>
      </c>
      <c r="R3931" s="10">
        <v>3926</v>
      </c>
      <c r="S3931" s="18">
        <f t="shared" si="209"/>
        <v>1.7975493279733218E-2</v>
      </c>
      <c r="T3931" s="18">
        <f t="shared" si="210"/>
        <v>55.631296701463391</v>
      </c>
      <c r="U3931" s="18">
        <f>LOOKUP('lap sim'!T3931,'bike sim'!J190:J435,'bike sim'!K190:K435)</f>
        <v>5.3495677131241539</v>
      </c>
    </row>
    <row r="3932" spans="17:21" x14ac:dyDescent="0.25">
      <c r="Q3932" s="18" t="s">
        <v>110</v>
      </c>
      <c r="R3932" s="10">
        <v>3927</v>
      </c>
      <c r="S3932" s="18">
        <f t="shared" si="209"/>
        <v>1.7944475472595211E-2</v>
      </c>
      <c r="T3932" s="18">
        <f t="shared" si="210"/>
        <v>55.727457819940135</v>
      </c>
      <c r="U3932" s="18">
        <f>LOOKUP('lap sim'!T3932,'bike sim'!J191:J436,'bike sim'!K191:K436)</f>
        <v>5.3495677131241539</v>
      </c>
    </row>
    <row r="3933" spans="17:21" x14ac:dyDescent="0.25">
      <c r="Q3933" s="18" t="s">
        <v>110</v>
      </c>
      <c r="R3933" s="10">
        <v>3928</v>
      </c>
      <c r="S3933" s="18">
        <f t="shared" si="209"/>
        <v>1.7913617774280917E-2</v>
      </c>
      <c r="T3933" s="18">
        <f t="shared" si="210"/>
        <v>55.82345300655728</v>
      </c>
      <c r="U3933" s="18">
        <f>LOOKUP('lap sim'!T3933,'bike sim'!J192:J437,'bike sim'!K192:K437)</f>
        <v>5.3495677131241539</v>
      </c>
    </row>
    <row r="3934" spans="17:21" x14ac:dyDescent="0.25">
      <c r="Q3934" s="18" t="s">
        <v>110</v>
      </c>
      <c r="R3934" s="10">
        <v>3929</v>
      </c>
      <c r="S3934" s="18">
        <f t="shared" si="209"/>
        <v>1.7882918811618072E-2</v>
      </c>
      <c r="T3934" s="18">
        <f t="shared" si="210"/>
        <v>55.919283117827817</v>
      </c>
      <c r="U3934" s="18">
        <f>LOOKUP('lap sim'!T3934,'bike sim'!J193:J438,'bike sim'!K193:K438)</f>
        <v>5.3495677131241539</v>
      </c>
    </row>
    <row r="3935" spans="17:21" x14ac:dyDescent="0.25">
      <c r="Q3935" s="18" t="s">
        <v>110</v>
      </c>
      <c r="R3935" s="10">
        <v>3930</v>
      </c>
      <c r="S3935" s="18">
        <f t="shared" si="209"/>
        <v>1.7852377227869854E-2</v>
      </c>
      <c r="T3935" s="18">
        <f t="shared" si="210"/>
        <v>56.014949002918868</v>
      </c>
      <c r="U3935" s="18">
        <f>LOOKUP('lap sim'!T3935,'bike sim'!J194:J439,'bike sim'!K194:K439)</f>
        <v>5.3495677131241539</v>
      </c>
    </row>
    <row r="3936" spans="17:21" x14ac:dyDescent="0.25">
      <c r="Q3936" s="18" t="s">
        <v>110</v>
      </c>
      <c r="R3936" s="10">
        <v>3931</v>
      </c>
      <c r="S3936" s="18">
        <f t="shared" si="209"/>
        <v>1.7821991682482771E-2</v>
      </c>
      <c r="T3936" s="18">
        <f t="shared" si="210"/>
        <v>56.110451503739597</v>
      </c>
      <c r="U3936" s="18">
        <f>LOOKUP('lap sim'!T3936,'bike sim'!J195:J440,'bike sim'!K195:K440)</f>
        <v>5.3495677131241539</v>
      </c>
    </row>
    <row r="3937" spans="17:21" x14ac:dyDescent="0.25">
      <c r="Q3937" s="18" t="s">
        <v>110</v>
      </c>
      <c r="R3937" s="10">
        <v>3932</v>
      </c>
      <c r="S3937" s="18">
        <f t="shared" si="209"/>
        <v>1.7791760850839278E-2</v>
      </c>
      <c r="T3937" s="18">
        <f t="shared" si="210"/>
        <v>56.205791455027772</v>
      </c>
      <c r="U3937" s="18">
        <f>LOOKUP('lap sim'!T3937,'bike sim'!J196:J441,'bike sim'!K196:K441)</f>
        <v>5.3495677131241539</v>
      </c>
    </row>
    <row r="3938" spans="17:21" x14ac:dyDescent="0.25">
      <c r="Q3938" s="18" t="s">
        <v>110</v>
      </c>
      <c r="R3938" s="10">
        <v>3933</v>
      </c>
      <c r="S3938" s="18">
        <f t="shared" si="209"/>
        <v>1.7761683424014983E-2</v>
      </c>
      <c r="T3938" s="18">
        <f t="shared" si="210"/>
        <v>56.300969684435046</v>
      </c>
      <c r="U3938" s="18">
        <f>LOOKUP('lap sim'!T3938,'bike sim'!J197:J442,'bike sim'!K197:K442)</f>
        <v>5.3495677131241539</v>
      </c>
    </row>
    <row r="3939" spans="17:21" x14ac:dyDescent="0.25">
      <c r="Q3939" s="18" t="s">
        <v>110</v>
      </c>
      <c r="R3939" s="10">
        <v>3934</v>
      </c>
      <c r="S3939" s="18">
        <f t="shared" si="209"/>
        <v>1.7731758108540361E-2</v>
      </c>
      <c r="T3939" s="18">
        <f t="shared" si="210"/>
        <v>56.395987012610888</v>
      </c>
      <c r="U3939" s="18">
        <f>LOOKUP('lap sim'!T3939,'bike sim'!J198:J443,'bike sim'!K198:K443)</f>
        <v>5.3495677131241539</v>
      </c>
    </row>
    <row r="3940" spans="17:21" x14ac:dyDescent="0.25">
      <c r="Q3940" s="18" t="s">
        <v>110</v>
      </c>
      <c r="R3940" s="10">
        <v>3935</v>
      </c>
      <c r="S3940" s="18">
        <f t="shared" si="209"/>
        <v>1.7701983626166897E-2</v>
      </c>
      <c r="T3940" s="18">
        <f t="shared" si="210"/>
        <v>56.49084425328526</v>
      </c>
      <c r="U3940" s="18">
        <f>LOOKUP('lap sim'!T3940,'bike sim'!J199:J444,'bike sim'!K199:K444)</f>
        <v>5.4390362923846487</v>
      </c>
    </row>
    <row r="3941" spans="17:21" x14ac:dyDescent="0.25">
      <c r="Q3941" s="18" t="s">
        <v>110</v>
      </c>
      <c r="R3941" s="10">
        <v>3936</v>
      </c>
      <c r="S3941" s="18">
        <f t="shared" si="209"/>
        <v>1.7671864096275504E-2</v>
      </c>
      <c r="T3941" s="18">
        <f t="shared" si="210"/>
        <v>56.587125984675183</v>
      </c>
      <c r="U3941" s="18">
        <f>LOOKUP('lap sim'!T3941,'bike sim'!J200:J445,'bike sim'!K200:K445)</f>
        <v>5.4390362923846487</v>
      </c>
    </row>
    <row r="3942" spans="17:21" x14ac:dyDescent="0.25">
      <c r="Q3942" s="18" t="s">
        <v>110</v>
      </c>
      <c r="R3942" s="10">
        <v>3937</v>
      </c>
      <c r="S3942" s="18">
        <f t="shared" si="209"/>
        <v>1.7641897874706408E-2</v>
      </c>
      <c r="T3942" s="18">
        <f t="shared" si="210"/>
        <v>56.683243894848914</v>
      </c>
      <c r="U3942" s="18">
        <f>LOOKUP('lap sim'!T3942,'bike sim'!J201:J446,'bike sim'!K201:K446)</f>
        <v>5.059187236576947</v>
      </c>
    </row>
    <row r="3943" spans="17:21" x14ac:dyDescent="0.25">
      <c r="Q3943" s="18" t="s">
        <v>110</v>
      </c>
      <c r="R3943" s="10">
        <v>3938</v>
      </c>
      <c r="S3943" s="18">
        <f t="shared" si="209"/>
        <v>1.7614162543291664E-2</v>
      </c>
      <c r="T3943" s="18">
        <f t="shared" si="210"/>
        <v>56.772497559405622</v>
      </c>
      <c r="U3943" s="18">
        <f>LOOKUP('lap sim'!T3943,'bike sim'!J202:J447,'bike sim'!K202:K447)</f>
        <v>5.059187236576947</v>
      </c>
    </row>
    <row r="3944" spans="17:21" x14ac:dyDescent="0.25">
      <c r="Q3944" s="18" t="s">
        <v>110</v>
      </c>
      <c r="R3944" s="10">
        <v>3939</v>
      </c>
      <c r="S3944" s="18">
        <f t="shared" si="209"/>
        <v>1.7586557680504801E-2</v>
      </c>
      <c r="T3944" s="18">
        <f t="shared" si="210"/>
        <v>56.861610905727638</v>
      </c>
      <c r="U3944" s="18">
        <f>LOOKUP('lap sim'!T3944,'bike sim'!J203:J448,'bike sim'!K203:K448)</f>
        <v>5.059187236576947</v>
      </c>
    </row>
    <row r="3945" spans="17:21" x14ac:dyDescent="0.25">
      <c r="Q3945" s="18" t="s">
        <v>110</v>
      </c>
      <c r="R3945" s="10">
        <v>3940</v>
      </c>
      <c r="S3945" s="18">
        <f t="shared" si="209"/>
        <v>1.7559082266338292E-2</v>
      </c>
      <c r="T3945" s="18">
        <f t="shared" si="210"/>
        <v>56.950584593880173</v>
      </c>
      <c r="U3945" s="18">
        <f>LOOKUP('lap sim'!T3945,'bike sim'!J204:J449,'bike sim'!K204:K449)</f>
        <v>5.059187236576947</v>
      </c>
    </row>
    <row r="3946" spans="17:21" x14ac:dyDescent="0.25">
      <c r="Q3946" s="18" t="s">
        <v>110</v>
      </c>
      <c r="R3946" s="10">
        <v>3941</v>
      </c>
      <c r="S3946" s="18">
        <f t="shared" si="209"/>
        <v>1.7531735291916501E-2</v>
      </c>
      <c r="T3946" s="18">
        <f t="shared" si="210"/>
        <v>57.039419278768037</v>
      </c>
      <c r="U3946" s="18">
        <f>LOOKUP('lap sim'!T3946,'bike sim'!J205:J450,'bike sim'!K205:K450)</f>
        <v>5.059187236576947</v>
      </c>
    </row>
    <row r="3947" spans="17:21" x14ac:dyDescent="0.25">
      <c r="Q3947" s="18" t="s">
        <v>110</v>
      </c>
      <c r="R3947" s="10">
        <v>3942</v>
      </c>
      <c r="S3947" s="18">
        <f t="shared" si="209"/>
        <v>1.7504515759339957E-2</v>
      </c>
      <c r="T3947" s="18">
        <f t="shared" si="210"/>
        <v>57.128115610191948</v>
      </c>
      <c r="U3947" s="18">
        <f>LOOKUP('lap sim'!T3947,'bike sim'!J206:J451,'bike sim'!K206:K451)</f>
        <v>5.059187236576947</v>
      </c>
    </row>
    <row r="3948" spans="17:21" x14ac:dyDescent="0.25">
      <c r="Q3948" s="18" t="s">
        <v>110</v>
      </c>
      <c r="R3948" s="10">
        <v>3943</v>
      </c>
      <c r="S3948" s="18">
        <f t="shared" si="209"/>
        <v>1.7477422681532261E-2</v>
      </c>
      <c r="T3948" s="18">
        <f t="shared" si="210"/>
        <v>57.216674232904062</v>
      </c>
      <c r="U3948" s="18">
        <f>LOOKUP('lap sim'!T3948,'bike sim'!J207:J452,'bike sim'!K207:K452)</f>
        <v>5.059187236576947</v>
      </c>
    </row>
    <row r="3949" spans="17:21" x14ac:dyDescent="0.25">
      <c r="Q3949" s="18" t="s">
        <v>110</v>
      </c>
      <c r="R3949" s="10">
        <v>3944</v>
      </c>
      <c r="S3949" s="18">
        <f t="shared" si="209"/>
        <v>1.7450455082089599E-2</v>
      </c>
      <c r="T3949" s="18">
        <f t="shared" si="210"/>
        <v>57.305095786662733</v>
      </c>
      <c r="U3949" s="18">
        <f>LOOKUP('lap sim'!T3949,'bike sim'!J208:J453,'bike sim'!K208:K453)</f>
        <v>5.059187236576947</v>
      </c>
    </row>
    <row r="3950" spans="17:21" x14ac:dyDescent="0.25">
      <c r="Q3950" s="18" t="s">
        <v>110</v>
      </c>
      <c r="R3950" s="10">
        <v>3945</v>
      </c>
      <c r="S3950" s="18">
        <f t="shared" si="209"/>
        <v>1.7423611995132812E-2</v>
      </c>
      <c r="T3950" s="18">
        <f t="shared" si="210"/>
        <v>57.393380906286502</v>
      </c>
      <c r="U3950" s="18">
        <f>LOOKUP('lap sim'!T3950,'bike sim'!J209:J454,'bike sim'!K209:K454)</f>
        <v>5.059187236576947</v>
      </c>
    </row>
    <row r="3951" spans="17:21" x14ac:dyDescent="0.25">
      <c r="Q3951" s="18" t="s">
        <v>110</v>
      </c>
      <c r="R3951" s="10">
        <v>3946</v>
      </c>
      <c r="S3951" s="18">
        <f t="shared" si="209"/>
        <v>1.7396892465161962E-2</v>
      </c>
      <c r="T3951" s="18">
        <f t="shared" si="210"/>
        <v>57.481530221707345</v>
      </c>
      <c r="U3951" s="18">
        <f>LOOKUP('lap sim'!T3951,'bike sim'!J210:J455,'bike sim'!K210:K455)</f>
        <v>5.059187236576947</v>
      </c>
    </row>
    <row r="3952" spans="17:21" x14ac:dyDescent="0.25">
      <c r="Q3952" s="18" t="s">
        <v>110</v>
      </c>
      <c r="R3952" s="10">
        <v>3947</v>
      </c>
      <c r="S3952" s="18">
        <f t="shared" si="209"/>
        <v>1.7370295546913335E-2</v>
      </c>
      <c r="T3952" s="18">
        <f t="shared" si="210"/>
        <v>57.569544358023194</v>
      </c>
      <c r="U3952" s="18">
        <f>LOOKUP('lap sim'!T3952,'bike sim'!J211:J456,'bike sim'!K211:K456)</f>
        <v>5.059187236576947</v>
      </c>
    </row>
    <row r="3953" spans="17:21" x14ac:dyDescent="0.25">
      <c r="Q3953" s="18" t="s">
        <v>110</v>
      </c>
      <c r="R3953" s="10">
        <v>3948</v>
      </c>
      <c r="S3953" s="18">
        <f t="shared" si="209"/>
        <v>1.7343820305218877E-2</v>
      </c>
      <c r="T3953" s="18">
        <f t="shared" si="210"/>
        <v>57.657423935549708</v>
      </c>
      <c r="U3953" s="18">
        <f>LOOKUP('lap sim'!T3953,'bike sim'!J212:J457,'bike sim'!K212:K457)</f>
        <v>5.059187236576947</v>
      </c>
    </row>
    <row r="3954" spans="17:21" x14ac:dyDescent="0.25">
      <c r="Q3954" s="18" t="s">
        <v>110</v>
      </c>
      <c r="R3954" s="10">
        <v>3949</v>
      </c>
      <c r="S3954" s="18">
        <f t="shared" si="209"/>
        <v>1.7317465814867945E-2</v>
      </c>
      <c r="T3954" s="18">
        <f t="shared" si="210"/>
        <v>57.745169569871358</v>
      </c>
      <c r="U3954" s="18">
        <f>LOOKUP('lap sim'!T3954,'bike sim'!J213:J458,'bike sim'!K213:K458)</f>
        <v>5.059187236576947</v>
      </c>
    </row>
    <row r="3955" spans="17:21" x14ac:dyDescent="0.25">
      <c r="Q3955" s="18" t="s">
        <v>110</v>
      </c>
      <c r="R3955" s="10">
        <v>3950</v>
      </c>
      <c r="S3955" s="18">
        <f t="shared" si="209"/>
        <v>1.7291231160471383E-2</v>
      </c>
      <c r="T3955" s="18">
        <f t="shared" si="210"/>
        <v>57.832781871891797</v>
      </c>
      <c r="U3955" s="18">
        <f>LOOKUP('lap sim'!T3955,'bike sim'!J214:J459,'bike sim'!K214:K459)</f>
        <v>5.059187236576947</v>
      </c>
    </row>
    <row r="3956" spans="17:21" x14ac:dyDescent="0.25">
      <c r="Q3956" s="18" t="s">
        <v>110</v>
      </c>
      <c r="R3956" s="10">
        <v>3951</v>
      </c>
      <c r="S3956" s="18">
        <f t="shared" si="209"/>
        <v>1.7265115436327864E-2</v>
      </c>
      <c r="T3956" s="18">
        <f t="shared" si="210"/>
        <v>57.920261447883554</v>
      </c>
      <c r="U3956" s="18">
        <f>LOOKUP('lap sim'!T3956,'bike sim'!J215:J460,'bike sim'!K215:K460)</f>
        <v>5.059187236576947</v>
      </c>
    </row>
    <row r="3957" spans="17:21" x14ac:dyDescent="0.25">
      <c r="Q3957" s="18" t="s">
        <v>110</v>
      </c>
      <c r="R3957" s="10">
        <v>3952</v>
      </c>
      <c r="S3957" s="18">
        <f t="shared" si="209"/>
        <v>1.7239117746292432E-2</v>
      </c>
      <c r="T3957" s="18">
        <f t="shared" si="210"/>
        <v>58.007608899537054</v>
      </c>
      <c r="U3957" s="18">
        <f>LOOKUP('lap sim'!T3957,'bike sim'!J216:J461,'bike sim'!K216:K461)</f>
        <v>5.059187236576947</v>
      </c>
    </row>
    <row r="3958" spans="17:21" x14ac:dyDescent="0.25">
      <c r="Q3958" s="18" t="s">
        <v>110</v>
      </c>
      <c r="R3958" s="10">
        <v>3953</v>
      </c>
      <c r="S3958" s="18">
        <f t="shared" si="209"/>
        <v>1.7213237203647241E-2</v>
      </c>
      <c r="T3958" s="18">
        <f t="shared" si="210"/>
        <v>58.094824824008946</v>
      </c>
      <c r="U3958" s="18">
        <f>LOOKUP('lap sim'!T3958,'bike sim'!J217:J462,'bike sim'!K217:K462)</f>
        <v>4.6988176195286133</v>
      </c>
    </row>
    <row r="3959" spans="17:21" x14ac:dyDescent="0.25">
      <c r="Q3959" s="18" t="s">
        <v>110</v>
      </c>
      <c r="R3959" s="10">
        <v>3954</v>
      </c>
      <c r="S3959" s="18">
        <f t="shared" si="209"/>
        <v>1.7189305587515954E-2</v>
      </c>
      <c r="T3959" s="18">
        <f t="shared" si="210"/>
        <v>58.175706686270566</v>
      </c>
      <c r="U3959" s="18">
        <f>LOOKUP('lap sim'!T3959,'bike sim'!J218:J463,'bike sim'!K218:K463)</f>
        <v>4.6988176195286133</v>
      </c>
    </row>
    <row r="3960" spans="17:21" x14ac:dyDescent="0.25">
      <c r="Q3960" s="18" t="s">
        <v>110</v>
      </c>
      <c r="R3960" s="10">
        <v>3955</v>
      </c>
      <c r="S3960" s="18">
        <f t="shared" si="209"/>
        <v>1.7165473557202295E-2</v>
      </c>
      <c r="T3960" s="18">
        <f t="shared" si="210"/>
        <v>58.256476098232646</v>
      </c>
      <c r="U3960" s="18">
        <f>LOOKUP('lap sim'!T3960,'bike sim'!J219:J464,'bike sim'!K219:K464)</f>
        <v>4.6664822111511945</v>
      </c>
    </row>
    <row r="3961" spans="17:21" x14ac:dyDescent="0.25">
      <c r="Q3961" s="18" t="s">
        <v>110</v>
      </c>
      <c r="R3961" s="10">
        <v>3956</v>
      </c>
      <c r="S3961" s="18">
        <f t="shared" si="209"/>
        <v>1.7141903521553772E-2</v>
      </c>
      <c r="T3961" s="18">
        <f t="shared" si="210"/>
        <v>58.336578475233317</v>
      </c>
      <c r="U3961" s="18">
        <f>LOOKUP('lap sim'!T3961,'bike sim'!J220:J465,'bike sim'!K220:K465)</f>
        <v>4.6664822111511945</v>
      </c>
    </row>
    <row r="3962" spans="17:21" x14ac:dyDescent="0.25">
      <c r="Q3962" s="18" t="s">
        <v>110</v>
      </c>
      <c r="R3962" s="10">
        <v>3957</v>
      </c>
      <c r="S3962" s="18">
        <f t="shared" ref="S3962:S4025" si="211">1/T3962</f>
        <v>1.71184303567531E-2</v>
      </c>
      <c r="T3962" s="18">
        <f t="shared" si="210"/>
        <v>58.416570863081915</v>
      </c>
      <c r="U3962" s="18">
        <f>LOOKUP('lap sim'!T3962,'bike sim'!J221:J466,'bike sim'!K221:K466)</f>
        <v>4.6664822111511945</v>
      </c>
    </row>
    <row r="3963" spans="17:21" x14ac:dyDescent="0.25">
      <c r="Q3963" s="18" t="s">
        <v>110</v>
      </c>
      <c r="R3963" s="10">
        <v>3958</v>
      </c>
      <c r="S3963" s="18">
        <f t="shared" si="211"/>
        <v>1.7095053400881102E-2</v>
      </c>
      <c r="T3963" s="18">
        <f t="shared" si="210"/>
        <v>58.496453713824536</v>
      </c>
      <c r="U3963" s="18">
        <f>LOOKUP('lap sim'!T3963,'bike sim'!J222:J467,'bike sim'!K222:K467)</f>
        <v>4.6664822111511945</v>
      </c>
    </row>
    <row r="3964" spans="17:21" x14ac:dyDescent="0.25">
      <c r="Q3964" s="18" t="s">
        <v>110</v>
      </c>
      <c r="R3964" s="10">
        <v>3959</v>
      </c>
      <c r="S3964" s="18">
        <f t="shared" si="211"/>
        <v>1.7071771998334637E-2</v>
      </c>
      <c r="T3964" s="18">
        <f t="shared" si="210"/>
        <v>58.576227476418424</v>
      </c>
      <c r="U3964" s="18">
        <f>LOOKUP('lap sim'!T3964,'bike sim'!J223:J468,'bike sim'!K223:K468)</f>
        <v>4.6664822111511945</v>
      </c>
    </row>
    <row r="3965" spans="17:21" x14ac:dyDescent="0.25">
      <c r="Q3965" s="18" t="s">
        <v>110</v>
      </c>
      <c r="R3965" s="10">
        <v>3960</v>
      </c>
      <c r="S3965" s="18">
        <f t="shared" si="211"/>
        <v>1.7048585499749299E-2</v>
      </c>
      <c r="T3965" s="18">
        <f t="shared" si="210"/>
        <v>58.655892596761483</v>
      </c>
      <c r="U3965" s="18">
        <f>LOOKUP('lap sim'!T3965,'bike sim'!J224:J469,'bike sim'!K224:K469)</f>
        <v>4.6664822111511945</v>
      </c>
    </row>
    <row r="3966" spans="17:21" x14ac:dyDescent="0.25">
      <c r="Q3966" s="18" t="s">
        <v>110</v>
      </c>
      <c r="R3966" s="10">
        <v>3961</v>
      </c>
      <c r="S3966" s="18">
        <f t="shared" si="211"/>
        <v>1.7025493261923284E-2</v>
      </c>
      <c r="T3966" s="18">
        <f t="shared" si="210"/>
        <v>58.735449517721349</v>
      </c>
      <c r="U3966" s="18">
        <f>LOOKUP('lap sim'!T3966,'bike sim'!J225:J470,'bike sim'!K225:K470)</f>
        <v>4.6664822111511945</v>
      </c>
    </row>
    <row r="3967" spans="17:21" x14ac:dyDescent="0.25">
      <c r="Q3967" s="18" t="s">
        <v>110</v>
      </c>
      <c r="R3967" s="10">
        <v>3962</v>
      </c>
      <c r="S3967" s="18">
        <f t="shared" si="211"/>
        <v>1.7002494647742387E-2</v>
      </c>
      <c r="T3967" s="18">
        <f t="shared" si="210"/>
        <v>58.814898679164187</v>
      </c>
      <c r="U3967" s="18">
        <f>LOOKUP('lap sim'!T3967,'bike sim'!J226:J471,'bike sim'!K226:K471)</f>
        <v>4.6664822111511945</v>
      </c>
    </row>
    <row r="3968" spans="17:21" x14ac:dyDescent="0.25">
      <c r="Q3968" s="18" t="s">
        <v>110</v>
      </c>
      <c r="R3968" s="10">
        <v>3963</v>
      </c>
      <c r="S3968" s="18">
        <f t="shared" si="211"/>
        <v>1.6979589026106124E-2</v>
      </c>
      <c r="T3968" s="18">
        <f t="shared" si="210"/>
        <v>58.894240517983071</v>
      </c>
      <c r="U3968" s="18">
        <f>LOOKUP('lap sim'!T3968,'bike sim'!J227:J472,'bike sim'!K227:K472)</f>
        <v>4.6664822111511945</v>
      </c>
    </row>
    <row r="3969" spans="17:21" x14ac:dyDescent="0.25">
      <c r="Q3969" s="18" t="s">
        <v>110</v>
      </c>
      <c r="R3969" s="10">
        <v>3964</v>
      </c>
      <c r="S3969" s="18">
        <f t="shared" si="211"/>
        <v>1.6956775771854914E-2</v>
      </c>
      <c r="T3969" s="18">
        <f t="shared" si="210"/>
        <v>58.973475468126054</v>
      </c>
      <c r="U3969" s="18">
        <f>LOOKUP('lap sim'!T3969,'bike sim'!J228:J473,'bike sim'!K228:K473)</f>
        <v>4.6664822111511945</v>
      </c>
    </row>
    <row r="3970" spans="17:21" x14ac:dyDescent="0.25">
      <c r="Q3970" s="18" t="s">
        <v>110</v>
      </c>
      <c r="R3970" s="10">
        <v>3965</v>
      </c>
      <c r="S3970" s="18">
        <f t="shared" si="211"/>
        <v>1.693405426569838E-2</v>
      </c>
      <c r="T3970" s="18">
        <f t="shared" si="210"/>
        <v>59.052603960623891</v>
      </c>
      <c r="U3970" s="18">
        <f>LOOKUP('lap sim'!T3970,'bike sim'!J229:J474,'bike sim'!K229:K474)</f>
        <v>4.6664822111511945</v>
      </c>
    </row>
    <row r="3971" spans="17:21" x14ac:dyDescent="0.25">
      <c r="Q3971" s="18" t="s">
        <v>110</v>
      </c>
      <c r="R3971" s="10">
        <v>3966</v>
      </c>
      <c r="S3971" s="18">
        <f t="shared" si="211"/>
        <v>1.6911423894144663E-2</v>
      </c>
      <c r="T3971" s="18">
        <f t="shared" si="210"/>
        <v>59.13162642361744</v>
      </c>
      <c r="U3971" s="18">
        <f>LOOKUP('lap sim'!T3971,'bike sim'!J230:J475,'bike sim'!K230:K475)</f>
        <v>4.6988176195286133</v>
      </c>
    </row>
    <row r="3972" spans="17:21" x14ac:dyDescent="0.25">
      <c r="Q3972" s="18" t="s">
        <v>110</v>
      </c>
      <c r="R3972" s="10">
        <v>3967</v>
      </c>
      <c r="S3972" s="18">
        <f t="shared" si="211"/>
        <v>1.6888728073917732E-2</v>
      </c>
      <c r="T3972" s="18">
        <f t="shared" si="210"/>
        <v>59.211090120182561</v>
      </c>
      <c r="U3972" s="18">
        <f>LOOKUP('lap sim'!T3972,'bike sim'!J231:J476,'bike sim'!K231:K476)</f>
        <v>4.6988176195286133</v>
      </c>
    </row>
    <row r="3973" spans="17:21" x14ac:dyDescent="0.25">
      <c r="Q3973" s="18" t="s">
        <v>110</v>
      </c>
      <c r="R3973" s="10">
        <v>3968</v>
      </c>
      <c r="S3973" s="18">
        <f t="shared" si="211"/>
        <v>1.6866123425892204E-2</v>
      </c>
      <c r="T3973" s="18">
        <f t="shared" si="210"/>
        <v>59.290447173227712</v>
      </c>
      <c r="U3973" s="18">
        <f>LOOKUP('lap sim'!T3973,'bike sim'!J232:J477,'bike sim'!K232:K477)</f>
        <v>4.6988176195286133</v>
      </c>
    </row>
    <row r="3974" spans="17:21" x14ac:dyDescent="0.25">
      <c r="Q3974" s="18" t="s">
        <v>110</v>
      </c>
      <c r="R3974" s="10">
        <v>3969</v>
      </c>
      <c r="S3974" s="18">
        <f t="shared" si="211"/>
        <v>1.6843609341117401E-2</v>
      </c>
      <c r="T3974" s="18">
        <f t="shared" si="210"/>
        <v>59.369698011154441</v>
      </c>
      <c r="U3974" s="18">
        <f>LOOKUP('lap sim'!T3974,'bike sim'!J233:J478,'bike sim'!K233:K478)</f>
        <v>4.6988176195286133</v>
      </c>
    </row>
    <row r="3975" spans="17:21" x14ac:dyDescent="0.25">
      <c r="Q3975" s="18" t="s">
        <v>110</v>
      </c>
      <c r="R3975" s="10">
        <v>3970</v>
      </c>
      <c r="S3975" s="18">
        <f t="shared" si="211"/>
        <v>1.6821185216322712E-2</v>
      </c>
      <c r="T3975" s="18">
        <f t="shared" si="210"/>
        <v>59.448843059502941</v>
      </c>
      <c r="U3975" s="18">
        <f>LOOKUP('lap sim'!T3975,'bike sim'!J234:J479,'bike sim'!K234:K479)</f>
        <v>4.6988176195286133</v>
      </c>
    </row>
    <row r="3976" spans="17:21" x14ac:dyDescent="0.25">
      <c r="Q3976" s="18" t="s">
        <v>110</v>
      </c>
      <c r="R3976" s="10">
        <v>3971</v>
      </c>
      <c r="S3976" s="18">
        <f t="shared" si="211"/>
        <v>1.6798850453849656E-2</v>
      </c>
      <c r="T3976" s="18">
        <f t="shared" si="210"/>
        <v>59.527882740978754</v>
      </c>
      <c r="U3976" s="18">
        <f>LOOKUP('lap sim'!T3976,'bike sim'!J235:J480,'bike sim'!K235:K480)</f>
        <v>4.6988176195286133</v>
      </c>
    </row>
    <row r="3977" spans="17:21" x14ac:dyDescent="0.25">
      <c r="Q3977" s="18" t="s">
        <v>110</v>
      </c>
      <c r="R3977" s="10">
        <v>3972</v>
      </c>
      <c r="S3977" s="18">
        <f t="shared" si="211"/>
        <v>1.6776604461584903E-2</v>
      </c>
      <c r="T3977" s="18">
        <f t="shared" si="210"/>
        <v>59.606817475479126</v>
      </c>
      <c r="U3977" s="18">
        <f>LOOKUP('lap sim'!T3977,'bike sim'!J236:J481,'bike sim'!K236:K481)</f>
        <v>4.3564664833326994</v>
      </c>
    </row>
    <row r="3978" spans="17:21" x14ac:dyDescent="0.25">
      <c r="Q3978" s="18" t="s">
        <v>110</v>
      </c>
      <c r="R3978" s="10">
        <v>3973</v>
      </c>
      <c r="S3978" s="18">
        <f t="shared" si="211"/>
        <v>1.6756059071536596E-2</v>
      </c>
      <c r="T3978" s="18">
        <f t="shared" si="210"/>
        <v>59.679904190520148</v>
      </c>
      <c r="U3978" s="18">
        <f>LOOKUP('lap sim'!T3978,'bike sim'!J237:J482,'bike sim'!K237:K482)</f>
        <v>4.3564664833326994</v>
      </c>
    </row>
    <row r="3979" spans="17:21" x14ac:dyDescent="0.25">
      <c r="Q3979" s="18" t="s">
        <v>110</v>
      </c>
      <c r="R3979" s="10">
        <v>3974</v>
      </c>
      <c r="S3979" s="18">
        <f t="shared" si="211"/>
        <v>1.6735589010171172E-2</v>
      </c>
      <c r="T3979" s="18">
        <f t="shared" si="210"/>
        <v>59.75290140025804</v>
      </c>
      <c r="U3979" s="18">
        <f>LOOKUP('lap sim'!T3979,'bike sim'!J238:J483,'bike sim'!K238:K483)</f>
        <v>4.3564664833326994</v>
      </c>
    </row>
    <row r="3980" spans="17:21" x14ac:dyDescent="0.25">
      <c r="Q3980" s="18" t="s">
        <v>110</v>
      </c>
      <c r="R3980" s="10">
        <v>3975</v>
      </c>
      <c r="S3980" s="18">
        <f t="shared" si="211"/>
        <v>1.6715193818184166E-2</v>
      </c>
      <c r="T3980" s="18">
        <f t="shared" si="210"/>
        <v>59.825809432859678</v>
      </c>
      <c r="U3980" s="18">
        <f>LOOKUP('lap sim'!T3980,'bike sim'!J239:J484,'bike sim'!K239:K484)</f>
        <v>4.3564664833326994</v>
      </c>
    </row>
    <row r="3981" spans="17:21" x14ac:dyDescent="0.25">
      <c r="Q3981" s="18" t="s">
        <v>110</v>
      </c>
      <c r="R3981" s="10">
        <v>3976</v>
      </c>
      <c r="S3981" s="18">
        <f t="shared" si="211"/>
        <v>1.6694873040183002E-2</v>
      </c>
      <c r="T3981" s="18">
        <f t="shared" si="210"/>
        <v>59.89862861449101</v>
      </c>
      <c r="U3981" s="18">
        <f>LOOKUP('lap sim'!T3981,'bike sim'!J240:J485,'bike sim'!K240:K485)</f>
        <v>4.3564664833326994</v>
      </c>
    </row>
    <row r="3982" spans="17:21" x14ac:dyDescent="0.25">
      <c r="Q3982" s="18" t="s">
        <v>110</v>
      </c>
      <c r="R3982" s="10">
        <v>3977</v>
      </c>
      <c r="S3982" s="18">
        <f t="shared" si="211"/>
        <v>1.6674626224644256E-2</v>
      </c>
      <c r="T3982" s="18">
        <f t="shared" si="210"/>
        <v>59.971359269334059</v>
      </c>
      <c r="U3982" s="18">
        <f>LOOKUP('lap sim'!T3982,'bike sim'!J241:J486,'bike sim'!K241:K486)</f>
        <v>4.3564664833326994</v>
      </c>
    </row>
    <row r="3983" spans="17:21" x14ac:dyDescent="0.25">
      <c r="Q3983" s="18" t="s">
        <v>110</v>
      </c>
      <c r="R3983" s="10">
        <v>3978</v>
      </c>
      <c r="S3983" s="18">
        <f t="shared" si="211"/>
        <v>1.6654452923871479E-2</v>
      </c>
      <c r="T3983" s="18">
        <f t="shared" si="210"/>
        <v>60.04400171960382</v>
      </c>
      <c r="U3983" s="18">
        <f>LOOKUP('lap sim'!T3983,'bike sim'!J242:J487,'bike sim'!K242:K487)</f>
        <v>4.3564664833326994</v>
      </c>
    </row>
    <row r="3984" spans="17:21" x14ac:dyDescent="0.25">
      <c r="Q3984" s="18" t="s">
        <v>110</v>
      </c>
      <c r="R3984" s="10">
        <v>3979</v>
      </c>
      <c r="S3984" s="18">
        <f t="shared" si="211"/>
        <v>1.6634352693953601E-2</v>
      </c>
      <c r="T3984" s="18">
        <f t="shared" si="210"/>
        <v>60.116556285564911</v>
      </c>
      <c r="U3984" s="18">
        <f>LOOKUP('lap sim'!T3984,'bike sim'!J243:J488,'bike sim'!K243:K488)</f>
        <v>4.3564664833326994</v>
      </c>
    </row>
    <row r="3985" spans="17:21" x14ac:dyDescent="0.25">
      <c r="Q3985" s="18" t="s">
        <v>110</v>
      </c>
      <c r="R3985" s="10">
        <v>3980</v>
      </c>
      <c r="S3985" s="18">
        <f t="shared" si="211"/>
        <v>1.6614325094723863E-2</v>
      </c>
      <c r="T3985" s="18">
        <f t="shared" si="210"/>
        <v>60.189023285548053</v>
      </c>
      <c r="U3985" s="18">
        <f>LOOKUP('lap sim'!T3985,'bike sim'!J244:J489,'bike sim'!K244:K489)</f>
        <v>4.3564664833326994</v>
      </c>
    </row>
    <row r="3986" spans="17:21" x14ac:dyDescent="0.25">
      <c r="Q3986" s="18" t="s">
        <v>110</v>
      </c>
      <c r="R3986" s="10">
        <v>3981</v>
      </c>
      <c r="S3986" s="18">
        <f t="shared" si="211"/>
        <v>1.6594369689719307E-2</v>
      </c>
      <c r="T3986" s="18">
        <f t="shared" si="210"/>
        <v>60.26140303596641</v>
      </c>
      <c r="U3986" s="18">
        <f>LOOKUP('lap sim'!T3986,'bike sim'!J245:J490,'bike sim'!K245:K490)</f>
        <v>4.3564664833326994</v>
      </c>
    </row>
    <row r="3987" spans="17:21" x14ac:dyDescent="0.25">
      <c r="Q3987" s="18" t="s">
        <v>110</v>
      </c>
      <c r="R3987" s="10">
        <v>3982</v>
      </c>
      <c r="S3987" s="18">
        <f t="shared" si="211"/>
        <v>1.6574486046140792E-2</v>
      </c>
      <c r="T3987" s="18">
        <f t="shared" si="210"/>
        <v>60.333695851331704</v>
      </c>
      <c r="U3987" s="18">
        <f>LOOKUP('lap sim'!T3987,'bike sim'!J246:J491,'bike sim'!K246:K491)</f>
        <v>4.3564664833326994</v>
      </c>
    </row>
    <row r="3988" spans="17:21" x14ac:dyDescent="0.25">
      <c r="Q3988" s="18" t="s">
        <v>110</v>
      </c>
      <c r="R3988" s="10">
        <v>3983</v>
      </c>
      <c r="S3988" s="18">
        <f t="shared" si="211"/>
        <v>1.6554673734813553E-2</v>
      </c>
      <c r="T3988" s="18">
        <f t="shared" si="210"/>
        <v>60.405902044270185</v>
      </c>
      <c r="U3988" s="18">
        <f>LOOKUP('lap sim'!T3988,'bike sim'!J247:J492,'bike sim'!K247:K492)</f>
        <v>4.3564664833326994</v>
      </c>
    </row>
    <row r="3989" spans="17:21" x14ac:dyDescent="0.25">
      <c r="Q3989" s="18" t="s">
        <v>110</v>
      </c>
      <c r="R3989" s="10">
        <v>3984</v>
      </c>
      <c r="S3989" s="18">
        <f t="shared" si="211"/>
        <v>1.6534932330148255E-2</v>
      </c>
      <c r="T3989" s="18">
        <f t="shared" ref="T3989:T4052" si="212">T3988+(U3988*S3988)</f>
        <v>60.478021925538407</v>
      </c>
      <c r="U3989" s="18">
        <f>LOOKUP('lap sim'!T3989,'bike sim'!J248:J493,'bike sim'!K248:K493)</f>
        <v>4.3564664833326994</v>
      </c>
    </row>
    <row r="3990" spans="17:21" x14ac:dyDescent="0.25">
      <c r="Q3990" s="18" t="s">
        <v>110</v>
      </c>
      <c r="R3990" s="10">
        <v>3985</v>
      </c>
      <c r="S3990" s="18">
        <f t="shared" si="211"/>
        <v>1.6515261410102566E-2</v>
      </c>
      <c r="T3990" s="18">
        <f t="shared" si="212"/>
        <v>60.55005580403887</v>
      </c>
      <c r="U3990" s="18">
        <f>LOOKUP('lap sim'!T3990,'bike sim'!J249:J494,'bike sim'!K249:K494)</f>
        <v>4.3564664833326994</v>
      </c>
    </row>
    <row r="3991" spans="17:21" x14ac:dyDescent="0.25">
      <c r="Q3991" s="18" t="s">
        <v>110</v>
      </c>
      <c r="R3991" s="10">
        <v>3986</v>
      </c>
      <c r="S3991" s="18">
        <f t="shared" si="211"/>
        <v>1.6495660556143241E-2</v>
      </c>
      <c r="T3991" s="18">
        <f t="shared" si="212"/>
        <v>60.622003986835459</v>
      </c>
      <c r="U3991" s="18">
        <f>LOOKUP('lap sim'!T3991,'bike sim'!J250:J495,'bike sim'!K250:K495)</f>
        <v>4.3564664833326994</v>
      </c>
    </row>
    <row r="3992" spans="17:21" x14ac:dyDescent="0.25">
      <c r="Q3992" s="18" t="s">
        <v>110</v>
      </c>
      <c r="R3992" s="10">
        <v>3987</v>
      </c>
      <c r="S3992" s="18">
        <f t="shared" si="211"/>
        <v>1.6476129353208694E-2</v>
      </c>
      <c r="T3992" s="18">
        <f t="shared" si="212"/>
        <v>60.693866779168729</v>
      </c>
      <c r="U3992" s="18">
        <f>LOOKUP('lap sim'!T3992,'bike sim'!J251:J496,'bike sim'!K251:K496)</f>
        <v>4.3564664833326994</v>
      </c>
    </row>
    <row r="3993" spans="17:21" x14ac:dyDescent="0.25">
      <c r="Q3993" s="18" t="s">
        <v>110</v>
      </c>
      <c r="R3993" s="10">
        <v>3988</v>
      </c>
      <c r="S3993" s="18">
        <f t="shared" si="211"/>
        <v>1.6456667389672053E-2</v>
      </c>
      <c r="T3993" s="18">
        <f t="shared" si="212"/>
        <v>60.765644484471039</v>
      </c>
      <c r="U3993" s="18">
        <f>LOOKUP('lap sim'!T3993,'bike sim'!J252:J497,'bike sim'!K252:K497)</f>
        <v>4.3564664833326994</v>
      </c>
    </row>
    <row r="3994" spans="17:21" x14ac:dyDescent="0.25">
      <c r="Q3994" s="18" t="s">
        <v>110</v>
      </c>
      <c r="R3994" s="10">
        <v>3989</v>
      </c>
      <c r="S3994" s="18">
        <f t="shared" si="211"/>
        <v>1.6437274257304693E-2</v>
      </c>
      <c r="T3994" s="18">
        <f t="shared" si="212"/>
        <v>60.837337404381501</v>
      </c>
      <c r="U3994" s="18">
        <f>LOOKUP('lap sim'!T3994,'bike sim'!J253:J498,'bike sim'!K253:K498)</f>
        <v>4.3564664833326994</v>
      </c>
    </row>
    <row r="3995" spans="17:21" x14ac:dyDescent="0.25">
      <c r="Q3995" s="18" t="s">
        <v>110</v>
      </c>
      <c r="R3995" s="10">
        <v>3990</v>
      </c>
      <c r="S3995" s="18">
        <f t="shared" si="211"/>
        <v>1.6417949551240259E-2</v>
      </c>
      <c r="T3995" s="18">
        <f t="shared" si="212"/>
        <v>60.908945838760793</v>
      </c>
      <c r="U3995" s="18">
        <f>LOOKUP('lap sim'!T3995,'bike sim'!J254:J499,'bike sim'!K254:K499)</f>
        <v>4.3564664833326994</v>
      </c>
    </row>
    <row r="3996" spans="17:21" x14ac:dyDescent="0.25">
      <c r="Q3996" s="18" t="s">
        <v>110</v>
      </c>
      <c r="R3996" s="10">
        <v>3991</v>
      </c>
      <c r="S3996" s="18">
        <f t="shared" si="211"/>
        <v>1.6398692869939124E-2</v>
      </c>
      <c r="T3996" s="18">
        <f t="shared" si="212"/>
        <v>60.980470085705818</v>
      </c>
      <c r="U3996" s="18">
        <f>LOOKUP('lap sim'!T3996,'bike sim'!J255:J500,'bike sim'!K255:K500)</f>
        <v>4.3564664833326994</v>
      </c>
    </row>
    <row r="3997" spans="17:21" x14ac:dyDescent="0.25">
      <c r="Q3997" s="18" t="s">
        <v>110</v>
      </c>
      <c r="R3997" s="10">
        <v>3992</v>
      </c>
      <c r="S3997" s="18">
        <f t="shared" si="211"/>
        <v>1.6379503815153334E-2</v>
      </c>
      <c r="T3997" s="18">
        <f t="shared" si="212"/>
        <v>61.051910441564175</v>
      </c>
      <c r="U3997" s="18">
        <f>LOOKUP('lap sim'!T3997,'bike sim'!J256:J501,'bike sim'!K256:K501)</f>
        <v>4.3564664833326994</v>
      </c>
    </row>
    <row r="3998" spans="17:21" x14ac:dyDescent="0.25">
      <c r="Q3998" s="18" t="s">
        <v>110</v>
      </c>
      <c r="R3998" s="10">
        <v>3993</v>
      </c>
      <c r="S3998" s="18">
        <f t="shared" si="211"/>
        <v>1.6360381991891985E-2</v>
      </c>
      <c r="T3998" s="18">
        <f t="shared" si="212"/>
        <v>61.123267200948511</v>
      </c>
      <c r="U3998" s="18">
        <f>LOOKUP('lap sim'!T3998,'bike sim'!J257:J502,'bike sim'!K257:K502)</f>
        <v>4.0308154025609744</v>
      </c>
    </row>
    <row r="3999" spans="17:21" x14ac:dyDescent="0.25">
      <c r="Q3999" s="18" t="s">
        <v>110</v>
      </c>
      <c r="R3999" s="10">
        <v>3994</v>
      </c>
      <c r="S3999" s="18">
        <f t="shared" si="211"/>
        <v>1.634274985609192E-2</v>
      </c>
      <c r="T3999" s="18">
        <f t="shared" si="212"/>
        <v>61.18921288067321</v>
      </c>
      <c r="U3999" s="18">
        <f>LOOKUP('lap sim'!T3999,'bike sim'!J258:J503,'bike sim'!K258:K503)</f>
        <v>4.0308154025609744</v>
      </c>
    </row>
    <row r="4000" spans="17:21" x14ac:dyDescent="0.25">
      <c r="Q4000" s="18" t="s">
        <v>110</v>
      </c>
      <c r="R4000" s="10">
        <v>3995</v>
      </c>
      <c r="S4000" s="18">
        <f t="shared" si="211"/>
        <v>1.6325174626312004E-2</v>
      </c>
      <c r="T4000" s="18">
        <f t="shared" si="212"/>
        <v>61.255087488513347</v>
      </c>
      <c r="U4000" s="18">
        <f>LOOKUP('lap sim'!T4000,'bike sim'!J259:J504,'bike sim'!K259:K504)</f>
        <v>4.0308154025609744</v>
      </c>
    </row>
    <row r="4001" spans="17:21" x14ac:dyDescent="0.25">
      <c r="Q4001" s="18" t="s">
        <v>110</v>
      </c>
      <c r="R4001" s="10">
        <v>3996</v>
      </c>
      <c r="S4001" s="18">
        <f t="shared" si="211"/>
        <v>1.6307655997046051E-2</v>
      </c>
      <c r="T4001" s="18">
        <f t="shared" si="212"/>
        <v>61.320891253846582</v>
      </c>
      <c r="U4001" s="18">
        <f>LOOKUP('lap sim'!T4001,'bike sim'!J260:J505,'bike sim'!K260:K505)</f>
        <v>4.0308154025609744</v>
      </c>
    </row>
    <row r="4002" spans="17:21" x14ac:dyDescent="0.25">
      <c r="Q4002" s="18" t="s">
        <v>110</v>
      </c>
      <c r="R4002" s="10">
        <v>3997</v>
      </c>
      <c r="S4002" s="18">
        <f t="shared" si="211"/>
        <v>1.629019366507951E-2</v>
      </c>
      <c r="T4002" s="18">
        <f t="shared" si="212"/>
        <v>61.386624404819145</v>
      </c>
      <c r="U4002" s="18">
        <f>LOOKUP('lap sim'!T4002,'bike sim'!J261:J506,'bike sim'!K261:K506)</f>
        <v>4.0308154025609744</v>
      </c>
    </row>
    <row r="4003" spans="17:21" x14ac:dyDescent="0.25">
      <c r="Q4003" s="18" t="s">
        <v>110</v>
      </c>
      <c r="R4003" s="10">
        <v>3998</v>
      </c>
      <c r="S4003" s="18">
        <f t="shared" si="211"/>
        <v>1.6272787329467398E-2</v>
      </c>
      <c r="T4003" s="18">
        <f t="shared" si="212"/>
        <v>61.452287168355049</v>
      </c>
      <c r="U4003" s="18">
        <f>LOOKUP('lap sim'!T4003,'bike sim'!J262:J507,'bike sim'!K262:K507)</f>
        <v>4.0308154025609744</v>
      </c>
    </row>
    <row r="4004" spans="17:21" x14ac:dyDescent="0.25">
      <c r="Q4004" s="18" t="s">
        <v>110</v>
      </c>
      <c r="R4004" s="10">
        <v>3999</v>
      </c>
      <c r="S4004" s="18">
        <f t="shared" si="211"/>
        <v>1.6255436691512515E-2</v>
      </c>
      <c r="T4004" s="18">
        <f t="shared" si="212"/>
        <v>61.517879770165266</v>
      </c>
      <c r="U4004" s="18">
        <f>LOOKUP('lap sim'!T4004,'bike sim'!J263:J508,'bike sim'!K263:K508)</f>
        <v>4.0308154025609744</v>
      </c>
    </row>
    <row r="4005" spans="17:21" x14ac:dyDescent="0.25">
      <c r="Q4005" s="18" t="s">
        <v>110</v>
      </c>
      <c r="R4005" s="10">
        <v>4000</v>
      </c>
      <c r="S4005" s="18">
        <f t="shared" si="211"/>
        <v>1.6238141454743893E-2</v>
      </c>
      <c r="T4005" s="18">
        <f t="shared" si="212"/>
        <v>61.583402434756771</v>
      </c>
      <c r="U4005" s="18">
        <f>LOOKUP('lap sim'!T4005,'bike sim'!J264:J509,'bike sim'!K264:K509)</f>
        <v>4.0308154025609744</v>
      </c>
    </row>
    <row r="4006" spans="17:21" x14ac:dyDescent="0.25">
      <c r="Q4006" s="18" t="s">
        <v>110</v>
      </c>
      <c r="R4006" s="10">
        <v>4001</v>
      </c>
      <c r="S4006" s="18">
        <f t="shared" si="211"/>
        <v>1.6220901324895509E-2</v>
      </c>
      <c r="T4006" s="18">
        <f t="shared" si="212"/>
        <v>61.648855385441514</v>
      </c>
      <c r="U4006" s="18">
        <f>LOOKUP('lap sim'!T4006,'bike sim'!J265:J510,'bike sim'!K265:K510)</f>
        <v>4.0308154025609744</v>
      </c>
    </row>
    <row r="4007" spans="17:21" x14ac:dyDescent="0.25">
      <c r="Q4007" s="18" t="s">
        <v>110</v>
      </c>
      <c r="R4007" s="10">
        <v>4002</v>
      </c>
      <c r="S4007" s="18">
        <f t="shared" si="211"/>
        <v>1.6203716009885242E-2</v>
      </c>
      <c r="T4007" s="18">
        <f t="shared" si="212"/>
        <v>61.714238844345324</v>
      </c>
      <c r="U4007" s="18">
        <f>LOOKUP('lap sim'!T4007,'bike sim'!J266:J511,'bike sim'!K266:K511)</f>
        <v>4.0308154025609744</v>
      </c>
    </row>
    <row r="4008" spans="17:21" x14ac:dyDescent="0.25">
      <c r="Q4008" s="18" t="s">
        <v>110</v>
      </c>
      <c r="R4008" s="10">
        <v>4003</v>
      </c>
      <c r="S4008" s="18">
        <f t="shared" si="211"/>
        <v>1.6186585219794072E-2</v>
      </c>
      <c r="T4008" s="18">
        <f t="shared" si="212"/>
        <v>61.779553032416693</v>
      </c>
      <c r="U4008" s="18">
        <f>LOOKUP('lap sim'!T4008,'bike sim'!J267:J512,'bike sim'!K267:K512)</f>
        <v>4.0308154025609744</v>
      </c>
    </row>
    <row r="4009" spans="17:21" x14ac:dyDescent="0.25">
      <c r="Q4009" s="18" t="s">
        <v>110</v>
      </c>
      <c r="R4009" s="10">
        <v>4004</v>
      </c>
      <c r="S4009" s="18">
        <f t="shared" si="211"/>
        <v>1.6169508666845529E-2</v>
      </c>
      <c r="T4009" s="18">
        <f t="shared" si="212"/>
        <v>61.844798169435506</v>
      </c>
      <c r="U4009" s="18">
        <f>LOOKUP('lap sim'!T4009,'bike sim'!J268:J513,'bike sim'!K268:K513)</f>
        <v>4.0308154025609744</v>
      </c>
    </row>
    <row r="4010" spans="17:21" x14ac:dyDescent="0.25">
      <c r="Q4010" s="18" t="s">
        <v>110</v>
      </c>
      <c r="R4010" s="10">
        <v>4005</v>
      </c>
      <c r="S4010" s="18">
        <f t="shared" si="211"/>
        <v>1.6152486065385385E-2</v>
      </c>
      <c r="T4010" s="18">
        <f t="shared" si="212"/>
        <v>61.909974474021674</v>
      </c>
      <c r="U4010" s="18">
        <f>LOOKUP('lap sim'!T4010,'bike sim'!J269:J514,'bike sim'!K269:K514)</f>
        <v>4.0308154025609744</v>
      </c>
    </row>
    <row r="4011" spans="17:21" x14ac:dyDescent="0.25">
      <c r="Q4011" s="18" t="s">
        <v>110</v>
      </c>
      <c r="R4011" s="10">
        <v>4006</v>
      </c>
      <c r="S4011" s="18">
        <f t="shared" si="211"/>
        <v>1.6135517131861551E-2</v>
      </c>
      <c r="T4011" s="18">
        <f t="shared" si="212"/>
        <v>61.975082163643684</v>
      </c>
      <c r="U4011" s="18">
        <f>LOOKUP('lap sim'!T4011,'bike sim'!J270:J515,'bike sim'!K270:K515)</f>
        <v>4.0308154025609744</v>
      </c>
    </row>
    <row r="4012" spans="17:21" x14ac:dyDescent="0.25">
      <c r="Q4012" s="18" t="s">
        <v>110</v>
      </c>
      <c r="R4012" s="10">
        <v>4007</v>
      </c>
      <c r="S4012" s="18">
        <f t="shared" si="211"/>
        <v>1.6118601584804246E-2</v>
      </c>
      <c r="T4012" s="18">
        <f t="shared" si="212"/>
        <v>62.040121454627077</v>
      </c>
      <c r="U4012" s="18">
        <f>LOOKUP('lap sim'!T4012,'bike sim'!J271:J516,'bike sim'!K271:K516)</f>
        <v>4.0308154025609744</v>
      </c>
    </row>
    <row r="4013" spans="17:21" x14ac:dyDescent="0.25">
      <c r="Q4013" s="18" t="s">
        <v>110</v>
      </c>
      <c r="R4013" s="10">
        <v>4008</v>
      </c>
      <c r="S4013" s="18">
        <f t="shared" si="211"/>
        <v>1.6101739144806362E-2</v>
      </c>
      <c r="T4013" s="18">
        <f t="shared" si="212"/>
        <v>62.105092562162852</v>
      </c>
      <c r="U4013" s="18">
        <f>LOOKUP('lap sim'!T4013,'bike sim'!J272:J517,'bike sim'!K272:K517)</f>
        <v>4.0308154025609744</v>
      </c>
    </row>
    <row r="4014" spans="17:21" x14ac:dyDescent="0.25">
      <c r="Q4014" s="18" t="s">
        <v>110</v>
      </c>
      <c r="R4014" s="10">
        <v>4009</v>
      </c>
      <c r="S4014" s="18">
        <f t="shared" si="211"/>
        <v>1.6084929534504071E-2</v>
      </c>
      <c r="T4014" s="18">
        <f t="shared" si="212"/>
        <v>62.169995700315759</v>
      </c>
      <c r="U4014" s="18">
        <f>LOOKUP('lap sim'!T4014,'bike sim'!J273:J518,'bike sim'!K273:K518)</f>
        <v>4.0308154025609744</v>
      </c>
    </row>
    <row r="4015" spans="17:21" x14ac:dyDescent="0.25">
      <c r="Q4015" s="18" t="s">
        <v>110</v>
      </c>
      <c r="R4015" s="10">
        <v>4010</v>
      </c>
      <c r="S4015" s="18">
        <f t="shared" si="211"/>
        <v>1.6068172478557657E-2</v>
      </c>
      <c r="T4015" s="18">
        <f t="shared" si="212"/>
        <v>62.234831082032549</v>
      </c>
      <c r="U4015" s="18">
        <f>LOOKUP('lap sim'!T4015,'bike sim'!J274:J519,'bike sim'!K274:K519)</f>
        <v>4.0308154025609744</v>
      </c>
    </row>
    <row r="4016" spans="17:21" x14ac:dyDescent="0.25">
      <c r="Q4016" s="18" t="s">
        <v>110</v>
      </c>
      <c r="R4016" s="10">
        <v>4011</v>
      </c>
      <c r="S4016" s="18">
        <f t="shared" si="211"/>
        <v>1.6051467703632555E-2</v>
      </c>
      <c r="T4016" s="18">
        <f t="shared" si="212"/>
        <v>62.299598919150128</v>
      </c>
      <c r="U4016" s="18">
        <f>LOOKUP('lap sim'!T4016,'bike sim'!J275:J520,'bike sim'!K275:K520)</f>
        <v>4.0308154025609744</v>
      </c>
    </row>
    <row r="4017" spans="17:21" x14ac:dyDescent="0.25">
      <c r="Q4017" s="18" t="s">
        <v>110</v>
      </c>
      <c r="R4017" s="10">
        <v>4012</v>
      </c>
      <c r="S4017" s="18">
        <f t="shared" si="211"/>
        <v>1.6034814938380625E-2</v>
      </c>
      <c r="T4017" s="18">
        <f t="shared" si="212"/>
        <v>62.36429942240364</v>
      </c>
      <c r="U4017" s="18">
        <f>LOOKUP('lap sim'!T4017,'bike sim'!J276:J521,'bike sim'!K276:K521)</f>
        <v>4.0308154025609744</v>
      </c>
    </row>
    <row r="4018" spans="17:21" x14ac:dyDescent="0.25">
      <c r="Q4018" s="18" t="s">
        <v>110</v>
      </c>
      <c r="R4018" s="10">
        <v>4013</v>
      </c>
      <c r="S4018" s="18">
        <f t="shared" si="211"/>
        <v>1.6018213913421602E-2</v>
      </c>
      <c r="T4018" s="18">
        <f t="shared" si="212"/>
        <v>62.428932801434478</v>
      </c>
      <c r="U4018" s="18">
        <f>LOOKUP('lap sim'!T4018,'bike sim'!J277:J522,'bike sim'!K277:K522)</f>
        <v>4.0308154025609744</v>
      </c>
    </row>
    <row r="4019" spans="17:21" x14ac:dyDescent="0.25">
      <c r="Q4019" s="18" t="s">
        <v>110</v>
      </c>
      <c r="R4019" s="10">
        <v>4014</v>
      </c>
      <c r="S4019" s="18">
        <f t="shared" si="211"/>
        <v>1.6001664361324813E-2</v>
      </c>
      <c r="T4019" s="18">
        <f t="shared" si="212"/>
        <v>62.493499264798217</v>
      </c>
      <c r="U4019" s="18">
        <f>LOOKUP('lap sim'!T4019,'bike sim'!J278:J523,'bike sim'!K278:K523)</f>
        <v>4.0308154025609744</v>
      </c>
    </row>
    <row r="4020" spans="17:21" x14ac:dyDescent="0.25">
      <c r="Q4020" s="18" t="s">
        <v>110</v>
      </c>
      <c r="R4020" s="10">
        <v>4015</v>
      </c>
      <c r="S4020" s="18">
        <f t="shared" si="211"/>
        <v>1.598516601659105E-2</v>
      </c>
      <c r="T4020" s="18">
        <f t="shared" si="212"/>
        <v>62.557999019972456</v>
      </c>
      <c r="U4020" s="18">
        <f>LOOKUP('lap sim'!T4020,'bike sim'!J279:J524,'bike sim'!K279:K524)</f>
        <v>4.0308154025609744</v>
      </c>
    </row>
    <row r="4021" spans="17:21" x14ac:dyDescent="0.25">
      <c r="Q4021" s="18" t="s">
        <v>110</v>
      </c>
      <c r="R4021" s="10">
        <v>4016</v>
      </c>
      <c r="S4021" s="18">
        <f t="shared" si="211"/>
        <v>1.5968718615634685E-2</v>
      </c>
      <c r="T4021" s="18">
        <f t="shared" si="212"/>
        <v>62.622432273364623</v>
      </c>
      <c r="U4021" s="18">
        <f>LOOKUP('lap sim'!T4021,'bike sim'!J280:J525,'bike sim'!K280:K525)</f>
        <v>3.7206715161117132</v>
      </c>
    </row>
    <row r="4022" spans="17:21" x14ac:dyDescent="0.25">
      <c r="Q4022" s="18" t="s">
        <v>110</v>
      </c>
      <c r="R4022" s="10">
        <v>4017</v>
      </c>
      <c r="S4022" s="18">
        <f t="shared" si="211"/>
        <v>1.5953582317141252E-2</v>
      </c>
      <c r="T4022" s="18">
        <f t="shared" si="212"/>
        <v>62.681846629866619</v>
      </c>
      <c r="U4022" s="18">
        <f>LOOKUP('lap sim'!T4022,'bike sim'!J281:J526,'bike sim'!K281:K526)</f>
        <v>3.7206715161117132</v>
      </c>
    </row>
    <row r="4023" spans="17:21" x14ac:dyDescent="0.25">
      <c r="Q4023" s="18" t="s">
        <v>110</v>
      </c>
      <c r="R4023" s="10">
        <v>4018</v>
      </c>
      <c r="S4023" s="18">
        <f t="shared" si="211"/>
        <v>1.5938488992566644E-2</v>
      </c>
      <c r="T4023" s="18">
        <f t="shared" si="212"/>
        <v>62.741204669173953</v>
      </c>
      <c r="U4023" s="18">
        <f>LOOKUP('lap sim'!T4023,'bike sim'!J54:J299,'bike sim'!K54:K299)</f>
        <v>3.7871077718296853</v>
      </c>
    </row>
    <row r="4024" spans="17:21" x14ac:dyDescent="0.25">
      <c r="Q4024" s="18" t="s">
        <v>110</v>
      </c>
      <c r="R4024" s="10">
        <v>4019</v>
      </c>
      <c r="S4024" s="18">
        <f t="shared" si="211"/>
        <v>1.5923169954742755E-2</v>
      </c>
      <c r="T4024" s="18">
        <f t="shared" si="212"/>
        <v>62.801565444708928</v>
      </c>
      <c r="U4024" s="18">
        <f>LOOKUP('lap sim'!T4024,'bike sim'!J55:J300,'bike sim'!K55:K300)</f>
        <v>3.7206715161117132</v>
      </c>
    </row>
    <row r="4025" spans="17:21" x14ac:dyDescent="0.25">
      <c r="Q4025" s="18" t="s">
        <v>110</v>
      </c>
      <c r="R4025" s="10">
        <v>4020</v>
      </c>
      <c r="S4025" s="18">
        <f t="shared" si="211"/>
        <v>1.5908162728997258E-2</v>
      </c>
      <c r="T4025" s="18">
        <f t="shared" si="212"/>
        <v>62.860810329605748</v>
      </c>
      <c r="U4025" s="18">
        <f>LOOKUP('lap sim'!T4025,'bike sim'!J56:J301,'bike sim'!K56:K301)</f>
        <v>3.7206715161117132</v>
      </c>
    </row>
    <row r="4026" spans="17:21" x14ac:dyDescent="0.25">
      <c r="Q4026" s="18" t="s">
        <v>110</v>
      </c>
      <c r="R4026" s="10">
        <v>4021</v>
      </c>
      <c r="S4026" s="18">
        <f t="shared" ref="S4026:S4089" si="213">1/T4026</f>
        <v>1.5893197868607715E-2</v>
      </c>
      <c r="T4026" s="18">
        <f t="shared" si="212"/>
        <v>62.919999377545196</v>
      </c>
      <c r="U4026" s="18">
        <f>LOOKUP('lap sim'!T4026,'bike sim'!J57:J302,'bike sim'!K57:K302)</f>
        <v>3.7206715161117132</v>
      </c>
    </row>
    <row r="4027" spans="17:21" x14ac:dyDescent="0.25">
      <c r="Q4027" s="18" t="s">
        <v>110</v>
      </c>
      <c r="R4027" s="10">
        <v>4022</v>
      </c>
      <c r="S4027" s="18">
        <f t="shared" si="213"/>
        <v>1.5878275174582398E-2</v>
      </c>
      <c r="T4027" s="18">
        <f t="shared" si="212"/>
        <v>62.979132746154853</v>
      </c>
      <c r="U4027" s="18">
        <f>LOOKUP('lap sim'!T4027,'bike sim'!J58:J303,'bike sim'!K58:K303)</f>
        <v>3.7206715161117132</v>
      </c>
    </row>
    <row r="4028" spans="17:21" x14ac:dyDescent="0.25">
      <c r="Q4028" s="18" t="s">
        <v>110</v>
      </c>
      <c r="R4028" s="10">
        <v>4023</v>
      </c>
      <c r="S4028" s="18">
        <f t="shared" si="213"/>
        <v>1.5863394449235853E-2</v>
      </c>
      <c r="T4028" s="18">
        <f t="shared" si="212"/>
        <v>63.038210592321903</v>
      </c>
      <c r="U4028" s="18">
        <f>LOOKUP('lap sim'!T4028,'bike sim'!J59:J304,'bike sim'!K59:K304)</f>
        <v>3.7206715161117132</v>
      </c>
    </row>
    <row r="4029" spans="17:21" x14ac:dyDescent="0.25">
      <c r="Q4029" s="18" t="s">
        <v>110</v>
      </c>
      <c r="R4029" s="10">
        <v>4024</v>
      </c>
      <c r="S4029" s="18">
        <f t="shared" si="213"/>
        <v>1.584855549617787E-2</v>
      </c>
      <c r="T4029" s="18">
        <f t="shared" si="212"/>
        <v>63.097233072198023</v>
      </c>
      <c r="U4029" s="18">
        <f>LOOKUP('lap sim'!T4029,'bike sim'!J60:J305,'bike sim'!K60:K305)</f>
        <v>3.8111403652024478</v>
      </c>
    </row>
    <row r="4030" spans="17:21" x14ac:dyDescent="0.25">
      <c r="Q4030" s="18" t="s">
        <v>110</v>
      </c>
      <c r="R4030" s="10">
        <v>4025</v>
      </c>
      <c r="S4030" s="18">
        <f t="shared" si="213"/>
        <v>1.5833398663337297E-2</v>
      </c>
      <c r="T4030" s="18">
        <f t="shared" si="212"/>
        <v>63.15763414177966</v>
      </c>
      <c r="U4030" s="18">
        <f>LOOKUP('lap sim'!T4030,'bike sim'!J61:J306,'bike sim'!K61:K306)</f>
        <v>3.8111403652024478</v>
      </c>
    </row>
    <row r="4031" spans="17:21" x14ac:dyDescent="0.25">
      <c r="Q4031" s="18" t="s">
        <v>110</v>
      </c>
      <c r="R4031" s="10">
        <v>4026</v>
      </c>
      <c r="S4031" s="18">
        <f t="shared" si="213"/>
        <v>1.5818285247192299E-2</v>
      </c>
      <c r="T4031" s="18">
        <f t="shared" si="212"/>
        <v>63.217977446543848</v>
      </c>
      <c r="U4031" s="18">
        <f>LOOKUP('lap sim'!T4031,'bike sim'!J62:J307,'bike sim'!K62:K307)</f>
        <v>3.8111403652024478</v>
      </c>
    </row>
    <row r="4032" spans="17:21" x14ac:dyDescent="0.25">
      <c r="Q4032" s="18" t="s">
        <v>110</v>
      </c>
      <c r="R4032" s="10">
        <v>4027</v>
      </c>
      <c r="S4032" s="18">
        <f t="shared" si="213"/>
        <v>1.5803215040820252E-2</v>
      </c>
      <c r="T4032" s="18">
        <f t="shared" si="212"/>
        <v>63.278263151957709</v>
      </c>
      <c r="U4032" s="18">
        <f>LOOKUP('lap sim'!T4032,'bike sim'!J63:J308,'bike sim'!K63:K308)</f>
        <v>3.8111403652024478</v>
      </c>
    </row>
    <row r="4033" spans="17:21" x14ac:dyDescent="0.25">
      <c r="Q4033" s="18" t="s">
        <v>110</v>
      </c>
      <c r="R4033" s="10">
        <v>4028</v>
      </c>
      <c r="S4033" s="18">
        <f t="shared" si="213"/>
        <v>1.5788187838676752E-2</v>
      </c>
      <c r="T4033" s="18">
        <f t="shared" si="212"/>
        <v>63.338491422699754</v>
      </c>
      <c r="U4033" s="18">
        <f>LOOKUP('lap sim'!T4033,'bike sim'!J64:J309,'bike sim'!K64:K309)</f>
        <v>3.8111403652024478</v>
      </c>
    </row>
    <row r="4034" spans="17:21" x14ac:dyDescent="0.25">
      <c r="Q4034" s="18" t="s">
        <v>110</v>
      </c>
      <c r="R4034" s="10">
        <v>4029</v>
      </c>
      <c r="S4034" s="18">
        <f t="shared" si="213"/>
        <v>1.5773203436583835E-2</v>
      </c>
      <c r="T4034" s="18">
        <f t="shared" si="212"/>
        <v>63.398662422665133</v>
      </c>
      <c r="U4034" s="18">
        <f>LOOKUP('lap sim'!T4034,'bike sim'!J65:J310,'bike sim'!K65:K310)</f>
        <v>3.7557015418539139</v>
      </c>
    </row>
    <row r="4035" spans="17:21" x14ac:dyDescent="0.25">
      <c r="Q4035" s="18" t="s">
        <v>110</v>
      </c>
      <c r="R4035" s="10">
        <v>4030</v>
      </c>
      <c r="S4035" s="18">
        <f t="shared" si="213"/>
        <v>1.5758478780054836E-2</v>
      </c>
      <c r="T4035" s="18">
        <f t="shared" si="212"/>
        <v>63.457901867131888</v>
      </c>
      <c r="U4035" s="18">
        <f>LOOKUP('lap sim'!T4035,'bike sim'!J66:J311,'bike sim'!K66:K311)</f>
        <v>3.7557015418539139</v>
      </c>
    </row>
    <row r="4036" spans="17:21" x14ac:dyDescent="0.25">
      <c r="Q4036" s="18" t="s">
        <v>110</v>
      </c>
      <c r="R4036" s="10">
        <v>4031</v>
      </c>
      <c r="S4036" s="18">
        <f t="shared" si="213"/>
        <v>1.5743795296901286E-2</v>
      </c>
      <c r="T4036" s="18">
        <f t="shared" si="212"/>
        <v>63.517086010183412</v>
      </c>
      <c r="U4036" s="18">
        <f>LOOKUP('lap sim'!T4036,'bike sim'!J67:J312,'bike sim'!K67:K312)</f>
        <v>3.7557015418539139</v>
      </c>
    </row>
    <row r="4037" spans="17:21" x14ac:dyDescent="0.25">
      <c r="Q4037" s="18" t="s">
        <v>110</v>
      </c>
      <c r="R4037" s="10">
        <v>4032</v>
      </c>
      <c r="S4037" s="18">
        <f t="shared" si="213"/>
        <v>1.5729152795561585E-2</v>
      </c>
      <c r="T4037" s="18">
        <f t="shared" si="212"/>
        <v>63.576215006454618</v>
      </c>
      <c r="U4037" s="18">
        <f>LOOKUP('lap sim'!T4037,'bike sim'!J68:J313,'bike sim'!K68:K313)</f>
        <v>3.7557015418539139</v>
      </c>
    </row>
    <row r="4038" spans="17:21" x14ac:dyDescent="0.25">
      <c r="Q4038" s="18" t="s">
        <v>110</v>
      </c>
      <c r="R4038" s="10">
        <v>4033</v>
      </c>
      <c r="S4038" s="18">
        <f t="shared" si="213"/>
        <v>1.5714551085719741E-2</v>
      </c>
      <c r="T4038" s="18">
        <f t="shared" si="212"/>
        <v>63.635289009860962</v>
      </c>
      <c r="U4038" s="18">
        <f>LOOKUP('lap sim'!T4038,'bike sim'!J69:J314,'bike sim'!K69:K314)</f>
        <v>3.7557015418539139</v>
      </c>
    </row>
    <row r="4039" spans="17:21" x14ac:dyDescent="0.25">
      <c r="Q4039" s="18" t="s">
        <v>110</v>
      </c>
      <c r="R4039" s="10">
        <v>4034</v>
      </c>
      <c r="S4039" s="18">
        <f t="shared" si="213"/>
        <v>1.569998997829496E-2</v>
      </c>
      <c r="T4039" s="18">
        <f t="shared" si="212"/>
        <v>63.69430817360314</v>
      </c>
      <c r="U4039" s="18">
        <f>LOOKUP('lap sim'!T4039,'bike sim'!J70:J315,'bike sim'!K70:K315)</f>
        <v>3.7557015418539139</v>
      </c>
    </row>
    <row r="4040" spans="17:21" x14ac:dyDescent="0.25">
      <c r="Q4040" s="18" t="s">
        <v>110</v>
      </c>
      <c r="R4040" s="10">
        <v>4035</v>
      </c>
      <c r="S4040" s="18">
        <f t="shared" si="213"/>
        <v>1.5685469285431367E-2</v>
      </c>
      <c r="T4040" s="18">
        <f t="shared" si="212"/>
        <v>63.753272650171716</v>
      </c>
      <c r="U4040" s="18">
        <f>LOOKUP('lap sim'!T4040,'bike sim'!J71:J316,'bike sim'!K71:K316)</f>
        <v>3.7557015418539139</v>
      </c>
    </row>
    <row r="4041" spans="17:21" x14ac:dyDescent="0.25">
      <c r="Q4041" s="18" t="s">
        <v>110</v>
      </c>
      <c r="R4041" s="10">
        <v>4036</v>
      </c>
      <c r="S4041" s="18">
        <f t="shared" si="213"/>
        <v>1.5670988820487817E-2</v>
      </c>
      <c r="T4041" s="18">
        <f t="shared" si="212"/>
        <v>63.812182591351714</v>
      </c>
      <c r="U4041" s="18">
        <f>LOOKUP('lap sim'!T4041,'bike sim'!J72:J317,'bike sim'!K72:K317)</f>
        <v>3.4785074251112658</v>
      </c>
    </row>
    <row r="4042" spans="17:21" x14ac:dyDescent="0.25">
      <c r="Q4042" s="18" t="s">
        <v>110</v>
      </c>
      <c r="R4042" s="10">
        <v>4037</v>
      </c>
      <c r="S4042" s="18">
        <f t="shared" si="213"/>
        <v>1.5657613281279383E-2</v>
      </c>
      <c r="T4042" s="18">
        <f t="shared" si="212"/>
        <v>63.866694242322616</v>
      </c>
      <c r="U4042" s="18">
        <f>LOOKUP('lap sim'!T4042,'bike sim'!J73:J318,'bike sim'!K73:K318)</f>
        <v>3.4785074251112658</v>
      </c>
    </row>
    <row r="4043" spans="17:21" x14ac:dyDescent="0.25">
      <c r="Q4043" s="18" t="s">
        <v>110</v>
      </c>
      <c r="R4043" s="10">
        <v>4038</v>
      </c>
      <c r="S4043" s="18">
        <f t="shared" si="213"/>
        <v>1.5644271942381941E-2</v>
      </c>
      <c r="T4043" s="18">
        <f t="shared" si="212"/>
        <v>63.921159366381069</v>
      </c>
      <c r="U4043" s="18">
        <f>LOOKUP('lap sim'!T4043,'bike sim'!J74:J319,'bike sim'!K74:K319)</f>
        <v>3.4785074251112658</v>
      </c>
    </row>
    <row r="4044" spans="17:21" x14ac:dyDescent="0.25">
      <c r="Q4044" s="18" t="s">
        <v>110</v>
      </c>
      <c r="R4044" s="10">
        <v>4039</v>
      </c>
      <c r="S4044" s="18">
        <f t="shared" si="213"/>
        <v>1.5630964658272462E-2</v>
      </c>
      <c r="T4044" s="18">
        <f t="shared" si="212"/>
        <v>63.975578082493101</v>
      </c>
      <c r="U4044" s="18">
        <f>LOOKUP('lap sim'!T4044,'bike sim'!J75:J320,'bike sim'!K75:K320)</f>
        <v>3.7206715161117132</v>
      </c>
    </row>
    <row r="4045" spans="17:21" x14ac:dyDescent="0.25">
      <c r="Q4045" s="18" t="s">
        <v>110</v>
      </c>
      <c r="R4045" s="10">
        <v>4040</v>
      </c>
      <c r="S4045" s="18">
        <f t="shared" si="213"/>
        <v>1.5616768067873191E-2</v>
      </c>
      <c r="T4045" s="18">
        <f t="shared" si="212"/>
        <v>64.033735767466482</v>
      </c>
      <c r="U4045" s="18">
        <f>LOOKUP('lap sim'!T4045,'bike sim'!J76:J321,'bike sim'!K76:K321)</f>
        <v>3.7206715161117132</v>
      </c>
    </row>
    <row r="4046" spans="17:21" x14ac:dyDescent="0.25">
      <c r="Q4046" s="18" t="s">
        <v>110</v>
      </c>
      <c r="R4046" s="10">
        <v>4041</v>
      </c>
      <c r="S4046" s="18">
        <f t="shared" si="213"/>
        <v>1.5602610100529836E-2</v>
      </c>
      <c r="T4046" s="18">
        <f t="shared" si="212"/>
        <v>64.091840631590344</v>
      </c>
      <c r="U4046" s="18">
        <f>LOOKUP('lap sim'!T4046,'bike sim'!J77:J322,'bike sim'!K77:K322)</f>
        <v>3.4249529267066054</v>
      </c>
    </row>
    <row r="4047" spans="17:21" x14ac:dyDescent="0.25">
      <c r="Q4047" s="18" t="s">
        <v>110</v>
      </c>
      <c r="R4047" s="10">
        <v>4042</v>
      </c>
      <c r="S4047" s="18">
        <f t="shared" si="213"/>
        <v>1.5589611864428815E-2</v>
      </c>
      <c r="T4047" s="18">
        <f t="shared" si="212"/>
        <v>64.145278836718418</v>
      </c>
      <c r="U4047" s="18">
        <f>LOOKUP('lap sim'!T4047,'bike sim'!J78:J323,'bike sim'!K78:K323)</f>
        <v>3.4249529267066054</v>
      </c>
    </row>
    <row r="4048" spans="17:21" x14ac:dyDescent="0.25">
      <c r="Q4048" s="18" t="s">
        <v>110</v>
      </c>
      <c r="R4048" s="10">
        <v>4043</v>
      </c>
      <c r="S4048" s="18">
        <f t="shared" si="213"/>
        <v>1.5576646069028192E-2</v>
      </c>
      <c r="T4048" s="18">
        <f t="shared" si="212"/>
        <v>64.19867252349971</v>
      </c>
      <c r="U4048" s="18">
        <f>LOOKUP('lap sim'!T4048,'bike sim'!J79:J324,'bike sim'!K79:K324)</f>
        <v>3.4249529267066054</v>
      </c>
    </row>
    <row r="4049" spans="17:21" x14ac:dyDescent="0.25">
      <c r="Q4049" s="18" t="s">
        <v>110</v>
      </c>
      <c r="R4049" s="10">
        <v>4044</v>
      </c>
      <c r="S4049" s="18">
        <f t="shared" si="213"/>
        <v>1.5563712579588487E-2</v>
      </c>
      <c r="T4049" s="18">
        <f t="shared" si="212"/>
        <v>64.252021803042098</v>
      </c>
      <c r="U4049" s="18">
        <f>LOOKUP('lap sim'!T4049,'bike sim'!J80:J325,'bike sim'!K80:K325)</f>
        <v>3.4249529267066054</v>
      </c>
    </row>
    <row r="4050" spans="17:21" x14ac:dyDescent="0.25">
      <c r="Q4050" s="18" t="s">
        <v>110</v>
      </c>
      <c r="R4050" s="10">
        <v>4045</v>
      </c>
      <c r="S4050" s="18">
        <f t="shared" si="213"/>
        <v>1.5550811262152487E-2</v>
      </c>
      <c r="T4050" s="18">
        <f t="shared" si="212"/>
        <v>64.30532678599198</v>
      </c>
      <c r="U4050" s="18">
        <f>LOOKUP('lap sim'!T4050,'bike sim'!J81:J326,'bike sim'!K81:K326)</f>
        <v>3.4249529267066054</v>
      </c>
    </row>
    <row r="4051" spans="17:21" x14ac:dyDescent="0.25">
      <c r="Q4051" s="18" t="s">
        <v>110</v>
      </c>
      <c r="R4051" s="10">
        <v>4046</v>
      </c>
      <c r="S4051" s="18">
        <f t="shared" si="213"/>
        <v>1.5537941983539423E-2</v>
      </c>
      <c r="T4051" s="18">
        <f t="shared" si="212"/>
        <v>64.358587582536956</v>
      </c>
      <c r="U4051" s="18">
        <f>LOOKUP('lap sim'!T4051,'bike sim'!J82:J327,'bike sim'!K82:K327)</f>
        <v>3.4249529267066054</v>
      </c>
    </row>
    <row r="4052" spans="17:21" x14ac:dyDescent="0.25">
      <c r="Q4052" s="18" t="s">
        <v>110</v>
      </c>
      <c r="R4052" s="10">
        <v>4047</v>
      </c>
      <c r="S4052" s="18">
        <f t="shared" si="213"/>
        <v>1.5525104611339203E-2</v>
      </c>
      <c r="T4052" s="18">
        <f t="shared" si="212"/>
        <v>64.41180430240847</v>
      </c>
      <c r="U4052" s="18">
        <f>LOOKUP('lap sim'!T4052,'bike sim'!J83:J328,'bike sim'!K83:K328)</f>
        <v>3.4249529267066054</v>
      </c>
    </row>
    <row r="4053" spans="17:21" x14ac:dyDescent="0.25">
      <c r="Q4053" s="18" t="s">
        <v>110</v>
      </c>
      <c r="R4053" s="10">
        <v>4048</v>
      </c>
      <c r="S4053" s="18">
        <f t="shared" si="213"/>
        <v>1.5512299013906656E-2</v>
      </c>
      <c r="T4053" s="18">
        <f t="shared" ref="T4053:T4116" si="214">T4052+(U4052*S4052)</f>
        <v>64.4649770548845</v>
      </c>
      <c r="U4053" s="18">
        <f>LOOKUP('lap sim'!T4053,'bike sim'!J84:J329,'bike sim'!K84:K329)</f>
        <v>3.4249529267066054</v>
      </c>
    </row>
    <row r="4054" spans="17:21" x14ac:dyDescent="0.25">
      <c r="Q4054" s="18" t="s">
        <v>110</v>
      </c>
      <c r="R4054" s="10">
        <v>4049</v>
      </c>
      <c r="S4054" s="18">
        <f t="shared" si="213"/>
        <v>1.5499525060355891E-2</v>
      </c>
      <c r="T4054" s="18">
        <f t="shared" si="214"/>
        <v>64.518105948792126</v>
      </c>
      <c r="U4054" s="18">
        <f>LOOKUP('lap sim'!T4054,'bike sim'!J85:J330,'bike sim'!K85:K330)</f>
        <v>3.4249529267066054</v>
      </c>
    </row>
    <row r="4055" spans="17:21" x14ac:dyDescent="0.25">
      <c r="Q4055" s="18" t="s">
        <v>110</v>
      </c>
      <c r="R4055" s="10">
        <v>4050</v>
      </c>
      <c r="S4055" s="18">
        <f t="shared" si="213"/>
        <v>1.5486782620554659E-2</v>
      </c>
      <c r="T4055" s="18">
        <f t="shared" si="214"/>
        <v>64.571191092510148</v>
      </c>
      <c r="U4055" s="18">
        <f>LOOKUP('lap sim'!T4055,'bike sim'!J86:J331,'bike sim'!K86:K331)</f>
        <v>3.4249529267066054</v>
      </c>
    </row>
    <row r="4056" spans="17:21" x14ac:dyDescent="0.25">
      <c r="Q4056" s="18" t="s">
        <v>110</v>
      </c>
      <c r="R4056" s="10">
        <v>4051</v>
      </c>
      <c r="S4056" s="18">
        <f t="shared" si="213"/>
        <v>1.5474071565118788E-2</v>
      </c>
      <c r="T4056" s="18">
        <f t="shared" si="214"/>
        <v>64.624232593971684</v>
      </c>
      <c r="U4056" s="18">
        <f>LOOKUP('lap sim'!T4056,'bike sim'!J87:J332,'bike sim'!K87:K332)</f>
        <v>3.4249529267066054</v>
      </c>
    </row>
    <row r="4057" spans="17:21" x14ac:dyDescent="0.25">
      <c r="Q4057" s="18" t="s">
        <v>110</v>
      </c>
      <c r="R4057" s="10">
        <v>4052</v>
      </c>
      <c r="S4057" s="18">
        <f t="shared" si="213"/>
        <v>1.5461391765406658E-2</v>
      </c>
      <c r="T4057" s="18">
        <f t="shared" si="214"/>
        <v>64.6772305606667</v>
      </c>
      <c r="U4057" s="18">
        <f>LOOKUP('lap sim'!T4057,'bike sim'!J88:J333,'bike sim'!K88:K333)</f>
        <v>3.3185877423751231</v>
      </c>
    </row>
    <row r="4058" spans="17:21" x14ac:dyDescent="0.25">
      <c r="Q4058" s="18" t="s">
        <v>110</v>
      </c>
      <c r="R4058" s="10">
        <v>4053</v>
      </c>
      <c r="S4058" s="18">
        <f t="shared" si="213"/>
        <v>1.5449135598716477E-2</v>
      </c>
      <c r="T4058" s="18">
        <f t="shared" si="214"/>
        <v>64.728540545859445</v>
      </c>
      <c r="U4058" s="18">
        <f>LOOKUP('lap sim'!T4058,'bike sim'!J89:J334,'bike sim'!K89:K334)</f>
        <v>3.3185877423751231</v>
      </c>
    </row>
    <row r="4059" spans="17:21" x14ac:dyDescent="0.25">
      <c r="Q4059" s="18" t="s">
        <v>110</v>
      </c>
      <c r="R4059" s="10">
        <v>4054</v>
      </c>
      <c r="S4059" s="18">
        <f t="shared" si="213"/>
        <v>1.5436908539771504E-2</v>
      </c>
      <c r="T4059" s="18">
        <f t="shared" si="214"/>
        <v>64.779809857887642</v>
      </c>
      <c r="U4059" s="18">
        <f>LOOKUP('lap sim'!T4059,'bike sim'!J90:J335,'bike sim'!K90:K335)</f>
        <v>3.3185877423751231</v>
      </c>
    </row>
    <row r="4060" spans="17:21" x14ac:dyDescent="0.25">
      <c r="Q4060" s="18" t="s">
        <v>110</v>
      </c>
      <c r="R4060" s="10">
        <v>4055</v>
      </c>
      <c r="S4060" s="18">
        <f t="shared" si="213"/>
        <v>1.5424710473520113E-2</v>
      </c>
      <c r="T4060" s="18">
        <f t="shared" si="214"/>
        <v>64.831038593347898</v>
      </c>
      <c r="U4060" s="18">
        <f>LOOKUP('lap sim'!T4060,'bike sim'!J91:J336,'bike sim'!K91:K336)</f>
        <v>3.3185877423751231</v>
      </c>
    </row>
    <row r="4061" spans="17:21" x14ac:dyDescent="0.25">
      <c r="Q4061" s="18" t="s">
        <v>110</v>
      </c>
      <c r="R4061" s="10">
        <v>4056</v>
      </c>
      <c r="S4061" s="18">
        <f t="shared" si="213"/>
        <v>1.5412541285546403E-2</v>
      </c>
      <c r="T4061" s="18">
        <f t="shared" si="214"/>
        <v>64.882226848455005</v>
      </c>
      <c r="U4061" s="18">
        <f>LOOKUP('lap sim'!T4061,'bike sim'!J92:J337,'bike sim'!K92:K337)</f>
        <v>3.3185877423751231</v>
      </c>
    </row>
    <row r="4062" spans="17:21" x14ac:dyDescent="0.25">
      <c r="Q4062" s="18" t="s">
        <v>110</v>
      </c>
      <c r="R4062" s="10">
        <v>4057</v>
      </c>
      <c r="S4062" s="18">
        <f t="shared" si="213"/>
        <v>1.5400400862065679E-2</v>
      </c>
      <c r="T4062" s="18">
        <f t="shared" si="214"/>
        <v>64.933374719044068</v>
      </c>
      <c r="U4062" s="18">
        <f>LOOKUP('lap sim'!T4062,'bike sim'!J93:J338,'bike sim'!K93:K338)</f>
        <v>3.3185877423751231</v>
      </c>
    </row>
    <row r="4063" spans="17:21" x14ac:dyDescent="0.25">
      <c r="Q4063" s="18" t="s">
        <v>110</v>
      </c>
      <c r="R4063" s="10">
        <v>4058</v>
      </c>
      <c r="S4063" s="18">
        <f t="shared" si="213"/>
        <v>1.5388289089919995E-2</v>
      </c>
      <c r="T4063" s="18">
        <f t="shared" si="214"/>
        <v>64.98448230057258</v>
      </c>
      <c r="U4063" s="18">
        <f>LOOKUP('lap sim'!T4063,'bike sim'!J94:J339,'bike sim'!K94:K339)</f>
        <v>3.3185877423751231</v>
      </c>
    </row>
    <row r="4064" spans="17:21" x14ac:dyDescent="0.25">
      <c r="Q4064" s="18" t="s">
        <v>110</v>
      </c>
      <c r="R4064" s="10">
        <v>4059</v>
      </c>
      <c r="S4064" s="18">
        <f t="shared" si="213"/>
        <v>1.5376205856573712E-2</v>
      </c>
      <c r="T4064" s="18">
        <f t="shared" si="214"/>
        <v>65.035549688122515</v>
      </c>
      <c r="U4064" s="18">
        <f>LOOKUP('lap sim'!T4064,'bike sim'!J95:J340,'bike sim'!K95:K340)</f>
        <v>3.3185877423751231</v>
      </c>
    </row>
    <row r="4065" spans="17:21" x14ac:dyDescent="0.25">
      <c r="Q4065" s="18" t="s">
        <v>110</v>
      </c>
      <c r="R4065" s="10">
        <v>4060</v>
      </c>
      <c r="S4065" s="18">
        <f t="shared" si="213"/>
        <v>1.5364151050109109E-2</v>
      </c>
      <c r="T4065" s="18">
        <f t="shared" si="214"/>
        <v>65.086576976402384</v>
      </c>
      <c r="U4065" s="18">
        <f>LOOKUP('lap sim'!T4065,'bike sim'!J96:J341,'bike sim'!K96:K341)</f>
        <v>3.4249529267066054</v>
      </c>
    </row>
    <row r="4066" spans="17:21" x14ac:dyDescent="0.25">
      <c r="Q4066" s="18" t="s">
        <v>110</v>
      </c>
      <c r="R4066" s="10">
        <v>4061</v>
      </c>
      <c r="S4066" s="18">
        <f t="shared" si="213"/>
        <v>1.5351739405463459E-2</v>
      </c>
      <c r="T4066" s="18">
        <f t="shared" si="214"/>
        <v>65.139198470507822</v>
      </c>
      <c r="U4066" s="18">
        <f>LOOKUP('lap sim'!T4066,'bike sim'!J97:J342,'bike sim'!K97:K342)</f>
        <v>3.4249529267066054</v>
      </c>
    </row>
    <row r="4067" spans="17:21" x14ac:dyDescent="0.25">
      <c r="Q4067" s="18" t="s">
        <v>110</v>
      </c>
      <c r="R4067" s="10">
        <v>4062</v>
      </c>
      <c r="S4067" s="18">
        <f t="shared" si="213"/>
        <v>1.5339357799922624E-2</v>
      </c>
      <c r="T4067" s="18">
        <f t="shared" si="214"/>
        <v>65.191777455314607</v>
      </c>
      <c r="U4067" s="18">
        <f>LOOKUP('lap sim'!T4067,'bike sim'!J98:J343,'bike sim'!K98:K343)</f>
        <v>3.4249529267066054</v>
      </c>
    </row>
    <row r="4068" spans="17:21" x14ac:dyDescent="0.25">
      <c r="Q4068" s="18" t="s">
        <v>110</v>
      </c>
      <c r="R4068" s="10">
        <v>4063</v>
      </c>
      <c r="S4068" s="18">
        <f t="shared" si="213"/>
        <v>1.5327006112492797E-2</v>
      </c>
      <c r="T4068" s="18">
        <f t="shared" si="214"/>
        <v>65.244314033705251</v>
      </c>
      <c r="U4068" s="18">
        <f>LOOKUP('lap sim'!T4068,'bike sim'!J99:J344,'bike sim'!K99:K344)</f>
        <v>3.213108802698089</v>
      </c>
    </row>
    <row r="4069" spans="17:21" x14ac:dyDescent="0.25">
      <c r="Q4069" s="18" t="s">
        <v>110</v>
      </c>
      <c r="R4069" s="10">
        <v>4064</v>
      </c>
      <c r="S4069" s="18">
        <f t="shared" si="213"/>
        <v>1.531544579569187E-2</v>
      </c>
      <c r="T4069" s="18">
        <f t="shared" si="214"/>
        <v>65.293561371964316</v>
      </c>
      <c r="U4069" s="18">
        <f>LOOKUP('lap sim'!T4069,'bike sim'!J100:J345,'bike sim'!K100:K345)</f>
        <v>3.213108802698089</v>
      </c>
    </row>
    <row r="4070" spans="17:21" x14ac:dyDescent="0.25">
      <c r="Q4070" s="18" t="s">
        <v>110</v>
      </c>
      <c r="R4070" s="10">
        <v>4065</v>
      </c>
      <c r="S4070" s="18">
        <f t="shared" si="213"/>
        <v>1.5303911603979443E-2</v>
      </c>
      <c r="T4070" s="18">
        <f t="shared" si="214"/>
        <v>65.342771565667704</v>
      </c>
      <c r="U4070" s="18">
        <f>LOOKUP('lap sim'!T4070,'bike sim'!J101:J346,'bike sim'!K101:K346)</f>
        <v>3.213108802698089</v>
      </c>
    </row>
    <row r="4071" spans="17:21" x14ac:dyDescent="0.25">
      <c r="Q4071" s="18" t="s">
        <v>110</v>
      </c>
      <c r="R4071" s="10">
        <v>4066</v>
      </c>
      <c r="S4071" s="18">
        <f t="shared" si="213"/>
        <v>1.5292403439088892E-2</v>
      </c>
      <c r="T4071" s="18">
        <f t="shared" si="214"/>
        <v>65.391944698758167</v>
      </c>
      <c r="U4071" s="18">
        <f>LOOKUP('lap sim'!T4071,'bike sim'!J102:J347,'bike sim'!K102:K347)</f>
        <v>3.213108802698089</v>
      </c>
    </row>
    <row r="4072" spans="17:21" x14ac:dyDescent="0.25">
      <c r="Q4072" s="18" t="s">
        <v>110</v>
      </c>
      <c r="R4072" s="10">
        <v>4067</v>
      </c>
      <c r="S4072" s="18">
        <f t="shared" si="213"/>
        <v>1.5280921203270334E-2</v>
      </c>
      <c r="T4072" s="18">
        <f t="shared" si="214"/>
        <v>65.441080854862719</v>
      </c>
      <c r="U4072" s="18">
        <f>LOOKUP('lap sim'!T4072,'bike sim'!J103:J348,'bike sim'!K103:K348)</f>
        <v>3.213108802698089</v>
      </c>
    </row>
    <row r="4073" spans="17:21" x14ac:dyDescent="0.25">
      <c r="Q4073" s="18" t="s">
        <v>110</v>
      </c>
      <c r="R4073" s="10">
        <v>4068</v>
      </c>
      <c r="S4073" s="18">
        <f t="shared" si="213"/>
        <v>1.5269464799287145E-2</v>
      </c>
      <c r="T4073" s="18">
        <f t="shared" si="214"/>
        <v>65.490180117294287</v>
      </c>
      <c r="U4073" s="18">
        <f>LOOKUP('lap sim'!T4073,'bike sim'!J104:J349,'bike sim'!K104:K349)</f>
        <v>3.213108802698089</v>
      </c>
    </row>
    <row r="4074" spans="17:21" x14ac:dyDescent="0.25">
      <c r="Q4074" s="18" t="s">
        <v>110</v>
      </c>
      <c r="R4074" s="10">
        <v>4069</v>
      </c>
      <c r="S4074" s="18">
        <f t="shared" si="213"/>
        <v>1.5258034130412497E-2</v>
      </c>
      <c r="T4074" s="18">
        <f t="shared" si="214"/>
        <v>65.539242569053371</v>
      </c>
      <c r="U4074" s="18">
        <f>LOOKUP('lap sim'!T4074,'bike sim'!J105:J350,'bike sim'!K105:K350)</f>
        <v>3.213108802698089</v>
      </c>
    </row>
    <row r="4075" spans="17:21" x14ac:dyDescent="0.25">
      <c r="Q4075" s="18" t="s">
        <v>110</v>
      </c>
      <c r="R4075" s="10">
        <v>4070</v>
      </c>
      <c r="S4075" s="18">
        <f t="shared" si="213"/>
        <v>1.5246629100425927E-2</v>
      </c>
      <c r="T4075" s="18">
        <f t="shared" si="214"/>
        <v>65.588268292829667</v>
      </c>
      <c r="U4075" s="18">
        <f>LOOKUP('lap sim'!T4075,'bike sim'!J106:J351,'bike sim'!K106:K351)</f>
        <v>3.1426760913653631</v>
      </c>
    </row>
    <row r="4076" spans="17:21" x14ac:dyDescent="0.25">
      <c r="Q4076" s="18" t="s">
        <v>110</v>
      </c>
      <c r="R4076" s="10">
        <v>4071</v>
      </c>
      <c r="S4076" s="18">
        <f t="shared" si="213"/>
        <v>1.5235498874703495E-2</v>
      </c>
      <c r="T4076" s="18">
        <f t="shared" si="214"/>
        <v>65.636183509577492</v>
      </c>
      <c r="U4076" s="18">
        <f>LOOKUP('lap sim'!T4076,'bike sim'!J107:J352,'bike sim'!K107:K352)</f>
        <v>3.1426760913653631</v>
      </c>
    </row>
    <row r="4077" spans="17:21" x14ac:dyDescent="0.25">
      <c r="Q4077" s="18" t="s">
        <v>110</v>
      </c>
      <c r="R4077" s="10">
        <v>4072</v>
      </c>
      <c r="S4077" s="18">
        <f t="shared" si="213"/>
        <v>1.5224392994960912E-2</v>
      </c>
      <c r="T4077" s="18">
        <f t="shared" si="214"/>
        <v>65.684063747631043</v>
      </c>
      <c r="U4077" s="18">
        <f>LOOKUP('lap sim'!T4077,'bike sim'!J108:J353,'bike sim'!K108:K353)</f>
        <v>3.1426760913653631</v>
      </c>
    </row>
    <row r="4078" spans="17:21" x14ac:dyDescent="0.25">
      <c r="Q4078" s="18" t="s">
        <v>110</v>
      </c>
      <c r="R4078" s="10">
        <v>4073</v>
      </c>
      <c r="S4078" s="18">
        <f t="shared" si="213"/>
        <v>1.5213311372558193E-2</v>
      </c>
      <c r="T4078" s="18">
        <f t="shared" si="214"/>
        <v>65.731909083501861</v>
      </c>
      <c r="U4078" s="18">
        <f>LOOKUP('lap sim'!T4078,'bike sim'!J109:J354,'bike sim'!K109:K354)</f>
        <v>3.1426760913653631</v>
      </c>
    </row>
    <row r="4079" spans="17:21" x14ac:dyDescent="0.25">
      <c r="Q4079" s="18" t="s">
        <v>110</v>
      </c>
      <c r="R4079" s="10">
        <v>4074</v>
      </c>
      <c r="S4079" s="18">
        <f t="shared" si="213"/>
        <v>1.5202253919306564E-2</v>
      </c>
      <c r="T4079" s="18">
        <f t="shared" si="214"/>
        <v>65.779719593422897</v>
      </c>
      <c r="U4079" s="18">
        <f>LOOKUP('lap sim'!T4079,'bike sim'!J110:J355,'bike sim'!K110:K355)</f>
        <v>3.1426760913653631</v>
      </c>
    </row>
    <row r="4080" spans="17:21" x14ac:dyDescent="0.25">
      <c r="Q4080" s="18" t="s">
        <v>110</v>
      </c>
      <c r="R4080" s="10">
        <v>4075</v>
      </c>
      <c r="S4080" s="18">
        <f t="shared" si="213"/>
        <v>1.5191220547465505E-2</v>
      </c>
      <c r="T4080" s="18">
        <f t="shared" si="214"/>
        <v>65.82749535334996</v>
      </c>
      <c r="U4080" s="18">
        <f>LOOKUP('lap sim'!T4080,'bike sim'!J111:J356,'bike sim'!K111:K356)</f>
        <v>3.1426760913653631</v>
      </c>
    </row>
    <row r="4081" spans="17:21" x14ac:dyDescent="0.25">
      <c r="Q4081" s="18" t="s">
        <v>110</v>
      </c>
      <c r="R4081" s="10">
        <v>4076</v>
      </c>
      <c r="S4081" s="18">
        <f t="shared" si="213"/>
        <v>1.5180211169739822E-2</v>
      </c>
      <c r="T4081" s="18">
        <f t="shared" si="214"/>
        <v>65.875236438963142</v>
      </c>
      <c r="U4081" s="18">
        <f>LOOKUP('lap sim'!T4081,'bike sim'!J112:J357,'bike sim'!K112:K357)</f>
        <v>3.1426760913653631</v>
      </c>
    </row>
    <row r="4082" spans="17:21" x14ac:dyDescent="0.25">
      <c r="Q4082" s="18" t="s">
        <v>110</v>
      </c>
      <c r="R4082" s="10">
        <v>4077</v>
      </c>
      <c r="S4082" s="18">
        <f t="shared" si="213"/>
        <v>1.5169225699276751E-2</v>
      </c>
      <c r="T4082" s="18">
        <f t="shared" si="214"/>
        <v>65.922942925668167</v>
      </c>
      <c r="U4082" s="18">
        <f>LOOKUP('lap sim'!T4082,'bike sim'!J113:J358,'bike sim'!K113:K358)</f>
        <v>3.1426760913653631</v>
      </c>
    </row>
    <row r="4083" spans="17:21" x14ac:dyDescent="0.25">
      <c r="Q4083" s="18" t="s">
        <v>110</v>
      </c>
      <c r="R4083" s="10">
        <v>4078</v>
      </c>
      <c r="S4083" s="18">
        <f t="shared" si="213"/>
        <v>1.5158264049663079E-2</v>
      </c>
      <c r="T4083" s="18">
        <f t="shared" si="214"/>
        <v>65.970614888597808</v>
      </c>
      <c r="U4083" s="18">
        <f>LOOKUP('lap sim'!T4083,'bike sim'!J114:J359,'bike sim'!K114:K359)</f>
        <v>3.1426760913653631</v>
      </c>
    </row>
    <row r="4084" spans="17:21" x14ac:dyDescent="0.25">
      <c r="Q4084" s="18" t="s">
        <v>110</v>
      </c>
      <c r="R4084" s="10">
        <v>4079</v>
      </c>
      <c r="S4084" s="18">
        <f t="shared" si="213"/>
        <v>1.5147326134922283E-2</v>
      </c>
      <c r="T4084" s="18">
        <f t="shared" si="214"/>
        <v>66.018252402613285</v>
      </c>
      <c r="U4084" s="18">
        <f>LOOKUP('lap sim'!T4084,'bike sim'!J115:J360,'bike sim'!K115:K360)</f>
        <v>3.1426760913653631</v>
      </c>
    </row>
    <row r="4085" spans="17:21" x14ac:dyDescent="0.25">
      <c r="Q4085" s="18" t="s">
        <v>110</v>
      </c>
      <c r="R4085" s="10">
        <v>4080</v>
      </c>
      <c r="S4085" s="18">
        <f t="shared" si="213"/>
        <v>1.5136411869511699E-2</v>
      </c>
      <c r="T4085" s="18">
        <f t="shared" si="214"/>
        <v>66.065855542305613</v>
      </c>
      <c r="U4085" s="18">
        <f>LOOKUP('lap sim'!T4085,'bike sim'!J116:J361,'bike sim'!K116:K361)</f>
        <v>3.1426760913653631</v>
      </c>
    </row>
    <row r="4086" spans="17:21" x14ac:dyDescent="0.25">
      <c r="Q4086" s="18" t="s">
        <v>110</v>
      </c>
      <c r="R4086" s="10">
        <v>4081</v>
      </c>
      <c r="S4086" s="18">
        <f t="shared" si="213"/>
        <v>1.512552116831971E-2</v>
      </c>
      <c r="T4086" s="18">
        <f t="shared" si="214"/>
        <v>66.113424381996992</v>
      </c>
      <c r="U4086" s="18">
        <f>LOOKUP('lap sim'!T4086,'bike sim'!J117:J362,'bike sim'!K117:K362)</f>
        <v>3.1426760913653631</v>
      </c>
    </row>
    <row r="4087" spans="17:21" x14ac:dyDescent="0.25">
      <c r="Q4087" s="18" t="s">
        <v>110</v>
      </c>
      <c r="R4087" s="10">
        <v>4082</v>
      </c>
      <c r="S4087" s="18">
        <f t="shared" si="213"/>
        <v>1.5114653946662964E-2</v>
      </c>
      <c r="T4087" s="18">
        <f t="shared" si="214"/>
        <v>66.160958995742106</v>
      </c>
      <c r="U4087" s="18">
        <f>LOOKUP('lap sim'!T4087,'bike sim'!J118:J363,'bike sim'!K118:K363)</f>
        <v>3.1426760913653631</v>
      </c>
    </row>
    <row r="4088" spans="17:21" x14ac:dyDescent="0.25">
      <c r="Q4088" s="18" t="s">
        <v>110</v>
      </c>
      <c r="R4088" s="10">
        <v>4083</v>
      </c>
      <c r="S4088" s="18">
        <f t="shared" si="213"/>
        <v>1.5103810120283594E-2</v>
      </c>
      <c r="T4088" s="18">
        <f t="shared" si="214"/>
        <v>66.208459457329539</v>
      </c>
      <c r="U4088" s="18">
        <f>LOOKUP('lap sim'!T4088,'bike sim'!J119:J364,'bike sim'!K119:K364)</f>
        <v>3.1426760913653631</v>
      </c>
    </row>
    <row r="4089" spans="17:21" x14ac:dyDescent="0.25">
      <c r="Q4089" s="18" t="s">
        <v>110</v>
      </c>
      <c r="R4089" s="10">
        <v>4084</v>
      </c>
      <c r="S4089" s="18">
        <f t="shared" si="213"/>
        <v>1.5092989605346482E-2</v>
      </c>
      <c r="T4089" s="18">
        <f t="shared" si="214"/>
        <v>66.255925840283084</v>
      </c>
      <c r="U4089" s="18">
        <f>LOOKUP('lap sim'!T4089,'bike sim'!J120:J365,'bike sim'!K120:K365)</f>
        <v>3.1426760913653631</v>
      </c>
    </row>
    <row r="4090" spans="17:21" x14ac:dyDescent="0.25">
      <c r="Q4090" s="18" t="s">
        <v>110</v>
      </c>
      <c r="R4090" s="10">
        <v>4085</v>
      </c>
      <c r="S4090" s="18">
        <f t="shared" ref="S4090:S4153" si="215">1/T4090</f>
        <v>1.5082192318436539E-2</v>
      </c>
      <c r="T4090" s="18">
        <f t="shared" si="214"/>
        <v>66.303358217863035</v>
      </c>
      <c r="U4090" s="18">
        <f>LOOKUP('lap sim'!T4090,'bike sim'!J121:J366,'bike sim'!K121:K366)</f>
        <v>3.1426760913653631</v>
      </c>
    </row>
    <row r="4091" spans="17:21" x14ac:dyDescent="0.25">
      <c r="Q4091" s="18" t="s">
        <v>110</v>
      </c>
      <c r="R4091" s="10">
        <v>4086</v>
      </c>
      <c r="S4091" s="18">
        <f t="shared" si="215"/>
        <v>1.5071418176555992E-2</v>
      </c>
      <c r="T4091" s="18">
        <f t="shared" si="214"/>
        <v>66.350756663067557</v>
      </c>
      <c r="U4091" s="18">
        <f>LOOKUP('lap sim'!T4091,'bike sim'!J122:J367,'bike sim'!K122:K367)</f>
        <v>3.1426760913653631</v>
      </c>
    </row>
    <row r="4092" spans="17:21" x14ac:dyDescent="0.25">
      <c r="Q4092" s="18" t="s">
        <v>110</v>
      </c>
      <c r="R4092" s="10">
        <v>4087</v>
      </c>
      <c r="S4092" s="18">
        <f t="shared" si="215"/>
        <v>1.5060667097121715E-2</v>
      </c>
      <c r="T4092" s="18">
        <f t="shared" si="214"/>
        <v>66.398121248633984</v>
      </c>
      <c r="U4092" s="18">
        <f>LOOKUP('lap sim'!T4092,'bike sim'!J123:J368,'bike sim'!K123:K368)</f>
        <v>3.1426760913653631</v>
      </c>
    </row>
    <row r="4093" spans="17:21" x14ac:dyDescent="0.25">
      <c r="Q4093" s="18" t="s">
        <v>110</v>
      </c>
      <c r="R4093" s="10">
        <v>4088</v>
      </c>
      <c r="S4093" s="18">
        <f t="shared" si="215"/>
        <v>1.5049938997962555E-2</v>
      </c>
      <c r="T4093" s="18">
        <f t="shared" si="214"/>
        <v>66.445452047040121</v>
      </c>
      <c r="U4093" s="18">
        <f>LOOKUP('lap sim'!T4093,'bike sim'!J124:J369,'bike sim'!K124:K369)</f>
        <v>3.0862515995320474</v>
      </c>
    </row>
    <row r="4094" spans="17:21" x14ac:dyDescent="0.25">
      <c r="Q4094" s="18" t="s">
        <v>110</v>
      </c>
      <c r="R4094" s="10">
        <v>4089</v>
      </c>
      <c r="S4094" s="18">
        <f t="shared" si="215"/>
        <v>1.503942586724057E-2</v>
      </c>
      <c r="T4094" s="18">
        <f t="shared" si="214"/>
        <v>66.491899945345438</v>
      </c>
      <c r="U4094" s="18">
        <f>LOOKUP('lap sim'!T4094,'bike sim'!J125:J370,'bike sim'!K125:K370)</f>
        <v>3.0862515995320474</v>
      </c>
    </row>
    <row r="4095" spans="17:21" x14ac:dyDescent="0.25">
      <c r="Q4095" s="18" t="s">
        <v>110</v>
      </c>
      <c r="R4095" s="10">
        <v>4090</v>
      </c>
      <c r="S4095" s="18">
        <f t="shared" si="215"/>
        <v>1.5028934742730336E-2</v>
      </c>
      <c r="T4095" s="18">
        <f t="shared" si="214"/>
        <v>66.538315397484254</v>
      </c>
      <c r="U4095" s="18">
        <f>LOOKUP('lap sim'!T4095,'bike sim'!J126:J371,'bike sim'!K126:K371)</f>
        <v>3.0862515995320474</v>
      </c>
    </row>
    <row r="4096" spans="17:21" x14ac:dyDescent="0.25">
      <c r="Q4096" s="18" t="s">
        <v>110</v>
      </c>
      <c r="R4096" s="10">
        <v>4091</v>
      </c>
      <c r="S4096" s="18">
        <f t="shared" si="215"/>
        <v>1.5018465547755383E-2</v>
      </c>
      <c r="T4096" s="18">
        <f t="shared" si="214"/>
        <v>66.584698471373272</v>
      </c>
      <c r="U4096" s="18">
        <f>LOOKUP('lap sim'!T4096,'bike sim'!J127:J372,'bike sim'!K127:K372)</f>
        <v>2.9587684562187953</v>
      </c>
    </row>
    <row r="4097" spans="17:21" x14ac:dyDescent="0.25">
      <c r="Q4097" s="18" t="s">
        <v>110</v>
      </c>
      <c r="R4097" s="10">
        <v>4092</v>
      </c>
      <c r="S4097" s="18">
        <f t="shared" si="215"/>
        <v>1.5008449464346868E-2</v>
      </c>
      <c r="T4097" s="18">
        <f t="shared" si="214"/>
        <v>66.629134633496776</v>
      </c>
      <c r="U4097" s="18">
        <f>LOOKUP('lap sim'!T4097,'bike sim'!J128:J373,'bike sim'!K128:K373)</f>
        <v>2.9587684562187953</v>
      </c>
    </row>
    <row r="4098" spans="17:21" x14ac:dyDescent="0.25">
      <c r="Q4098" s="18" t="s">
        <v>110</v>
      </c>
      <c r="R4098" s="10">
        <v>4093</v>
      </c>
      <c r="S4098" s="18">
        <f t="shared" si="215"/>
        <v>1.4998453398403101E-2</v>
      </c>
      <c r="T4098" s="18">
        <f t="shared" si="214"/>
        <v>66.673541160348634</v>
      </c>
      <c r="U4098" s="18">
        <f>LOOKUP('lap sim'!T4098,'bike sim'!J129:J374,'bike sim'!K129:K374)</f>
        <v>2.9587684562187953</v>
      </c>
    </row>
    <row r="4099" spans="17:21" x14ac:dyDescent="0.25">
      <c r="Q4099" s="18" t="s">
        <v>110</v>
      </c>
      <c r="R4099" s="10">
        <v>4094</v>
      </c>
      <c r="S4099" s="18">
        <f t="shared" si="215"/>
        <v>1.4988477283328031E-2</v>
      </c>
      <c r="T4099" s="18">
        <f t="shared" si="214"/>
        <v>66.717918111155896</v>
      </c>
      <c r="U4099" s="18">
        <f>LOOKUP('lap sim'!T4099,'bike sim'!J130:J375,'bike sim'!K130:K375)</f>
        <v>2.9587684562187953</v>
      </c>
    </row>
    <row r="4100" spans="17:21" x14ac:dyDescent="0.25">
      <c r="Q4100" s="18" t="s">
        <v>110</v>
      </c>
      <c r="R4100" s="10">
        <v>4095</v>
      </c>
      <c r="S4100" s="18">
        <f t="shared" si="215"/>
        <v>1.4978521052835408E-2</v>
      </c>
      <c r="T4100" s="18">
        <f t="shared" si="214"/>
        <v>66.762265544948562</v>
      </c>
      <c r="U4100" s="18">
        <f>LOOKUP('lap sim'!T4100,'bike sim'!J131:J376,'bike sim'!K131:K376)</f>
        <v>2.9587684562187953</v>
      </c>
    </row>
    <row r="4101" spans="17:21" x14ac:dyDescent="0.25">
      <c r="Q4101" s="18" t="s">
        <v>110</v>
      </c>
      <c r="R4101" s="10">
        <v>4096</v>
      </c>
      <c r="S4101" s="18">
        <f t="shared" si="215"/>
        <v>1.4968584640946929E-2</v>
      </c>
      <c r="T4101" s="18">
        <f t="shared" si="214"/>
        <v>66.806583520560494</v>
      </c>
      <c r="U4101" s="18">
        <f>LOOKUP('lap sim'!T4101,'bike sim'!J132:J377,'bike sim'!K132:K377)</f>
        <v>2.9587684562187953</v>
      </c>
    </row>
    <row r="4102" spans="17:21" x14ac:dyDescent="0.25">
      <c r="Q4102" s="18" t="s">
        <v>110</v>
      </c>
      <c r="R4102" s="10">
        <v>4097</v>
      </c>
      <c r="S4102" s="18">
        <f t="shared" si="215"/>
        <v>1.4958667981990397E-2</v>
      </c>
      <c r="T4102" s="18">
        <f t="shared" si="214"/>
        <v>66.850872096630368</v>
      </c>
      <c r="U4102" s="18">
        <f>LOOKUP('lap sim'!T4102,'bike sim'!J133:J378,'bike sim'!K133:K378)</f>
        <v>2.9587684562187953</v>
      </c>
    </row>
    <row r="4103" spans="17:21" x14ac:dyDescent="0.25">
      <c r="Q4103" s="18" t="s">
        <v>110</v>
      </c>
      <c r="R4103" s="10">
        <v>4098</v>
      </c>
      <c r="S4103" s="18">
        <f t="shared" si="215"/>
        <v>1.4948771010597913E-2</v>
      </c>
      <c r="T4103" s="18">
        <f t="shared" si="214"/>
        <v>66.895131331602528</v>
      </c>
      <c r="U4103" s="18">
        <f>LOOKUP('lap sim'!T4103,'bike sim'!J134:J379,'bike sim'!K134:K379)</f>
        <v>2.9587684562187953</v>
      </c>
    </row>
    <row r="4104" spans="17:21" x14ac:dyDescent="0.25">
      <c r="Q4104" s="18" t="s">
        <v>110</v>
      </c>
      <c r="R4104" s="10">
        <v>4099</v>
      </c>
      <c r="S4104" s="18">
        <f t="shared" si="215"/>
        <v>1.4938893661704042E-2</v>
      </c>
      <c r="T4104" s="18">
        <f t="shared" si="214"/>
        <v>66.939361283727919</v>
      </c>
      <c r="U4104" s="18">
        <f>LOOKUP('lap sim'!T4104,'bike sim'!J135:J380,'bike sim'!K135:K380)</f>
        <v>2.9587684562187953</v>
      </c>
    </row>
    <row r="4105" spans="17:21" x14ac:dyDescent="0.25">
      <c r="Q4105" s="18" t="s">
        <v>110</v>
      </c>
      <c r="R4105" s="10">
        <v>4100</v>
      </c>
      <c r="S4105" s="18">
        <f t="shared" si="215"/>
        <v>1.4929035870544038E-2</v>
      </c>
      <c r="T4105" s="18">
        <f t="shared" si="214"/>
        <v>66.983562011064976</v>
      </c>
      <c r="U4105" s="18">
        <f>LOOKUP('lap sim'!T4105,'bike sim'!J136:J381,'bike sim'!K136:K381)</f>
        <v>2.9587684562187953</v>
      </c>
    </row>
    <row r="4106" spans="17:21" x14ac:dyDescent="0.25">
      <c r="Q4106" s="18" t="s">
        <v>110</v>
      </c>
      <c r="R4106" s="10">
        <v>4101</v>
      </c>
      <c r="S4106" s="18">
        <f t="shared" si="215"/>
        <v>1.4919197572652048E-2</v>
      </c>
      <c r="T4106" s="18">
        <f t="shared" si="214"/>
        <v>67.027733571480496</v>
      </c>
      <c r="U4106" s="18">
        <f>LOOKUP('lap sim'!T4106,'bike sim'!J137:J382,'bike sim'!K137:K382)</f>
        <v>3.1426760913653631</v>
      </c>
    </row>
    <row r="4107" spans="17:21" x14ac:dyDescent="0.25">
      <c r="Q4107" s="18" t="s">
        <v>110</v>
      </c>
      <c r="R4107" s="10">
        <v>4102</v>
      </c>
      <c r="S4107" s="18">
        <f t="shared" si="215"/>
        <v>1.4908768820825799E-2</v>
      </c>
      <c r="T4107" s="18">
        <f t="shared" si="214"/>
        <v>67.074619776994425</v>
      </c>
      <c r="U4107" s="18">
        <f>LOOKUP('lap sim'!T4107,'bike sim'!J138:J383,'bike sim'!K138:K383)</f>
        <v>2.8729448931503998</v>
      </c>
    </row>
    <row r="4108" spans="17:21" x14ac:dyDescent="0.25">
      <c r="Q4108" s="18" t="s">
        <v>110</v>
      </c>
      <c r="R4108" s="10">
        <v>4103</v>
      </c>
      <c r="S4108" s="18">
        <f t="shared" si="215"/>
        <v>1.4899254552468565E-2</v>
      </c>
      <c r="T4108" s="18">
        <f t="shared" si="214"/>
        <v>67.117451848241373</v>
      </c>
      <c r="U4108" s="18">
        <f>LOOKUP('lap sim'!T4108,'bike sim'!J139:J384,'bike sim'!K139:K384)</f>
        <v>2.8729448931503998</v>
      </c>
    </row>
    <row r="4109" spans="17:21" x14ac:dyDescent="0.25">
      <c r="Q4109" s="18" t="s">
        <v>110</v>
      </c>
      <c r="R4109" s="10">
        <v>4104</v>
      </c>
      <c r="S4109" s="18">
        <f t="shared" si="215"/>
        <v>1.4889758479803205E-2</v>
      </c>
      <c r="T4109" s="18">
        <f t="shared" si="214"/>
        <v>67.160256585519633</v>
      </c>
      <c r="U4109" s="18">
        <f>LOOKUP('lap sim'!T4109,'bike sim'!J140:J385,'bike sim'!K140:K385)</f>
        <v>2.8729448931503998</v>
      </c>
    </row>
    <row r="4110" spans="17:21" x14ac:dyDescent="0.25">
      <c r="Q4110" s="18" t="s">
        <v>110</v>
      </c>
      <c r="R4110" s="10">
        <v>4105</v>
      </c>
      <c r="S4110" s="18">
        <f t="shared" si="215"/>
        <v>1.4880280544898532E-2</v>
      </c>
      <c r="T4110" s="18">
        <f t="shared" si="214"/>
        <v>67.203034041104431</v>
      </c>
      <c r="U4110" s="18">
        <f>LOOKUP('lap sim'!T4110,'bike sim'!J141:J386,'bike sim'!K141:K386)</f>
        <v>2.8729448931503998</v>
      </c>
    </row>
    <row r="4111" spans="17:21" x14ac:dyDescent="0.25">
      <c r="Q4111" s="18" t="s">
        <v>110</v>
      </c>
      <c r="R4111" s="10">
        <v>4106</v>
      </c>
      <c r="S4111" s="18">
        <f t="shared" si="215"/>
        <v>1.4870820690081273E-2</v>
      </c>
      <c r="T4111" s="18">
        <f t="shared" si="214"/>
        <v>67.24578426710454</v>
      </c>
      <c r="U4111" s="18">
        <f>LOOKUP('lap sim'!T4111,'bike sim'!J142:J387,'bike sim'!K142:K387)</f>
        <v>2.8729448931503998</v>
      </c>
    </row>
    <row r="4112" spans="17:21" x14ac:dyDescent="0.25">
      <c r="Q4112" s="18" t="s">
        <v>110</v>
      </c>
      <c r="R4112" s="10">
        <v>4107</v>
      </c>
      <c r="S4112" s="18">
        <f t="shared" si="215"/>
        <v>1.4861378857934593E-2</v>
      </c>
      <c r="T4112" s="18">
        <f t="shared" si="214"/>
        <v>67.288507315463065</v>
      </c>
      <c r="U4112" s="18">
        <f>LOOKUP('lap sim'!T4112,'bike sim'!J143:J388,'bike sim'!K143:K388)</f>
        <v>2.8729448931503998</v>
      </c>
    </row>
    <row r="4113" spans="17:21" x14ac:dyDescent="0.25">
      <c r="Q4113" s="18" t="s">
        <v>110</v>
      </c>
      <c r="R4113" s="10">
        <v>4108</v>
      </c>
      <c r="S4113" s="18">
        <f t="shared" si="215"/>
        <v>1.4851954991296629E-2</v>
      </c>
      <c r="T4113" s="18">
        <f t="shared" si="214"/>
        <v>67.331203237958135</v>
      </c>
      <c r="U4113" s="18">
        <f>LOOKUP('lap sim'!T4113,'bike sim'!J144:J389,'bike sim'!K144:K389)</f>
        <v>2.8729448931503998</v>
      </c>
    </row>
    <row r="4114" spans="17:21" x14ac:dyDescent="0.25">
      <c r="Q4114" s="18" t="s">
        <v>110</v>
      </c>
      <c r="R4114" s="10">
        <v>4109</v>
      </c>
      <c r="S4114" s="18">
        <f t="shared" si="215"/>
        <v>1.4842549033259031E-2</v>
      </c>
      <c r="T4114" s="18">
        <f t="shared" si="214"/>
        <v>67.373872086203676</v>
      </c>
      <c r="U4114" s="18">
        <f>LOOKUP('lap sim'!T4114,'bike sim'!J145:J390,'bike sim'!K145:K390)</f>
        <v>2.8729448931503998</v>
      </c>
    </row>
    <row r="4115" spans="17:21" x14ac:dyDescent="0.25">
      <c r="Q4115" s="18" t="s">
        <v>110</v>
      </c>
      <c r="R4115" s="10">
        <v>4110</v>
      </c>
      <c r="S4115" s="18">
        <f t="shared" si="215"/>
        <v>1.4833160927165532E-2</v>
      </c>
      <c r="T4115" s="18">
        <f t="shared" si="214"/>
        <v>67.416513911650114</v>
      </c>
      <c r="U4115" s="18">
        <f>LOOKUP('lap sim'!T4115,'bike sim'!J146:J391,'bike sim'!K146:K391)</f>
        <v>2.8729448931503998</v>
      </c>
    </row>
    <row r="4116" spans="17:21" x14ac:dyDescent="0.25">
      <c r="Q4116" s="18" t="s">
        <v>110</v>
      </c>
      <c r="R4116" s="10">
        <v>4111</v>
      </c>
      <c r="S4116" s="18">
        <f t="shared" si="215"/>
        <v>1.4823790616610504E-2</v>
      </c>
      <c r="T4116" s="18">
        <f t="shared" si="214"/>
        <v>67.459128765585092</v>
      </c>
      <c r="U4116" s="18">
        <f>LOOKUP('lap sim'!T4116,'bike sim'!J147:J392,'bike sim'!K147:K392)</f>
        <v>2.8729448931503998</v>
      </c>
    </row>
    <row r="4117" spans="17:21" x14ac:dyDescent="0.25">
      <c r="Q4117" s="18" t="s">
        <v>110</v>
      </c>
      <c r="R4117" s="10">
        <v>4112</v>
      </c>
      <c r="S4117" s="18">
        <f t="shared" si="215"/>
        <v>1.4814438045437531E-2</v>
      </c>
      <c r="T4117" s="18">
        <f t="shared" ref="T4117:T4180" si="216">T4116+(U4116*S4116)</f>
        <v>67.501716699134221</v>
      </c>
      <c r="U4117" s="18">
        <f>LOOKUP('lap sim'!T4117,'bike sim'!J148:J393,'bike sim'!K148:K393)</f>
        <v>2.8729448931503998</v>
      </c>
    </row>
    <row r="4118" spans="17:21" x14ac:dyDescent="0.25">
      <c r="Q4118" s="18" t="s">
        <v>110</v>
      </c>
      <c r="R4118" s="10">
        <v>4113</v>
      </c>
      <c r="S4118" s="18">
        <f t="shared" si="215"/>
        <v>1.480510315773801E-2</v>
      </c>
      <c r="T4118" s="18">
        <f t="shared" si="216"/>
        <v>67.544277763261761</v>
      </c>
      <c r="U4118" s="18">
        <f>LOOKUP('lap sim'!T4118,'bike sim'!J149:J394,'bike sim'!K149:K394)</f>
        <v>2.8729448931503998</v>
      </c>
    </row>
    <row r="4119" spans="17:21" x14ac:dyDescent="0.25">
      <c r="Q4119" s="18" t="s">
        <v>110</v>
      </c>
      <c r="R4119" s="10">
        <v>4114</v>
      </c>
      <c r="S4119" s="18">
        <f t="shared" si="215"/>
        <v>1.4795785897849733E-2</v>
      </c>
      <c r="T4119" s="18">
        <f t="shared" si="216"/>
        <v>67.586812008771346</v>
      </c>
      <c r="U4119" s="18">
        <f>LOOKUP('lap sim'!T4119,'bike sim'!J150:J395,'bike sim'!K150:K395)</f>
        <v>2.8729448931503998</v>
      </c>
    </row>
    <row r="4120" spans="17:21" x14ac:dyDescent="0.25">
      <c r="Q4120" s="18" t="s">
        <v>110</v>
      </c>
      <c r="R4120" s="10">
        <v>4115</v>
      </c>
      <c r="S4120" s="18">
        <f t="shared" si="215"/>
        <v>1.4786486210355486E-2</v>
      </c>
      <c r="T4120" s="18">
        <f t="shared" si="216"/>
        <v>67.629319486306727</v>
      </c>
      <c r="U4120" s="18">
        <f>LOOKUP('lap sim'!T4120,'bike sim'!J151:J396,'bike sim'!K151:K396)</f>
        <v>2.8729448931503998</v>
      </c>
    </row>
    <row r="4121" spans="17:21" x14ac:dyDescent="0.25">
      <c r="Q4121" s="18" t="s">
        <v>110</v>
      </c>
      <c r="R4121" s="10">
        <v>4116</v>
      </c>
      <c r="S4121" s="18">
        <f t="shared" si="215"/>
        <v>1.4777204040081692E-2</v>
      </c>
      <c r="T4121" s="18">
        <f t="shared" si="216"/>
        <v>67.671800246352404</v>
      </c>
      <c r="U4121" s="18">
        <f>LOOKUP('lap sim'!T4121,'bike sim'!J152:J397,'bike sim'!K152:K397)</f>
        <v>2.8729448931503998</v>
      </c>
    </row>
    <row r="4122" spans="17:21" x14ac:dyDescent="0.25">
      <c r="Q4122" s="18" t="s">
        <v>110</v>
      </c>
      <c r="R4122" s="10">
        <v>4117</v>
      </c>
      <c r="S4122" s="18">
        <f t="shared" si="215"/>
        <v>1.4767939332097005E-2</v>
      </c>
      <c r="T4122" s="18">
        <f t="shared" si="216"/>
        <v>67.714254339234401</v>
      </c>
      <c r="U4122" s="18">
        <f>LOOKUP('lap sim'!T4122,'bike sim'!J153:J398,'bike sim'!K153:K398)</f>
        <v>2.8729448931503998</v>
      </c>
    </row>
    <row r="4123" spans="17:21" x14ac:dyDescent="0.25">
      <c r="Q4123" s="18" t="s">
        <v>110</v>
      </c>
      <c r="R4123" s="10">
        <v>4118</v>
      </c>
      <c r="S4123" s="18">
        <f t="shared" si="215"/>
        <v>1.4758692031710964E-2</v>
      </c>
      <c r="T4123" s="18">
        <f t="shared" si="216"/>
        <v>67.756681815120899</v>
      </c>
      <c r="U4123" s="18">
        <f>LOOKUP('lap sim'!T4123,'bike sim'!J154:J399,'bike sim'!K154:K399)</f>
        <v>2.8729448931503998</v>
      </c>
    </row>
    <row r="4124" spans="17:21" x14ac:dyDescent="0.25">
      <c r="Q4124" s="18" t="s">
        <v>110</v>
      </c>
      <c r="R4124" s="10">
        <v>4119</v>
      </c>
      <c r="S4124" s="18">
        <f t="shared" si="215"/>
        <v>1.4749462084472626E-2</v>
      </c>
      <c r="T4124" s="18">
        <f t="shared" si="216"/>
        <v>67.799082724022981</v>
      </c>
      <c r="U4124" s="18">
        <f>LOOKUP('lap sim'!T4124,'bike sim'!J155:J400,'bike sim'!K155:K400)</f>
        <v>2.8729448931503998</v>
      </c>
    </row>
    <row r="4125" spans="17:21" x14ac:dyDescent="0.25">
      <c r="Q4125" s="18" t="s">
        <v>110</v>
      </c>
      <c r="R4125" s="10">
        <v>4120</v>
      </c>
      <c r="S4125" s="18">
        <f t="shared" si="215"/>
        <v>1.4740249436169224E-2</v>
      </c>
      <c r="T4125" s="18">
        <f t="shared" si="216"/>
        <v>67.841457115795279</v>
      </c>
      <c r="U4125" s="18">
        <f>LOOKUP('lap sim'!T4125,'bike sim'!J156:J401,'bike sim'!K156:K401)</f>
        <v>2.8729448931503998</v>
      </c>
    </row>
    <row r="4126" spans="17:21" x14ac:dyDescent="0.25">
      <c r="Q4126" s="18" t="s">
        <v>110</v>
      </c>
      <c r="R4126" s="10">
        <v>4121</v>
      </c>
      <c r="S4126" s="18">
        <f t="shared" si="215"/>
        <v>1.473105403282483E-2</v>
      </c>
      <c r="T4126" s="18">
        <f t="shared" si="216"/>
        <v>67.883805040136679</v>
      </c>
      <c r="U4126" s="18">
        <f>LOOKUP('lap sim'!T4126,'bike sim'!J157:J402,'bike sim'!K157:K402)</f>
        <v>2.8729448931503998</v>
      </c>
    </row>
    <row r="4127" spans="17:21" x14ac:dyDescent="0.25">
      <c r="Q4127" s="18" t="s">
        <v>110</v>
      </c>
      <c r="R4127" s="10">
        <v>4122</v>
      </c>
      <c r="S4127" s="18">
        <f t="shared" si="215"/>
        <v>1.472187582069902E-2</v>
      </c>
      <c r="T4127" s="18">
        <f t="shared" si="216"/>
        <v>67.926126546591007</v>
      </c>
      <c r="U4127" s="18">
        <f>LOOKUP('lap sim'!T4127,'bike sim'!J158:J403,'bike sim'!K158:K403)</f>
        <v>2.8729448931503998</v>
      </c>
    </row>
    <row r="4128" spans="17:21" x14ac:dyDescent="0.25">
      <c r="Q4128" s="18" t="s">
        <v>110</v>
      </c>
      <c r="R4128" s="10">
        <v>4123</v>
      </c>
      <c r="S4128" s="18">
        <f t="shared" si="215"/>
        <v>1.4712714746285563E-2</v>
      </c>
      <c r="T4128" s="18">
        <f t="shared" si="216"/>
        <v>67.968421684547678</v>
      </c>
      <c r="U4128" s="18">
        <f>LOOKUP('lap sim'!T4128,'bike sim'!J159:J404,'bike sim'!K159:K404)</f>
        <v>2.8729448931503998</v>
      </c>
    </row>
    <row r="4129" spans="17:21" x14ac:dyDescent="0.25">
      <c r="Q4129" s="18" t="s">
        <v>110</v>
      </c>
      <c r="R4129" s="10">
        <v>4124</v>
      </c>
      <c r="S4129" s="18">
        <f t="shared" si="215"/>
        <v>1.47035707563111E-2</v>
      </c>
      <c r="T4129" s="18">
        <f t="shared" si="216"/>
        <v>68.010690503242401</v>
      </c>
      <c r="U4129" s="18">
        <f>LOOKUP('lap sim'!T4129,'bike sim'!J160:J405,'bike sim'!K160:K405)</f>
        <v>2.8729448931503998</v>
      </c>
    </row>
    <row r="4130" spans="17:21" x14ac:dyDescent="0.25">
      <c r="Q4130" s="18" t="s">
        <v>110</v>
      </c>
      <c r="R4130" s="10">
        <v>4125</v>
      </c>
      <c r="S4130" s="18">
        <f t="shared" si="215"/>
        <v>1.4694443797733856E-2</v>
      </c>
      <c r="T4130" s="18">
        <f t="shared" si="216"/>
        <v>68.052933051757819</v>
      </c>
      <c r="U4130" s="18">
        <f>LOOKUP('lap sim'!T4130,'bike sim'!J161:J406,'bike sim'!K161:K406)</f>
        <v>2.8729448931503998</v>
      </c>
    </row>
    <row r="4131" spans="17:21" x14ac:dyDescent="0.25">
      <c r="Q4131" s="18" t="s">
        <v>110</v>
      </c>
      <c r="R4131" s="10">
        <v>4126</v>
      </c>
      <c r="S4131" s="18">
        <f t="shared" si="215"/>
        <v>1.4685333817742332E-2</v>
      </c>
      <c r="T4131" s="18">
        <f t="shared" si="216"/>
        <v>68.095149379024207</v>
      </c>
      <c r="U4131" s="18">
        <f>LOOKUP('lap sim'!T4131,'bike sim'!J162:J407,'bike sim'!K162:K407)</f>
        <v>2.8729448931503998</v>
      </c>
    </row>
    <row r="4132" spans="17:21" x14ac:dyDescent="0.25">
      <c r="Q4132" s="18" t="s">
        <v>110</v>
      </c>
      <c r="R4132" s="10">
        <v>4127</v>
      </c>
      <c r="S4132" s="18">
        <f t="shared" si="215"/>
        <v>1.4676240763754038E-2</v>
      </c>
      <c r="T4132" s="18">
        <f t="shared" si="216"/>
        <v>68.137339533820096</v>
      </c>
      <c r="U4132" s="18">
        <f>LOOKUP('lap sim'!T4132,'bike sim'!J163:J408,'bike sim'!K163:K408)</f>
        <v>2.7148093483713116</v>
      </c>
    </row>
    <row r="4133" spans="17:21" x14ac:dyDescent="0.25">
      <c r="Q4133" s="18" t="s">
        <v>110</v>
      </c>
      <c r="R4133" s="10">
        <v>4128</v>
      </c>
      <c r="S4133" s="18">
        <f t="shared" si="215"/>
        <v>1.4667663871773895E-2</v>
      </c>
      <c r="T4133" s="18">
        <f t="shared" si="216"/>
        <v>68.177182729444482</v>
      </c>
      <c r="U4133" s="18">
        <f>LOOKUP('lap sim'!T4133,'bike sim'!J164:J409,'bike sim'!K164:K409)</f>
        <v>2.7148093483713116</v>
      </c>
    </row>
    <row r="4134" spans="17:21" x14ac:dyDescent="0.25">
      <c r="Q4134" s="18" t="s">
        <v>110</v>
      </c>
      <c r="R4134" s="10">
        <v>4129</v>
      </c>
      <c r="S4134" s="18">
        <f t="shared" si="215"/>
        <v>1.4659102002337927E-2</v>
      </c>
      <c r="T4134" s="18">
        <f t="shared" si="216"/>
        <v>68.217002640442345</v>
      </c>
      <c r="U4134" s="18">
        <f>LOOKUP('lap sim'!T4134,'bike sim'!J165:J410,'bike sim'!K165:K410)</f>
        <v>2.7148093483713116</v>
      </c>
    </row>
    <row r="4135" spans="17:21" x14ac:dyDescent="0.25">
      <c r="Q4135" s="18" t="s">
        <v>110</v>
      </c>
      <c r="R4135" s="10">
        <v>4130</v>
      </c>
      <c r="S4135" s="18">
        <f t="shared" si="215"/>
        <v>1.4650555111638519E-2</v>
      </c>
      <c r="T4135" s="18">
        <f t="shared" si="216"/>
        <v>68.256799307597021</v>
      </c>
      <c r="U4135" s="18">
        <f>LOOKUP('lap sim'!T4135,'bike sim'!J166:J411,'bike sim'!K166:K411)</f>
        <v>2.7148093483713116</v>
      </c>
    </row>
    <row r="4136" spans="17:21" x14ac:dyDescent="0.25">
      <c r="Q4136" s="18" t="s">
        <v>110</v>
      </c>
      <c r="R4136" s="10">
        <v>4131</v>
      </c>
      <c r="S4136" s="18">
        <f t="shared" si="215"/>
        <v>1.4642023156046709E-2</v>
      </c>
      <c r="T4136" s="18">
        <f t="shared" si="216"/>
        <v>68.296572771572926</v>
      </c>
      <c r="U4136" s="18">
        <f>LOOKUP('lap sim'!T4136,'bike sim'!J167:J412,'bike sim'!K167:K412)</f>
        <v>2.7148093483713116</v>
      </c>
    </row>
    <row r="4137" spans="17:21" x14ac:dyDescent="0.25">
      <c r="Q4137" s="18" t="s">
        <v>110</v>
      </c>
      <c r="R4137" s="10">
        <v>4132</v>
      </c>
      <c r="S4137" s="18">
        <f t="shared" si="215"/>
        <v>1.4633506092111261E-2</v>
      </c>
      <c r="T4137" s="18">
        <f t="shared" si="216"/>
        <v>68.336323072916031</v>
      </c>
      <c r="U4137" s="18">
        <f>LOOKUP('lap sim'!T4137,'bike sim'!J168:J413,'bike sim'!K168:K413)</f>
        <v>2.8729448931503998</v>
      </c>
    </row>
    <row r="4138" spans="17:21" x14ac:dyDescent="0.25">
      <c r="Q4138" s="18" t="s">
        <v>110</v>
      </c>
      <c r="R4138" s="10">
        <v>4133</v>
      </c>
      <c r="S4138" s="18">
        <f t="shared" si="215"/>
        <v>1.4624508933572105E-2</v>
      </c>
      <c r="T4138" s="18">
        <f t="shared" si="216"/>
        <v>68.378364329512252</v>
      </c>
      <c r="U4138" s="18">
        <f>LOOKUP('lap sim'!T4138,'bike sim'!J169:J414,'bike sim'!K169:K414)</f>
        <v>2.8729448931503998</v>
      </c>
    </row>
    <row r="4139" spans="17:21" x14ac:dyDescent="0.25">
      <c r="Q4139" s="18" t="s">
        <v>110</v>
      </c>
      <c r="R4139" s="10">
        <v>4134</v>
      </c>
      <c r="S4139" s="18">
        <f t="shared" si="215"/>
        <v>1.4615528353286876E-2</v>
      </c>
      <c r="T4139" s="18">
        <f t="shared" si="216"/>
        <v>68.420379737767789</v>
      </c>
      <c r="U4139" s="18">
        <f>LOOKUP('lap sim'!T4139,'bike sim'!J170:J415,'bike sim'!K170:K415)</f>
        <v>2.8729448931503998</v>
      </c>
    </row>
    <row r="4140" spans="17:21" x14ac:dyDescent="0.25">
      <c r="Q4140" s="18" t="s">
        <v>110</v>
      </c>
      <c r="R4140" s="10">
        <v>4135</v>
      </c>
      <c r="S4140" s="18">
        <f t="shared" si="215"/>
        <v>1.4606564300399709E-2</v>
      </c>
      <c r="T4140" s="18">
        <f t="shared" si="216"/>
        <v>68.46236934531106</v>
      </c>
      <c r="U4140" s="18">
        <f>LOOKUP('lap sim'!T4140,'bike sim'!J171:J416,'bike sim'!K171:K416)</f>
        <v>2.8729448931503998</v>
      </c>
    </row>
    <row r="4141" spans="17:21" x14ac:dyDescent="0.25">
      <c r="Q4141" s="18" t="s">
        <v>110</v>
      </c>
      <c r="R4141" s="10">
        <v>4136</v>
      </c>
      <c r="S4141" s="18">
        <f t="shared" si="215"/>
        <v>1.4597616724272901E-2</v>
      </c>
      <c r="T4141" s="18">
        <f t="shared" si="216"/>
        <v>68.504333199624369</v>
      </c>
      <c r="U4141" s="18">
        <f>LOOKUP('lap sim'!T4141,'bike sim'!J172:J417,'bike sim'!K172:K417)</f>
        <v>2.8729448931503998</v>
      </c>
    </row>
    <row r="4142" spans="17:21" x14ac:dyDescent="0.25">
      <c r="Q4142" s="18" t="s">
        <v>110</v>
      </c>
      <c r="R4142" s="10">
        <v>4137</v>
      </c>
      <c r="S4142" s="18">
        <f t="shared" si="215"/>
        <v>1.4588685574485703E-2</v>
      </c>
      <c r="T4142" s="18">
        <f t="shared" si="216"/>
        <v>68.546271348044542</v>
      </c>
      <c r="U4142" s="18">
        <f>LOOKUP('lap sim'!T4142,'bike sim'!J173:J418,'bike sim'!K173:K418)</f>
        <v>2.6149411383360892</v>
      </c>
    </row>
    <row r="4143" spans="17:21" x14ac:dyDescent="0.25">
      <c r="Q4143" s="18" t="s">
        <v>110</v>
      </c>
      <c r="R4143" s="10">
        <v>4138</v>
      </c>
      <c r="S4143" s="18">
        <f t="shared" si="215"/>
        <v>1.4580570943478539E-2</v>
      </c>
      <c r="T4143" s="18">
        <f t="shared" si="216"/>
        <v>68.584419902107513</v>
      </c>
      <c r="U4143" s="18">
        <f>LOOKUP('lap sim'!T4143,'bike sim'!J174:J419,'bike sim'!K174:K419)</f>
        <v>2.6149411383360892</v>
      </c>
    </row>
    <row r="4144" spans="17:21" x14ac:dyDescent="0.25">
      <c r="Q4144" s="18" t="s">
        <v>110</v>
      </c>
      <c r="R4144" s="10">
        <v>4139</v>
      </c>
      <c r="S4144" s="18">
        <f t="shared" si="215"/>
        <v>1.4572469840677237E-2</v>
      </c>
      <c r="T4144" s="18">
        <f t="shared" si="216"/>
        <v>68.622547236888039</v>
      </c>
      <c r="U4144" s="18">
        <f>LOOKUP('lap sim'!T4144,'bike sim'!J175:J420,'bike sim'!K175:K420)</f>
        <v>2.6149411383360892</v>
      </c>
    </row>
    <row r="4145" spans="17:21" x14ac:dyDescent="0.25">
      <c r="Q4145" s="18" t="s">
        <v>110</v>
      </c>
      <c r="R4145" s="10">
        <v>4140</v>
      </c>
      <c r="S4145" s="18">
        <f t="shared" si="215"/>
        <v>1.4564382228530393E-2</v>
      </c>
      <c r="T4145" s="18">
        <f t="shared" si="216"/>
        <v>68.660653387761585</v>
      </c>
      <c r="U4145" s="18">
        <f>LOOKUP('lap sim'!T4145,'bike sim'!J176:J421,'bike sim'!K176:K421)</f>
        <v>2.6149411383360892</v>
      </c>
    </row>
    <row r="4146" spans="17:21" x14ac:dyDescent="0.25">
      <c r="Q4146" s="18" t="s">
        <v>110</v>
      </c>
      <c r="R4146" s="10">
        <v>4141</v>
      </c>
      <c r="S4146" s="18">
        <f t="shared" si="215"/>
        <v>1.4556308069632385E-2</v>
      </c>
      <c r="T4146" s="18">
        <f t="shared" si="216"/>
        <v>68.698738390005417</v>
      </c>
      <c r="U4146" s="18">
        <f>LOOKUP('lap sim'!T4146,'bike sim'!J177:J422,'bike sim'!K177:K422)</f>
        <v>2.6149411383360892</v>
      </c>
    </row>
    <row r="4147" spans="17:21" x14ac:dyDescent="0.25">
      <c r="Q4147" s="18" t="s">
        <v>110</v>
      </c>
      <c r="R4147" s="10">
        <v>4142</v>
      </c>
      <c r="S4147" s="18">
        <f t="shared" si="215"/>
        <v>1.4548247326722639E-2</v>
      </c>
      <c r="T4147" s="18">
        <f t="shared" si="216"/>
        <v>68.73680227879899</v>
      </c>
      <c r="U4147" s="18">
        <f>LOOKUP('lap sim'!T4147,'bike sim'!J178:J423,'bike sim'!K178:K423)</f>
        <v>2.6149411383360892</v>
      </c>
    </row>
    <row r="4148" spans="17:21" x14ac:dyDescent="0.25">
      <c r="Q4148" s="18" t="s">
        <v>110</v>
      </c>
      <c r="R4148" s="10">
        <v>4143</v>
      </c>
      <c r="S4148" s="18">
        <f t="shared" si="215"/>
        <v>1.4540199962684909E-2</v>
      </c>
      <c r="T4148" s="18">
        <f t="shared" si="216"/>
        <v>68.774845089224328</v>
      </c>
      <c r="U4148" s="18">
        <f>LOOKUP('lap sim'!T4148,'bike sim'!J179:J424,'bike sim'!K179:K424)</f>
        <v>2.6149411383360892</v>
      </c>
    </row>
    <row r="4149" spans="17:21" x14ac:dyDescent="0.25">
      <c r="Q4149" s="18" t="s">
        <v>110</v>
      </c>
      <c r="R4149" s="10">
        <v>4144</v>
      </c>
      <c r="S4149" s="18">
        <f t="shared" si="215"/>
        <v>1.4532165940546567E-2</v>
      </c>
      <c r="T4149" s="18">
        <f t="shared" si="216"/>
        <v>68.812866856266382</v>
      </c>
      <c r="U4149" s="18">
        <f>LOOKUP('lap sim'!T4149,'bike sim'!J180:J425,'bike sim'!K180:K425)</f>
        <v>2.6149411383360892</v>
      </c>
    </row>
    <row r="4150" spans="17:21" x14ac:dyDescent="0.25">
      <c r="Q4150" s="18" t="s">
        <v>110</v>
      </c>
      <c r="R4150" s="10">
        <v>4145</v>
      </c>
      <c r="S4150" s="18">
        <f t="shared" si="215"/>
        <v>1.4524145223477874E-2</v>
      </c>
      <c r="T4150" s="18">
        <f t="shared" si="216"/>
        <v>68.850867614813438</v>
      </c>
      <c r="U4150" s="18">
        <f>LOOKUP('lap sim'!T4150,'bike sim'!J181:J426,'bike sim'!K181:K426)</f>
        <v>2.6149411383360892</v>
      </c>
    </row>
    <row r="4151" spans="17:21" x14ac:dyDescent="0.25">
      <c r="Q4151" s="18" t="s">
        <v>110</v>
      </c>
      <c r="R4151" s="10">
        <v>4146</v>
      </c>
      <c r="S4151" s="18">
        <f t="shared" si="215"/>
        <v>1.451613777479128E-2</v>
      </c>
      <c r="T4151" s="18">
        <f t="shared" si="216"/>
        <v>68.888847399657479</v>
      </c>
      <c r="U4151" s="18">
        <f>LOOKUP('lap sim'!T4151,'bike sim'!J182:J427,'bike sim'!K182:K427)</f>
        <v>2.6149411383360892</v>
      </c>
    </row>
    <row r="4152" spans="17:21" x14ac:dyDescent="0.25">
      <c r="Q4152" s="18" t="s">
        <v>110</v>
      </c>
      <c r="R4152" s="10">
        <v>4147</v>
      </c>
      <c r="S4152" s="18">
        <f t="shared" si="215"/>
        <v>1.4508143557940724E-2</v>
      </c>
      <c r="T4152" s="18">
        <f t="shared" si="216"/>
        <v>68.926806245494532</v>
      </c>
      <c r="U4152" s="18">
        <f>LOOKUP('lap sim'!T4152,'bike sim'!J183:J428,'bike sim'!K183:K428)</f>
        <v>2.6149411383360892</v>
      </c>
    </row>
    <row r="4153" spans="17:21" x14ac:dyDescent="0.25">
      <c r="Q4153" s="18" t="s">
        <v>110</v>
      </c>
      <c r="R4153" s="10">
        <v>4148</v>
      </c>
      <c r="S4153" s="18">
        <f t="shared" si="215"/>
        <v>1.4500162536520922E-2</v>
      </c>
      <c r="T4153" s="18">
        <f t="shared" si="216"/>
        <v>68.964744186925074</v>
      </c>
      <c r="U4153" s="18">
        <f>LOOKUP('lap sim'!T4153,'bike sim'!J184:J429,'bike sim'!K184:K429)</f>
        <v>2.6149411383360892</v>
      </c>
    </row>
    <row r="4154" spans="17:21" x14ac:dyDescent="0.25">
      <c r="Q4154" s="18" t="s">
        <v>110</v>
      </c>
      <c r="R4154" s="10">
        <v>4149</v>
      </c>
      <c r="S4154" s="18">
        <f t="shared" ref="S4154:S4217" si="217">1/T4154</f>
        <v>1.4492194674266675E-2</v>
      </c>
      <c r="T4154" s="18">
        <f t="shared" si="216"/>
        <v>69.002661258454381</v>
      </c>
      <c r="U4154" s="18">
        <f>LOOKUP('lap sim'!T4154,'bike sim'!J185:J430,'bike sim'!K185:K430)</f>
        <v>2.6149411383360892</v>
      </c>
    </row>
    <row r="4155" spans="17:21" x14ac:dyDescent="0.25">
      <c r="Q4155" s="18" t="s">
        <v>110</v>
      </c>
      <c r="R4155" s="10">
        <v>4150</v>
      </c>
      <c r="S4155" s="18">
        <f t="shared" si="217"/>
        <v>1.4484239935052177E-2</v>
      </c>
      <c r="T4155" s="18">
        <f t="shared" si="216"/>
        <v>69.040557494492901</v>
      </c>
      <c r="U4155" s="18">
        <f>LOOKUP('lap sim'!T4155,'bike sim'!J186:J431,'bike sim'!K186:K431)</f>
        <v>2.6149411383360892</v>
      </c>
    </row>
    <row r="4156" spans="17:21" x14ac:dyDescent="0.25">
      <c r="Q4156" s="18" t="s">
        <v>110</v>
      </c>
      <c r="R4156" s="10">
        <v>4151</v>
      </c>
      <c r="S4156" s="18">
        <f t="shared" si="217"/>
        <v>1.4476298282890335E-2</v>
      </c>
      <c r="T4156" s="18">
        <f t="shared" si="216"/>
        <v>69.078432929356595</v>
      </c>
      <c r="U4156" s="18">
        <f>LOOKUP('lap sim'!T4156,'bike sim'!J187:J432,'bike sim'!K187:K432)</f>
        <v>2.6149411383360892</v>
      </c>
    </row>
    <row r="4157" spans="17:21" x14ac:dyDescent="0.25">
      <c r="Q4157" s="18" t="s">
        <v>110</v>
      </c>
      <c r="R4157" s="10">
        <v>4152</v>
      </c>
      <c r="S4157" s="18">
        <f t="shared" si="217"/>
        <v>1.4468369681932065E-2</v>
      </c>
      <c r="T4157" s="18">
        <f t="shared" si="216"/>
        <v>69.116287597267345</v>
      </c>
      <c r="U4157" s="18">
        <f>LOOKUP('lap sim'!T4157,'bike sim'!J188:J433,'bike sim'!K188:K433)</f>
        <v>2.6469250748833177</v>
      </c>
    </row>
    <row r="4158" spans="17:21" x14ac:dyDescent="0.25">
      <c r="Q4158" s="18" t="s">
        <v>110</v>
      </c>
      <c r="R4158" s="10">
        <v>4153</v>
      </c>
      <c r="S4158" s="18">
        <f t="shared" si="217"/>
        <v>1.4460357332765196E-2</v>
      </c>
      <c r="T4158" s="18">
        <f t="shared" si="216"/>
        <v>69.154584287771129</v>
      </c>
      <c r="U4158" s="18">
        <f>LOOKUP('lap sim'!T4158,'bike sim'!J189:J434,'bike sim'!K189:K434)</f>
        <v>2.7148093483713116</v>
      </c>
    </row>
    <row r="4159" spans="17:21" x14ac:dyDescent="0.25">
      <c r="Q4159" s="18" t="s">
        <v>110</v>
      </c>
      <c r="R4159" s="10">
        <v>4154</v>
      </c>
      <c r="S4159" s="18">
        <f t="shared" si="217"/>
        <v>1.4452153251676319E-2</v>
      </c>
      <c r="T4159" s="18">
        <f t="shared" si="216"/>
        <v>69.19384140103891</v>
      </c>
      <c r="U4159" s="18">
        <f>LOOKUP('lap sim'!T4159,'bike sim'!J190:J435,'bike sim'!K190:K435)</f>
        <v>2.7148093483713116</v>
      </c>
    </row>
    <row r="4160" spans="17:21" x14ac:dyDescent="0.25">
      <c r="Q4160" s="18" t="s">
        <v>110</v>
      </c>
      <c r="R4160" s="10">
        <v>4155</v>
      </c>
      <c r="S4160" s="18">
        <f t="shared" si="217"/>
        <v>1.4443963121147249E-2</v>
      </c>
      <c r="T4160" s="18">
        <f t="shared" si="216"/>
        <v>69.233076241790656</v>
      </c>
      <c r="U4160" s="18">
        <f>LOOKUP('lap sim'!T4160,'bike sim'!J191:J436,'bike sim'!K191:K436)</f>
        <v>2.7148093483713116</v>
      </c>
    </row>
    <row r="4161" spans="17:21" x14ac:dyDescent="0.25">
      <c r="Q4161" s="18" t="s">
        <v>110</v>
      </c>
      <c r="R4161" s="10">
        <v>4156</v>
      </c>
      <c r="S4161" s="18">
        <f t="shared" si="217"/>
        <v>1.4435786901681432E-2</v>
      </c>
      <c r="T4161" s="18">
        <f t="shared" si="216"/>
        <v>69.272288847899475</v>
      </c>
      <c r="U4161" s="18">
        <f>LOOKUP('lap sim'!T4161,'bike sim'!J192:J437,'bike sim'!K192:K437)</f>
        <v>2.7148093483713116</v>
      </c>
    </row>
    <row r="4162" spans="17:21" x14ac:dyDescent="0.25">
      <c r="Q4162" s="18" t="s">
        <v>110</v>
      </c>
      <c r="R4162" s="10">
        <v>4157</v>
      </c>
      <c r="S4162" s="18">
        <f t="shared" si="217"/>
        <v>1.4427624553938704E-2</v>
      </c>
      <c r="T4162" s="18">
        <f t="shared" si="216"/>
        <v>69.311479257131253</v>
      </c>
      <c r="U4162" s="18">
        <f>LOOKUP('lap sim'!T4162,'bike sim'!J193:J438,'bike sim'!K193:K438)</f>
        <v>2.7148093483713116</v>
      </c>
    </row>
    <row r="4163" spans="17:21" x14ac:dyDescent="0.25">
      <c r="Q4163" s="18" t="s">
        <v>110</v>
      </c>
      <c r="R4163" s="10">
        <v>4158</v>
      </c>
      <c r="S4163" s="18">
        <f t="shared" si="217"/>
        <v>1.4419476038734485E-2</v>
      </c>
      <c r="T4163" s="18">
        <f t="shared" si="216"/>
        <v>69.350647507145084</v>
      </c>
      <c r="U4163" s="18">
        <f>LOOKUP('lap sim'!T4163,'bike sim'!J194:J439,'bike sim'!K194:K439)</f>
        <v>2.4806086048377232</v>
      </c>
    </row>
    <row r="4164" spans="17:21" x14ac:dyDescent="0.25">
      <c r="Q4164" s="18" t="s">
        <v>110</v>
      </c>
      <c r="R4164" s="10">
        <v>4159</v>
      </c>
      <c r="S4164" s="18">
        <f t="shared" si="217"/>
        <v>1.4412042720160145E-2</v>
      </c>
      <c r="T4164" s="18">
        <f t="shared" si="216"/>
        <v>69.386416583484021</v>
      </c>
      <c r="U4164" s="18">
        <f>LOOKUP('lap sim'!T4164,'bike sim'!J195:J440,'bike sim'!K195:K440)</f>
        <v>2.4806086048377232</v>
      </c>
    </row>
    <row r="4165" spans="17:21" x14ac:dyDescent="0.25">
      <c r="Q4165" s="18" t="s">
        <v>110</v>
      </c>
      <c r="R4165" s="10">
        <v>4160</v>
      </c>
      <c r="S4165" s="18">
        <f t="shared" si="217"/>
        <v>1.4404620887465924E-2</v>
      </c>
      <c r="T4165" s="18">
        <f t="shared" si="216"/>
        <v>69.422167220668939</v>
      </c>
      <c r="U4165" s="18">
        <f>LOOKUP('lap sim'!T4165,'bike sim'!J196:J441,'bike sim'!K196:K441)</f>
        <v>2.4806086048377232</v>
      </c>
    </row>
    <row r="4166" spans="17:21" x14ac:dyDescent="0.25">
      <c r="Q4166" s="18" t="s">
        <v>110</v>
      </c>
      <c r="R4166" s="10">
        <v>4161</v>
      </c>
      <c r="S4166" s="18">
        <f t="shared" si="217"/>
        <v>1.4397210511099471E-2</v>
      </c>
      <c r="T4166" s="18">
        <f t="shared" si="216"/>
        <v>69.457899447191807</v>
      </c>
      <c r="U4166" s="18">
        <f>LOOKUP('lap sim'!T4166,'bike sim'!J197:J442,'bike sim'!K197:K442)</f>
        <v>2.4806086048377232</v>
      </c>
    </row>
    <row r="4167" spans="17:21" x14ac:dyDescent="0.25">
      <c r="Q4167" s="18" t="s">
        <v>110</v>
      </c>
      <c r="R4167" s="10">
        <v>4162</v>
      </c>
      <c r="S4167" s="18">
        <f t="shared" si="217"/>
        <v>1.4389811561614774E-2</v>
      </c>
      <c r="T4167" s="18">
        <f t="shared" si="216"/>
        <v>69.493613291471306</v>
      </c>
      <c r="U4167" s="18">
        <f>LOOKUP('lap sim'!T4167,'bike sim'!J198:J443,'bike sim'!K198:K443)</f>
        <v>2.4806086048377232</v>
      </c>
    </row>
    <row r="4168" spans="17:21" x14ac:dyDescent="0.25">
      <c r="Q4168" s="18" t="s">
        <v>110</v>
      </c>
      <c r="R4168" s="10">
        <v>4163</v>
      </c>
      <c r="S4168" s="18">
        <f t="shared" si="217"/>
        <v>1.438242400967169E-2</v>
      </c>
      <c r="T4168" s="18">
        <f t="shared" si="216"/>
        <v>69.529308781853047</v>
      </c>
      <c r="U4168" s="18">
        <f>LOOKUP('lap sim'!T4168,'bike sim'!J199:J444,'bike sim'!K199:K444)</f>
        <v>2.6149411383360892</v>
      </c>
    </row>
    <row r="4169" spans="17:21" x14ac:dyDescent="0.25">
      <c r="Q4169" s="18" t="s">
        <v>110</v>
      </c>
      <c r="R4169" s="10">
        <v>4164</v>
      </c>
      <c r="S4169" s="18">
        <f t="shared" si="217"/>
        <v>1.4374648599105791E-2</v>
      </c>
      <c r="T4169" s="18">
        <f t="shared" si="216"/>
        <v>69.566917974064935</v>
      </c>
      <c r="U4169" s="18">
        <f>LOOKUP('lap sim'!T4169,'bike sim'!J200:J445,'bike sim'!K200:K445)</f>
        <v>2.6149411383360892</v>
      </c>
    </row>
    <row r="4170" spans="17:21" x14ac:dyDescent="0.25">
      <c r="Q4170" s="18" t="s">
        <v>110</v>
      </c>
      <c r="R4170" s="10">
        <v>4165</v>
      </c>
      <c r="S4170" s="18">
        <f t="shared" si="217"/>
        <v>1.4366885787789401E-2</v>
      </c>
      <c r="T4170" s="18">
        <f t="shared" si="216"/>
        <v>69.60450683403586</v>
      </c>
      <c r="U4170" s="18">
        <f>LOOKUP('lap sim'!T4170,'bike sim'!J201:J446,'bike sim'!K201:K446)</f>
        <v>2.6149411383360892</v>
      </c>
    </row>
    <row r="4171" spans="17:21" x14ac:dyDescent="0.25">
      <c r="Q4171" s="18" t="s">
        <v>110</v>
      </c>
      <c r="R4171" s="10">
        <v>4166</v>
      </c>
      <c r="S4171" s="18">
        <f t="shared" si="217"/>
        <v>1.4359135541729266E-2</v>
      </c>
      <c r="T4171" s="18">
        <f t="shared" si="216"/>
        <v>69.642075394712123</v>
      </c>
      <c r="U4171" s="18">
        <f>LOOKUP('lap sim'!T4171,'bike sim'!J202:J447,'bike sim'!K202:K447)</f>
        <v>2.6149411383360892</v>
      </c>
    </row>
    <row r="4172" spans="17:21" x14ac:dyDescent="0.25">
      <c r="Q4172" s="18" t="s">
        <v>110</v>
      </c>
      <c r="R4172" s="10">
        <v>4167</v>
      </c>
      <c r="S4172" s="18">
        <f t="shared" si="217"/>
        <v>1.4351397827060403E-2</v>
      </c>
      <c r="T4172" s="18">
        <f t="shared" si="216"/>
        <v>69.679623688951139</v>
      </c>
      <c r="U4172" s="18">
        <f>LOOKUP('lap sim'!T4172,'bike sim'!J203:J448,'bike sim'!K203:K448)</f>
        <v>2.6149411383360892</v>
      </c>
    </row>
    <row r="4173" spans="17:21" x14ac:dyDescent="0.25">
      <c r="Q4173" s="18" t="s">
        <v>110</v>
      </c>
      <c r="R4173" s="10">
        <v>4168</v>
      </c>
      <c r="S4173" s="18">
        <f t="shared" si="217"/>
        <v>1.4343672610045488E-2</v>
      </c>
      <c r="T4173" s="18">
        <f t="shared" si="216"/>
        <v>69.717151749521747</v>
      </c>
      <c r="U4173" s="18">
        <f>LOOKUP('lap sim'!T4173,'bike sim'!J204:J449,'bike sim'!K204:K449)</f>
        <v>2.6149411383360892</v>
      </c>
    </row>
    <row r="4174" spans="17:21" x14ac:dyDescent="0.25">
      <c r="Q4174" s="18" t="s">
        <v>110</v>
      </c>
      <c r="R4174" s="10">
        <v>4169</v>
      </c>
      <c r="S4174" s="18">
        <f t="shared" si="217"/>
        <v>1.4335959857074223E-2</v>
      </c>
      <c r="T4174" s="18">
        <f t="shared" si="216"/>
        <v>69.754659609104579</v>
      </c>
      <c r="U4174" s="18">
        <f>LOOKUP('lap sim'!T4174,'bike sim'!J205:J450,'bike sim'!K205:K450)</f>
        <v>2.6149411383360892</v>
      </c>
    </row>
    <row r="4175" spans="17:21" x14ac:dyDescent="0.25">
      <c r="Q4175" s="18" t="s">
        <v>110</v>
      </c>
      <c r="R4175" s="10">
        <v>4170</v>
      </c>
      <c r="S4175" s="18">
        <f t="shared" si="217"/>
        <v>1.4328259534662732E-2</v>
      </c>
      <c r="T4175" s="18">
        <f t="shared" si="216"/>
        <v>69.79214730029237</v>
      </c>
      <c r="U4175" s="18">
        <f>LOOKUP('lap sim'!T4175,'bike sim'!J206:J451,'bike sim'!K206:K451)</f>
        <v>2.6149411383360892</v>
      </c>
    </row>
    <row r="4176" spans="17:21" x14ac:dyDescent="0.25">
      <c r="Q4176" s="18" t="s">
        <v>110</v>
      </c>
      <c r="R4176" s="10">
        <v>4171</v>
      </c>
      <c r="S4176" s="18">
        <f t="shared" si="217"/>
        <v>1.432057160945294E-2</v>
      </c>
      <c r="T4176" s="18">
        <f t="shared" si="216"/>
        <v>69.829614855590322</v>
      </c>
      <c r="U4176" s="18">
        <f>LOOKUP('lap sim'!T4176,'bike sim'!J207:J452,'bike sim'!K207:K452)</f>
        <v>2.6149411383360892</v>
      </c>
    </row>
    <row r="4177" spans="17:21" x14ac:dyDescent="0.25">
      <c r="Q4177" s="18" t="s">
        <v>110</v>
      </c>
      <c r="R4177" s="10">
        <v>4172</v>
      </c>
      <c r="S4177" s="18">
        <f t="shared" si="217"/>
        <v>1.4312896048211983E-2</v>
      </c>
      <c r="T4177" s="18">
        <f t="shared" si="216"/>
        <v>69.867062307416361</v>
      </c>
      <c r="U4177" s="18">
        <f>LOOKUP('lap sim'!T4177,'bike sim'!J208:J453,'bike sim'!K208:K453)</f>
        <v>2.6149411383360892</v>
      </c>
    </row>
    <row r="4178" spans="17:21" x14ac:dyDescent="0.25">
      <c r="Q4178" s="18" t="s">
        <v>110</v>
      </c>
      <c r="R4178" s="10">
        <v>4173</v>
      </c>
      <c r="S4178" s="18">
        <f t="shared" si="217"/>
        <v>1.4305232817831583E-2</v>
      </c>
      <c r="T4178" s="18">
        <f t="shared" si="216"/>
        <v>69.904489688101563</v>
      </c>
      <c r="U4178" s="18">
        <f>LOOKUP('lap sim'!T4178,'bike sim'!J209:J454,'bike sim'!K209:K454)</f>
        <v>2.6149411383360892</v>
      </c>
    </row>
    <row r="4179" spans="17:21" x14ac:dyDescent="0.25">
      <c r="Q4179" s="18" t="s">
        <v>110</v>
      </c>
      <c r="R4179" s="10">
        <v>4174</v>
      </c>
      <c r="S4179" s="18">
        <f t="shared" si="217"/>
        <v>1.4297581885327471E-2</v>
      </c>
      <c r="T4179" s="18">
        <f t="shared" si="216"/>
        <v>69.941897029890384</v>
      </c>
      <c r="U4179" s="18">
        <f>LOOKUP('lap sim'!T4179,'bike sim'!J210:J455,'bike sim'!K210:K455)</f>
        <v>2.6149411383360892</v>
      </c>
    </row>
    <row r="4180" spans="17:21" x14ac:dyDescent="0.25">
      <c r="Q4180" s="18" t="s">
        <v>110</v>
      </c>
      <c r="R4180" s="10">
        <v>4175</v>
      </c>
      <c r="S4180" s="18">
        <f t="shared" si="217"/>
        <v>1.4289943217838769E-2</v>
      </c>
      <c r="T4180" s="18">
        <f t="shared" si="216"/>
        <v>69.979284364941051</v>
      </c>
      <c r="U4180" s="18">
        <f>LOOKUP('lap sim'!T4180,'bike sim'!J211:J456,'bike sim'!K211:K456)</f>
        <v>2.6149411383360892</v>
      </c>
    </row>
    <row r="4181" spans="17:21" x14ac:dyDescent="0.25">
      <c r="Q4181" s="18" t="s">
        <v>110</v>
      </c>
      <c r="R4181" s="10">
        <v>4176</v>
      </c>
      <c r="S4181" s="18">
        <f t="shared" si="217"/>
        <v>1.4282316782627409E-2</v>
      </c>
      <c r="T4181" s="18">
        <f t="shared" ref="T4181:T4210" si="218">T4180+(U4180*S4180)</f>
        <v>70.016651725325872</v>
      </c>
      <c r="U4181" s="18">
        <f>LOOKUP('lap sim'!T4181,'bike sim'!J212:J457,'bike sim'!K212:K457)</f>
        <v>2.3679162667053606</v>
      </c>
    </row>
    <row r="4182" spans="17:21" x14ac:dyDescent="0.25">
      <c r="Q4182" s="18" t="s">
        <v>110</v>
      </c>
      <c r="R4182" s="10">
        <v>4177</v>
      </c>
      <c r="S4182" s="18">
        <f t="shared" si="217"/>
        <v>1.4275421491553331E-2</v>
      </c>
      <c r="T4182" s="18">
        <f t="shared" si="218"/>
        <v>70.050471055561701</v>
      </c>
      <c r="U4182" s="18">
        <f>LOOKUP('lap sim'!T4182,'bike sim'!J213:J458,'bike sim'!K213:K458)</f>
        <v>2.3679162667053606</v>
      </c>
    </row>
    <row r="4183" spans="17:21" x14ac:dyDescent="0.25">
      <c r="Q4183" s="18" t="s">
        <v>110</v>
      </c>
      <c r="R4183" s="10">
        <v>4178</v>
      </c>
      <c r="S4183" s="18">
        <f t="shared" si="217"/>
        <v>1.4268536179282941E-2</v>
      </c>
      <c r="T4183" s="18">
        <f t="shared" si="218"/>
        <v>70.084274058325619</v>
      </c>
      <c r="U4183" s="18">
        <f>LOOKUP('lap sim'!T4183,'bike sim'!J214:J459,'bike sim'!K214:K459)</f>
        <v>2.3679162667053606</v>
      </c>
    </row>
    <row r="4184" spans="17:21" x14ac:dyDescent="0.25">
      <c r="Q4184" s="18" t="s">
        <v>110</v>
      </c>
      <c r="R4184" s="10">
        <v>4179</v>
      </c>
      <c r="S4184" s="18">
        <f t="shared" si="217"/>
        <v>1.4261660821768395E-2</v>
      </c>
      <c r="T4184" s="18">
        <f t="shared" si="218"/>
        <v>70.11806075724661</v>
      </c>
      <c r="U4184" s="18">
        <f>LOOKUP('lap sim'!T4184,'bike sim'!J215:J460,'bike sim'!K215:K460)</f>
        <v>2.3679162667053606</v>
      </c>
    </row>
    <row r="4185" spans="17:21" x14ac:dyDescent="0.25">
      <c r="Q4185" s="18" t="s">
        <v>110</v>
      </c>
      <c r="R4185" s="10">
        <v>4180</v>
      </c>
      <c r="S4185" s="18">
        <f t="shared" si="217"/>
        <v>1.4254795395042911E-2</v>
      </c>
      <c r="T4185" s="18">
        <f t="shared" si="218"/>
        <v>70.151831175896703</v>
      </c>
      <c r="U4185" s="18">
        <f>LOOKUP('lap sim'!T4185,'bike sim'!J216:J461,'bike sim'!K216:K461)</f>
        <v>2.3679162667053606</v>
      </c>
    </row>
    <row r="4186" spans="17:21" x14ac:dyDescent="0.25">
      <c r="Q4186" s="18" t="s">
        <v>110</v>
      </c>
      <c r="R4186" s="10">
        <v>4181</v>
      </c>
      <c r="S4186" s="18">
        <f t="shared" si="217"/>
        <v>1.4247939875220411E-2</v>
      </c>
      <c r="T4186" s="18">
        <f t="shared" si="218"/>
        <v>70.185585337791181</v>
      </c>
      <c r="U4186" s="18">
        <f>LOOKUP('lap sim'!T4186,'bike sim'!J217:J462,'bike sim'!K217:K462)</f>
        <v>2.3679162667053606</v>
      </c>
    </row>
    <row r="4187" spans="17:21" x14ac:dyDescent="0.25">
      <c r="Q4187" s="18" t="s">
        <v>110</v>
      </c>
      <c r="R4187" s="10">
        <v>4182</v>
      </c>
      <c r="S4187" s="18">
        <f t="shared" si="217"/>
        <v>1.4241094238495188E-2</v>
      </c>
      <c r="T4187" s="18">
        <f t="shared" si="218"/>
        <v>70.219323266388756</v>
      </c>
      <c r="U4187" s="18">
        <f>LOOKUP('lap sim'!T4187,'bike sim'!J218:J463,'bike sim'!K218:K463)</f>
        <v>2.3679162667053606</v>
      </c>
    </row>
    <row r="4188" spans="17:21" x14ac:dyDescent="0.25">
      <c r="Q4188" s="18" t="s">
        <v>110</v>
      </c>
      <c r="R4188" s="10">
        <v>4183</v>
      </c>
      <c r="S4188" s="18">
        <f t="shared" si="217"/>
        <v>1.4234258461141543E-2</v>
      </c>
      <c r="T4188" s="18">
        <f t="shared" si="218"/>
        <v>70.253044985091776</v>
      </c>
      <c r="U4188" s="18">
        <f>LOOKUP('lap sim'!T4188,'bike sim'!J219:J464,'bike sim'!K219:K464)</f>
        <v>2.3679162667053606</v>
      </c>
    </row>
    <row r="4189" spans="17:21" x14ac:dyDescent="0.25">
      <c r="Q4189" s="18" t="s">
        <v>110</v>
      </c>
      <c r="R4189" s="10">
        <v>4184</v>
      </c>
      <c r="S4189" s="18">
        <f t="shared" si="217"/>
        <v>1.4227432519513446E-2</v>
      </c>
      <c r="T4189" s="18">
        <f t="shared" si="218"/>
        <v>70.286750517246404</v>
      </c>
      <c r="U4189" s="18">
        <f>LOOKUP('lap sim'!T4189,'bike sim'!J220:J465,'bike sim'!K220:K465)</f>
        <v>2.3679162667053606</v>
      </c>
    </row>
    <row r="4190" spans="17:21" x14ac:dyDescent="0.25">
      <c r="Q4190" s="18" t="s">
        <v>110</v>
      </c>
      <c r="R4190" s="10">
        <v>4185</v>
      </c>
      <c r="S4190" s="18">
        <f t="shared" si="217"/>
        <v>1.4220616390044195E-2</v>
      </c>
      <c r="T4190" s="18">
        <f t="shared" si="218"/>
        <v>70.320439886142807</v>
      </c>
      <c r="U4190" s="18">
        <f>LOOKUP('lap sim'!T4190,'bike sim'!J221:J466,'bike sim'!K221:K466)</f>
        <v>2.3679162667053606</v>
      </c>
    </row>
    <row r="4191" spans="17:21" x14ac:dyDescent="0.25">
      <c r="Q4191" s="18" t="s">
        <v>110</v>
      </c>
      <c r="R4191" s="10">
        <v>4186</v>
      </c>
      <c r="S4191" s="18">
        <f t="shared" si="217"/>
        <v>1.4213810049246068E-2</v>
      </c>
      <c r="T4191" s="18">
        <f t="shared" si="218"/>
        <v>70.354113115015366</v>
      </c>
      <c r="U4191" s="18">
        <f>LOOKUP('lap sim'!T4191,'bike sim'!J222:J467,'bike sim'!K222:K467)</f>
        <v>2.3679162667053606</v>
      </c>
    </row>
    <row r="4192" spans="17:21" x14ac:dyDescent="0.25">
      <c r="Q4192" s="18" t="s">
        <v>110</v>
      </c>
      <c r="R4192" s="10">
        <v>4187</v>
      </c>
      <c r="S4192" s="18">
        <f t="shared" si="217"/>
        <v>1.4207013473709984E-2</v>
      </c>
      <c r="T4192" s="18">
        <f t="shared" si="218"/>
        <v>70.387770227042836</v>
      </c>
      <c r="U4192" s="18">
        <f>LOOKUP('lap sim'!T4192,'bike sim'!J223:J468,'bike sim'!K223:K468)</f>
        <v>2.3679162667053606</v>
      </c>
    </row>
    <row r="4193" spans="17:21" x14ac:dyDescent="0.25">
      <c r="Q4193" s="18" t="s">
        <v>110</v>
      </c>
      <c r="R4193" s="10">
        <v>4188</v>
      </c>
      <c r="S4193" s="18">
        <f t="shared" si="217"/>
        <v>1.4200226640105168E-2</v>
      </c>
      <c r="T4193" s="18">
        <f t="shared" si="218"/>
        <v>70.421411245348537</v>
      </c>
      <c r="U4193" s="18">
        <f>LOOKUP('lap sim'!T4193,'bike sim'!J224:J469,'bike sim'!K224:K469)</f>
        <v>2.3679162667053606</v>
      </c>
    </row>
    <row r="4194" spans="17:21" x14ac:dyDescent="0.25">
      <c r="Q4194" s="18" t="s">
        <v>110</v>
      </c>
      <c r="R4194" s="10">
        <v>4189</v>
      </c>
      <c r="S4194" s="18">
        <f t="shared" si="217"/>
        <v>1.4193449525178819E-2</v>
      </c>
      <c r="T4194" s="18">
        <f t="shared" si="218"/>
        <v>70.455036193000538</v>
      </c>
      <c r="U4194" s="18">
        <f>LOOKUP('lap sim'!T4194,'bike sim'!J225:J470,'bike sim'!K225:K470)</f>
        <v>2.3679162667053606</v>
      </c>
    </row>
    <row r="4195" spans="17:21" x14ac:dyDescent="0.25">
      <c r="Q4195" s="18" t="s">
        <v>110</v>
      </c>
      <c r="R4195" s="10">
        <v>4190</v>
      </c>
      <c r="S4195" s="18">
        <f t="shared" si="217"/>
        <v>1.4186682105755759E-2</v>
      </c>
      <c r="T4195" s="18">
        <f t="shared" si="218"/>
        <v>70.488645093011868</v>
      </c>
      <c r="U4195" s="18">
        <f>LOOKUP('lap sim'!T4195,'bike sim'!J226:J471,'bike sim'!K226:K471)</f>
        <v>2.3679162667053606</v>
      </c>
    </row>
    <row r="4196" spans="17:21" x14ac:dyDescent="0.25">
      <c r="Q4196" s="18" t="s">
        <v>110</v>
      </c>
      <c r="R4196" s="10">
        <v>4191</v>
      </c>
      <c r="S4196" s="18">
        <f t="shared" si="217"/>
        <v>1.4179924358738119E-2</v>
      </c>
      <c r="T4196" s="18">
        <f t="shared" si="218"/>
        <v>70.522237968340661</v>
      </c>
      <c r="U4196" s="18">
        <f>LOOKUP('lap sim'!T4196,'bike sim'!J227:J472,'bike sim'!K227:K472)</f>
        <v>2.4806086048377232</v>
      </c>
    </row>
    <row r="4197" spans="17:21" x14ac:dyDescent="0.25">
      <c r="Q4197" s="18" t="s">
        <v>110</v>
      </c>
      <c r="R4197" s="10">
        <v>4192</v>
      </c>
      <c r="S4197" s="18">
        <f t="shared" si="217"/>
        <v>1.417285527011351E-2</v>
      </c>
      <c r="T4197" s="18">
        <f t="shared" si="218"/>
        <v>70.557412810720891</v>
      </c>
      <c r="U4197" s="18">
        <f>LOOKUP('lap sim'!T4197,'bike sim'!J228:J473,'bike sim'!K228:K473)</f>
        <v>2.4806086048377232</v>
      </c>
    </row>
    <row r="4198" spans="17:21" x14ac:dyDescent="0.25">
      <c r="Q4198" s="18" t="s">
        <v>110</v>
      </c>
      <c r="R4198" s="10">
        <v>4193</v>
      </c>
      <c r="S4198" s="18">
        <f t="shared" si="217"/>
        <v>1.416579674512628E-2</v>
      </c>
      <c r="T4198" s="18">
        <f t="shared" si="218"/>
        <v>70.592570117459047</v>
      </c>
      <c r="U4198" s="18">
        <f>LOOKUP('lap sim'!T4198,'bike sim'!J229:J474,'bike sim'!K229:K474)</f>
        <v>2.4806086048377232</v>
      </c>
    </row>
    <row r="4199" spans="17:21" x14ac:dyDescent="0.25">
      <c r="Q4199" s="18" t="s">
        <v>110</v>
      </c>
      <c r="R4199" s="10">
        <v>4194</v>
      </c>
      <c r="S4199" s="18">
        <f t="shared" si="217"/>
        <v>1.4158748757490514E-2</v>
      </c>
      <c r="T4199" s="18">
        <f t="shared" si="218"/>
        <v>70.627709914759393</v>
      </c>
      <c r="U4199" s="18">
        <f>LOOKUP('lap sim'!T4199,'bike sim'!J230:J475,'bike sim'!K230:K475)</f>
        <v>2.3679162667053606</v>
      </c>
    </row>
    <row r="4200" spans="17:21" x14ac:dyDescent="0.25">
      <c r="Q4200" s="18" t="s">
        <v>110</v>
      </c>
      <c r="R4200" s="10">
        <v>4195</v>
      </c>
      <c r="S4200" s="18">
        <f t="shared" si="217"/>
        <v>1.4152030837022588E-2</v>
      </c>
      <c r="T4200" s="18">
        <f t="shared" si="218"/>
        <v>70.661236646258445</v>
      </c>
      <c r="U4200" s="18">
        <f>LOOKUP('lap sim'!T4200,'bike sim'!J231:J476,'bike sim'!K231:K476)</f>
        <v>2.3679162667053606</v>
      </c>
    </row>
    <row r="4201" spans="17:21" x14ac:dyDescent="0.25">
      <c r="Q4201" s="18" t="s">
        <v>110</v>
      </c>
      <c r="R4201" s="10">
        <v>4196</v>
      </c>
      <c r="S4201" s="18">
        <f t="shared" si="217"/>
        <v>1.4145322471380742E-2</v>
      </c>
      <c r="T4201" s="18">
        <f t="shared" si="218"/>
        <v>70.694747470284341</v>
      </c>
      <c r="U4201" s="18">
        <f>LOOKUP('lap sim'!T4201,'bike sim'!J232:J477,'bike sim'!K232:K477)</f>
        <v>2.3679162667053606</v>
      </c>
    </row>
    <row r="4202" spans="17:21" x14ac:dyDescent="0.25">
      <c r="Q4202" s="18" t="s">
        <v>110</v>
      </c>
      <c r="R4202" s="10">
        <v>4197</v>
      </c>
      <c r="S4202" s="18">
        <f t="shared" si="217"/>
        <v>1.413862363793475E-2</v>
      </c>
      <c r="T4202" s="18">
        <f t="shared" si="218"/>
        <v>70.728242409462112</v>
      </c>
      <c r="U4202" s="18">
        <f>LOOKUP('lap sim'!T4202,'bike sim'!J233:J478,'bike sim'!K233:K478)</f>
        <v>2.3679162667053606</v>
      </c>
    </row>
    <row r="4203" spans="17:21" x14ac:dyDescent="0.25">
      <c r="Q4203" s="18" t="s">
        <v>110</v>
      </c>
      <c r="R4203" s="10">
        <v>4198</v>
      </c>
      <c r="S4203" s="18">
        <f t="shared" si="217"/>
        <v>1.4131934314129346E-2</v>
      </c>
      <c r="T4203" s="18">
        <f t="shared" si="218"/>
        <v>70.7617214863632</v>
      </c>
      <c r="U4203" s="18">
        <f>LOOKUP('lap sim'!T4203,'bike sim'!J234:J479,'bike sim'!K234:K479)</f>
        <v>2.3679162667053606</v>
      </c>
    </row>
    <row r="4204" spans="17:21" x14ac:dyDescent="0.25">
      <c r="Q4204" s="18" t="s">
        <v>110</v>
      </c>
      <c r="R4204" s="10">
        <v>4199</v>
      </c>
      <c r="S4204" s="18">
        <f t="shared" si="217"/>
        <v>1.4125254477483929E-2</v>
      </c>
      <c r="T4204" s="18">
        <f t="shared" si="218"/>
        <v>70.795184723505642</v>
      </c>
      <c r="U4204" s="18">
        <f>LOOKUP('lap sim'!T4204,'bike sim'!J235:J480,'bike sim'!K235:K480)</f>
        <v>2.3679162667053606</v>
      </c>
    </row>
    <row r="4205" spans="17:21" x14ac:dyDescent="0.25">
      <c r="Q4205" s="18" t="s">
        <v>110</v>
      </c>
      <c r="R4205" s="10">
        <v>4200</v>
      </c>
      <c r="S4205" s="18">
        <f t="shared" si="217"/>
        <v>1.4118584105592231E-2</v>
      </c>
      <c r="T4205" s="18">
        <f t="shared" si="218"/>
        <v>70.828632143354227</v>
      </c>
      <c r="U4205" s="18">
        <f>LOOKUP('lap sim'!T4205,'bike sim'!J236:J481,'bike sim'!K236:K481)</f>
        <v>2.3679162667053606</v>
      </c>
    </row>
    <row r="4206" spans="17:21" x14ac:dyDescent="0.25">
      <c r="Q4206" s="18" t="s">
        <v>110</v>
      </c>
      <c r="R4206" s="10">
        <v>4201</v>
      </c>
      <c r="S4206" s="18">
        <f t="shared" si="217"/>
        <v>1.4111923176121999E-2</v>
      </c>
      <c r="T4206" s="18">
        <f t="shared" si="218"/>
        <v>70.862063768320709</v>
      </c>
      <c r="U4206" s="18">
        <f>LOOKUP('lap sim'!T4206,'bike sim'!J237:J482,'bike sim'!K237:K482)</f>
        <v>2.3679162667053606</v>
      </c>
    </row>
    <row r="4207" spans="17:21" x14ac:dyDescent="0.25">
      <c r="Q4207" s="18" t="s">
        <v>110</v>
      </c>
      <c r="R4207" s="10">
        <v>4202</v>
      </c>
      <c r="S4207" s="18">
        <f t="shared" si="217"/>
        <v>1.4105271666814689E-2</v>
      </c>
      <c r="T4207" s="18">
        <f t="shared" si="218"/>
        <v>70.89547962076395</v>
      </c>
      <c r="U4207" s="18">
        <f>LOOKUP('lap sim'!T4207,'bike sim'!J238:J483,'bike sim'!K238:K483)</f>
        <v>2.3679162667053606</v>
      </c>
    </row>
    <row r="4208" spans="17:21" x14ac:dyDescent="0.25">
      <c r="Q4208" s="18" t="s">
        <v>110</v>
      </c>
      <c r="R4208" s="10">
        <v>4203</v>
      </c>
      <c r="S4208" s="18">
        <f t="shared" si="217"/>
        <v>1.4098629555485156E-2</v>
      </c>
      <c r="T4208" s="18">
        <f t="shared" si="218"/>
        <v>70.928879722990104</v>
      </c>
      <c r="U4208" s="18">
        <f>LOOKUP('lap sim'!T4208,'bike sim'!J239:J484,'bike sim'!K239:K484)</f>
        <v>2.3679162667053606</v>
      </c>
    </row>
    <row r="4209" spans="17:21" x14ac:dyDescent="0.25">
      <c r="Q4209" s="18" t="s">
        <v>110</v>
      </c>
      <c r="R4209" s="10">
        <v>4204</v>
      </c>
      <c r="S4209" s="18">
        <f t="shared" si="217"/>
        <v>1.4091996820021329E-2</v>
      </c>
      <c r="T4209" s="18">
        <f t="shared" si="218"/>
        <v>70.962264097252785</v>
      </c>
      <c r="U4209" s="18">
        <f>LOOKUP('lap sim'!T4209,'bike sim'!J240:J485,'bike sim'!K240:K485)</f>
        <v>2.3679162667053606</v>
      </c>
    </row>
    <row r="4210" spans="17:21" x14ac:dyDescent="0.25">
      <c r="Q4210" s="18" t="s">
        <v>110</v>
      </c>
      <c r="R4210" s="10">
        <v>4205</v>
      </c>
      <c r="S4210" s="18">
        <f t="shared" si="217"/>
        <v>1.4085373438383916E-2</v>
      </c>
      <c r="T4210" s="18">
        <f t="shared" si="218"/>
        <v>70.995632765753271</v>
      </c>
      <c r="U4210" s="18">
        <f>LOOKUP('lap sim'!T4210,'bike sim'!J241:J486,'bike sim'!K241:K486)</f>
        <v>2.3679162667053606</v>
      </c>
    </row>
    <row r="4211" spans="17:21" x14ac:dyDescent="0.25">
      <c r="Q4211" s="18" t="s">
        <v>110</v>
      </c>
      <c r="R4211" s="11">
        <v>4206</v>
      </c>
      <c r="S4211" s="18">
        <f t="shared" si="217"/>
        <v>1.4270106525654721E-2</v>
      </c>
      <c r="T4211" s="18">
        <f>T4212+(U4212*S4212)</f>
        <v>70.076561671225463</v>
      </c>
      <c r="U4211" s="18">
        <f>LOOKUP('lap sim'!T4211,'bike sim'!J242:J487,'bike sim'!K242:K487)</f>
        <v>2.3679162667053606</v>
      </c>
    </row>
    <row r="4212" spans="17:21" x14ac:dyDescent="0.25">
      <c r="Q4212" s="18" t="s">
        <v>110</v>
      </c>
      <c r="R4212" s="11">
        <v>4207</v>
      </c>
      <c r="S4212" s="18">
        <f t="shared" si="217"/>
        <v>1.4276994112961121E-2</v>
      </c>
      <c r="T4212" s="18">
        <f>T4213+(U4213*S4213)</f>
        <v>70.042754944625727</v>
      </c>
      <c r="U4212" s="18">
        <f>LOOKUP('lap sim'!T4212,'bike sim'!J243:J488,'bike sim'!K243:K488)</f>
        <v>2.3679162667053606</v>
      </c>
    </row>
    <row r="4213" spans="17:21" x14ac:dyDescent="0.25">
      <c r="Q4213" s="18" t="s">
        <v>110</v>
      </c>
      <c r="R4213" s="11">
        <v>4208</v>
      </c>
      <c r="S4213" s="18">
        <f t="shared" si="217"/>
        <v>1.4284612018726899E-2</v>
      </c>
      <c r="T4213" s="18">
        <f>T4214+(U4214*S4214)</f>
        <v>70.005401525012786</v>
      </c>
      <c r="U4213" s="18">
        <f>LOOKUP('lap sim'!T4213,'bike sim'!J244:J489,'bike sim'!K244:K489)</f>
        <v>2.6149411383360892</v>
      </c>
    </row>
    <row r="4214" spans="17:21" x14ac:dyDescent="0.25">
      <c r="Q4214" s="18" t="s">
        <v>110</v>
      </c>
      <c r="R4214" s="11">
        <v>4209</v>
      </c>
      <c r="S4214" s="18">
        <f t="shared" si="217"/>
        <v>1.4292242133962839E-2</v>
      </c>
      <c r="T4214" s="18">
        <f t="shared" ref="T4214:T4220" si="219">T4215+(U4215*S4215)</f>
        <v>69.96802815309762</v>
      </c>
      <c r="U4214" s="18">
        <f>LOOKUP('lap sim'!T4214,'bike sim'!J245:J490,'bike sim'!K245:K490)</f>
        <v>2.6149411383360892</v>
      </c>
    </row>
    <row r="4215" spans="17:21" x14ac:dyDescent="0.25">
      <c r="Q4215" s="18" t="s">
        <v>110</v>
      </c>
      <c r="R4215" s="11">
        <v>4210</v>
      </c>
      <c r="S4215" s="18">
        <f t="shared" si="217"/>
        <v>1.4299884491321534E-2</v>
      </c>
      <c r="T4215" s="18">
        <f t="shared" si="219"/>
        <v>69.930634796867807</v>
      </c>
      <c r="U4215" s="18">
        <f>LOOKUP('lap sim'!T4215,'bike sim'!J246:J491,'bike sim'!K246:K491)</f>
        <v>2.6149411383360892</v>
      </c>
    </row>
    <row r="4216" spans="17:21" x14ac:dyDescent="0.25">
      <c r="Q4216" s="18" t="s">
        <v>110</v>
      </c>
      <c r="R4216" s="11">
        <v>4211</v>
      </c>
      <c r="S4216" s="18">
        <f t="shared" si="217"/>
        <v>1.4307539123577968E-2</v>
      </c>
      <c r="T4216" s="18">
        <f t="shared" si="219"/>
        <v>69.893221424225203</v>
      </c>
      <c r="U4216" s="18">
        <f>LOOKUP('lap sim'!T4216,'bike sim'!J247:J492,'bike sim'!K247:K492)</f>
        <v>2.6149411383360892</v>
      </c>
    </row>
    <row r="4217" spans="17:21" x14ac:dyDescent="0.25">
      <c r="Q4217" s="18" t="s">
        <v>110</v>
      </c>
      <c r="R4217" s="11">
        <v>4212</v>
      </c>
      <c r="S4217" s="18">
        <f t="shared" si="217"/>
        <v>1.4315206063630112E-2</v>
      </c>
      <c r="T4217" s="18">
        <f t="shared" si="219"/>
        <v>69.855788002985662</v>
      </c>
      <c r="U4217" s="18">
        <f>LOOKUP('lap sim'!T4217,'bike sim'!J248:J493,'bike sim'!K248:K493)</f>
        <v>2.6149411383360892</v>
      </c>
    </row>
    <row r="4218" spans="17:21" x14ac:dyDescent="0.25">
      <c r="Q4218" s="18" t="s">
        <v>110</v>
      </c>
      <c r="R4218" s="11">
        <v>4213</v>
      </c>
      <c r="S4218" s="18">
        <f t="shared" ref="S4218:S4281" si="220">1/T4218</f>
        <v>1.4322885344499516E-2</v>
      </c>
      <c r="T4218" s="18">
        <f t="shared" si="219"/>
        <v>69.818334500878663</v>
      </c>
      <c r="U4218" s="18">
        <f>LOOKUP('lap sim'!T4218,'bike sim'!J249:J494,'bike sim'!K249:K494)</f>
        <v>2.6149411383360892</v>
      </c>
    </row>
    <row r="4219" spans="17:21" x14ac:dyDescent="0.25">
      <c r="Q4219" s="18" t="s">
        <v>110</v>
      </c>
      <c r="R4219" s="11">
        <v>4214</v>
      </c>
      <c r="S4219" s="18">
        <f t="shared" si="220"/>
        <v>1.4330576999331913E-2</v>
      </c>
      <c r="T4219" s="18">
        <f t="shared" si="219"/>
        <v>69.780860885547014</v>
      </c>
      <c r="U4219" s="18">
        <f>LOOKUP('lap sim'!T4219,'bike sim'!J250:J495,'bike sim'!K250:K495)</f>
        <v>2.6149411383360892</v>
      </c>
    </row>
    <row r="4220" spans="17:21" x14ac:dyDescent="0.25">
      <c r="Q4220" s="18" t="s">
        <v>110</v>
      </c>
      <c r="R4220" s="11">
        <v>4215</v>
      </c>
      <c r="S4220" s="18">
        <f t="shared" si="220"/>
        <v>1.4338281061397807E-2</v>
      </c>
      <c r="T4220" s="18">
        <f t="shared" si="219"/>
        <v>69.743367124546538</v>
      </c>
      <c r="U4220" s="18">
        <f>LOOKUP('lap sim'!T4220,'bike sim'!J251:J496,'bike sim'!K251:K496)</f>
        <v>2.6149411383360892</v>
      </c>
    </row>
    <row r="4221" spans="17:21" x14ac:dyDescent="0.25">
      <c r="Q4221" s="18" t="s">
        <v>110</v>
      </c>
      <c r="R4221" s="11">
        <v>4216</v>
      </c>
      <c r="S4221" s="18">
        <f t="shared" si="220"/>
        <v>1.4345997564093087E-2</v>
      </c>
      <c r="T4221" s="18">
        <f t="shared" ref="T4221:T4226" si="221">T4222+(U4222*S4222)</f>
        <v>69.705853185345717</v>
      </c>
      <c r="U4221" s="18">
        <f>LOOKUP('lap sim'!T4221,'bike sim'!J252:J497,'bike sim'!K252:K497)</f>
        <v>2.6149411383360892</v>
      </c>
    </row>
    <row r="4222" spans="17:21" x14ac:dyDescent="0.25">
      <c r="Q4222" s="18" t="s">
        <v>110</v>
      </c>
      <c r="R4222" s="11">
        <v>4217</v>
      </c>
      <c r="S4222" s="18">
        <f t="shared" si="220"/>
        <v>1.4353726540939636E-2</v>
      </c>
      <c r="T4222" s="18">
        <f t="shared" si="221"/>
        <v>69.668319035325382</v>
      </c>
      <c r="U4222" s="18">
        <f>LOOKUP('lap sim'!T4222,'bike sim'!J253:J498,'bike sim'!K253:K498)</f>
        <v>2.6149411383360892</v>
      </c>
    </row>
    <row r="4223" spans="17:21" x14ac:dyDescent="0.25">
      <c r="Q4223" s="18" t="s">
        <v>110</v>
      </c>
      <c r="R4223" s="11">
        <v>4218</v>
      </c>
      <c r="S4223" s="18">
        <f t="shared" si="220"/>
        <v>1.4361468025585935E-2</v>
      </c>
      <c r="T4223" s="18">
        <f t="shared" si="221"/>
        <v>69.630764641778384</v>
      </c>
      <c r="U4223" s="18">
        <f>LOOKUP('lap sim'!T4223,'bike sim'!J254:J499,'bike sim'!K254:K499)</f>
        <v>2.6149411383360892</v>
      </c>
    </row>
    <row r="4224" spans="17:21" x14ac:dyDescent="0.25">
      <c r="Q4224" s="18" t="s">
        <v>110</v>
      </c>
      <c r="R4224" s="11">
        <v>4219</v>
      </c>
      <c r="S4224" s="18">
        <f t="shared" si="220"/>
        <v>1.4369222051807693E-2</v>
      </c>
      <c r="T4224" s="18">
        <f t="shared" si="221"/>
        <v>69.593189971909226</v>
      </c>
      <c r="U4224" s="18">
        <f>LOOKUP('lap sim'!T4224,'bike sim'!J255:J500,'bike sim'!K255:K500)</f>
        <v>2.6149411383360892</v>
      </c>
    </row>
    <row r="4225" spans="17:21" x14ac:dyDescent="0.25">
      <c r="Q4225" s="18" t="s">
        <v>110</v>
      </c>
      <c r="R4225" s="11">
        <v>4220</v>
      </c>
      <c r="S4225" s="18">
        <f t="shared" si="220"/>
        <v>1.4376988653508446E-2</v>
      </c>
      <c r="T4225" s="18">
        <f t="shared" si="221"/>
        <v>69.555594992833775</v>
      </c>
      <c r="U4225" s="18">
        <f>LOOKUP('lap sim'!T4225,'bike sim'!J256:J501,'bike sim'!K256:K501)</f>
        <v>2.6149411383360892</v>
      </c>
    </row>
    <row r="4226" spans="17:21" x14ac:dyDescent="0.25">
      <c r="Q4226" s="18" t="s">
        <v>110</v>
      </c>
      <c r="R4226" s="11">
        <v>4221</v>
      </c>
      <c r="S4226" s="18">
        <f t="shared" si="220"/>
        <v>1.4384767864720196E-2</v>
      </c>
      <c r="T4226" s="18">
        <f t="shared" si="221"/>
        <v>69.5179796715789</v>
      </c>
      <c r="U4226" s="18">
        <f>LOOKUP('lap sim'!T4226,'bike sim'!J257:J502,'bike sim'!K257:K502)</f>
        <v>2.6149411383360892</v>
      </c>
    </row>
    <row r="4227" spans="17:21" x14ac:dyDescent="0.25">
      <c r="Q4227" s="18" t="s">
        <v>110</v>
      </c>
      <c r="R4227" s="11">
        <v>4222</v>
      </c>
      <c r="S4227" s="18">
        <f t="shared" si="220"/>
        <v>1.4392559719604032E-2</v>
      </c>
      <c r="T4227" s="18">
        <f t="shared" ref="T4227:T4233" si="222">T4228+(U4228*S4228)</f>
        <v>69.48034397508215</v>
      </c>
      <c r="U4227" s="18">
        <f>LOOKUP('lap sim'!T4227,'bike sim'!J258:J503,'bike sim'!K258:K503)</f>
        <v>2.6149411383360892</v>
      </c>
    </row>
    <row r="4228" spans="17:21" x14ac:dyDescent="0.25">
      <c r="Q4228" s="18" t="s">
        <v>110</v>
      </c>
      <c r="R4228" s="11">
        <v>4223</v>
      </c>
      <c r="S4228" s="18">
        <f t="shared" si="220"/>
        <v>1.4400364252450759E-2</v>
      </c>
      <c r="T4228" s="18">
        <f t="shared" si="222"/>
        <v>69.442687870191392</v>
      </c>
      <c r="U4228" s="18">
        <f>LOOKUP('lap sim'!T4228,'bike sim'!J259:J504,'bike sim'!K259:K504)</f>
        <v>2.6149411383360892</v>
      </c>
    </row>
    <row r="4229" spans="17:21" x14ac:dyDescent="0.25">
      <c r="Q4229" s="18" t="s">
        <v>110</v>
      </c>
      <c r="R4229" s="11">
        <v>4224</v>
      </c>
      <c r="S4229" s="18">
        <f t="shared" si="220"/>
        <v>1.4408181497681532E-2</v>
      </c>
      <c r="T4229" s="18">
        <f t="shared" si="222"/>
        <v>69.405011323664496</v>
      </c>
      <c r="U4229" s="18">
        <f>LOOKUP('lap sim'!T4229,'bike sim'!J260:J505,'bike sim'!K260:K505)</f>
        <v>2.6149411383360892</v>
      </c>
    </row>
    <row r="4230" spans="17:21" x14ac:dyDescent="0.25">
      <c r="Q4230" s="18" t="s">
        <v>110</v>
      </c>
      <c r="R4230" s="11">
        <v>4225</v>
      </c>
      <c r="S4230" s="18">
        <f t="shared" si="220"/>
        <v>1.44160114898485E-2</v>
      </c>
      <c r="T4230" s="18">
        <f t="shared" si="222"/>
        <v>69.367314302168964</v>
      </c>
      <c r="U4230" s="18">
        <f>LOOKUP('lap sim'!T4230,'bike sim'!J261:J506,'bike sim'!K261:K506)</f>
        <v>2.6149411383360892</v>
      </c>
    </row>
    <row r="4231" spans="17:21" x14ac:dyDescent="0.25">
      <c r="Q4231" s="18" t="s">
        <v>110</v>
      </c>
      <c r="R4231" s="11">
        <v>4226</v>
      </c>
      <c r="S4231" s="18">
        <f t="shared" si="220"/>
        <v>1.442385426363544E-2</v>
      </c>
      <c r="T4231" s="18">
        <f t="shared" si="222"/>
        <v>69.329596772281619</v>
      </c>
      <c r="U4231" s="18">
        <f>LOOKUP('lap sim'!T4231,'bike sim'!J262:J507,'bike sim'!K262:K507)</f>
        <v>2.6149411383360892</v>
      </c>
    </row>
    <row r="4232" spans="17:21" x14ac:dyDescent="0.25">
      <c r="Q4232" s="18" t="s">
        <v>110</v>
      </c>
      <c r="R4232" s="11">
        <v>4227</v>
      </c>
      <c r="S4232" s="18">
        <f t="shared" si="220"/>
        <v>1.44317098538584E-2</v>
      </c>
      <c r="T4232" s="18">
        <f t="shared" si="222"/>
        <v>69.291858700488234</v>
      </c>
      <c r="U4232" s="18">
        <f>LOOKUP('lap sim'!T4232,'bike sim'!J263:J508,'bike sim'!K263:K508)</f>
        <v>2.6149411383360892</v>
      </c>
    </row>
    <row r="4233" spans="17:21" x14ac:dyDescent="0.25">
      <c r="Q4233" s="18" t="s">
        <v>110</v>
      </c>
      <c r="R4233" s="11">
        <v>4228</v>
      </c>
      <c r="S4233" s="18">
        <f t="shared" si="220"/>
        <v>1.4439578295466363E-2</v>
      </c>
      <c r="T4233" s="18">
        <f t="shared" si="222"/>
        <v>69.254100053183194</v>
      </c>
      <c r="U4233" s="18">
        <f>LOOKUP('lap sim'!T4233,'bike sim'!J264:J509,'bike sim'!K264:K509)</f>
        <v>2.6149411383360892</v>
      </c>
    </row>
    <row r="4234" spans="17:21" x14ac:dyDescent="0.25">
      <c r="Q4234" s="18" t="s">
        <v>110</v>
      </c>
      <c r="R4234" s="11">
        <v>4229</v>
      </c>
      <c r="S4234" s="18">
        <f t="shared" si="220"/>
        <v>1.4447459623541884E-2</v>
      </c>
      <c r="T4234" s="18">
        <f t="shared" ref="T4234:T4243" si="223">T4235+(U4235*S4235)</f>
        <v>69.216320796669152</v>
      </c>
      <c r="U4234" s="18">
        <f>LOOKUP('lap sim'!T4234,'bike sim'!J265:J510,'bike sim'!K265:K510)</f>
        <v>2.6149411383360892</v>
      </c>
    </row>
    <row r="4235" spans="17:21" x14ac:dyDescent="0.25">
      <c r="Q4235" s="18" t="s">
        <v>110</v>
      </c>
      <c r="R4235" s="11">
        <v>4230</v>
      </c>
      <c r="S4235" s="18">
        <f t="shared" si="220"/>
        <v>1.445535387330176E-2</v>
      </c>
      <c r="T4235" s="18">
        <f t="shared" si="223"/>
        <v>69.178520897156645</v>
      </c>
      <c r="U4235" s="18">
        <f>LOOKUP('lap sim'!T4235,'bike sim'!J266:J511,'bike sim'!K266:K511)</f>
        <v>2.6149411383360892</v>
      </c>
    </row>
    <row r="4236" spans="17:21" x14ac:dyDescent="0.25">
      <c r="Q4236" s="18" t="s">
        <v>110</v>
      </c>
      <c r="R4236" s="11">
        <v>4231</v>
      </c>
      <c r="S4236" s="18">
        <f t="shared" si="220"/>
        <v>1.4463261080097677E-2</v>
      </c>
      <c r="T4236" s="18">
        <f t="shared" si="223"/>
        <v>69.140700320763798</v>
      </c>
      <c r="U4236" s="18">
        <f>LOOKUP('lap sim'!T4236,'bike sim'!J267:J512,'bike sim'!K267:K512)</f>
        <v>2.6149411383360892</v>
      </c>
    </row>
    <row r="4237" spans="17:21" x14ac:dyDescent="0.25">
      <c r="Q4237" s="18" t="s">
        <v>110</v>
      </c>
      <c r="R4237" s="11">
        <v>4232</v>
      </c>
      <c r="S4237" s="18">
        <f t="shared" si="220"/>
        <v>1.447118127941689E-2</v>
      </c>
      <c r="T4237" s="18">
        <f t="shared" si="223"/>
        <v>69.102859033515927</v>
      </c>
      <c r="U4237" s="18">
        <f>LOOKUP('lap sim'!T4237,'bike sim'!J268:J513,'bike sim'!K268:K513)</f>
        <v>2.6149411383360892</v>
      </c>
    </row>
    <row r="4238" spans="17:21" x14ac:dyDescent="0.25">
      <c r="Q4238" s="18" t="s">
        <v>110</v>
      </c>
      <c r="R4238" s="11">
        <v>4233</v>
      </c>
      <c r="S4238" s="18">
        <f t="shared" si="220"/>
        <v>1.4479114506882881E-2</v>
      </c>
      <c r="T4238" s="18">
        <f t="shared" si="223"/>
        <v>69.064997001345205</v>
      </c>
      <c r="U4238" s="18">
        <f>LOOKUP('lap sim'!T4238,'bike sim'!J269:J514,'bike sim'!K269:K514)</f>
        <v>2.6149411383360892</v>
      </c>
    </row>
    <row r="4239" spans="17:21" x14ac:dyDescent="0.25">
      <c r="Q4239" s="18" t="s">
        <v>110</v>
      </c>
      <c r="R4239" s="11">
        <v>4234</v>
      </c>
      <c r="S4239" s="18">
        <f t="shared" si="220"/>
        <v>1.4487060798256039E-2</v>
      </c>
      <c r="T4239" s="18">
        <f t="shared" si="223"/>
        <v>69.027114190090273</v>
      </c>
      <c r="U4239" s="18">
        <f>LOOKUP('lap sim'!T4239,'bike sim'!J270:J515,'bike sim'!K270:K515)</f>
        <v>2.6149411383360892</v>
      </c>
    </row>
    <row r="4240" spans="17:21" x14ac:dyDescent="0.25">
      <c r="Q4240" s="18" t="s">
        <v>110</v>
      </c>
      <c r="R4240" s="11">
        <v>4235</v>
      </c>
      <c r="S4240" s="18">
        <f t="shared" si="220"/>
        <v>1.4495020189434339E-2</v>
      </c>
      <c r="T4240" s="18">
        <f t="shared" si="223"/>
        <v>68.98921056549591</v>
      </c>
      <c r="U4240" s="18">
        <f>LOOKUP('lap sim'!T4240,'bike sim'!J271:J516,'bike sim'!K271:K516)</f>
        <v>2.6149411383360892</v>
      </c>
    </row>
    <row r="4241" spans="17:21" x14ac:dyDescent="0.25">
      <c r="Q4241" s="18" t="s">
        <v>110</v>
      </c>
      <c r="R4241" s="11">
        <v>4236</v>
      </c>
      <c r="S4241" s="18">
        <f t="shared" si="220"/>
        <v>1.4502992716454012E-2</v>
      </c>
      <c r="T4241" s="18">
        <f t="shared" si="223"/>
        <v>68.951286093212659</v>
      </c>
      <c r="U4241" s="18">
        <f>LOOKUP('lap sim'!T4241,'bike sim'!J272:J517,'bike sim'!K272:K517)</f>
        <v>2.6149411383360892</v>
      </c>
    </row>
    <row r="4242" spans="17:21" x14ac:dyDescent="0.25">
      <c r="Q4242" s="18" t="s">
        <v>110</v>
      </c>
      <c r="R4242" s="11">
        <v>4237</v>
      </c>
      <c r="S4242" s="18">
        <f t="shared" si="220"/>
        <v>1.4510978415490238E-2</v>
      </c>
      <c r="T4242" s="18">
        <f t="shared" si="223"/>
        <v>68.913340738796492</v>
      </c>
      <c r="U4242" s="18">
        <f>LOOKUP('lap sim'!T4242,'bike sim'!J273:J518,'bike sim'!K273:K518)</f>
        <v>2.6149411383360892</v>
      </c>
    </row>
    <row r="4243" spans="17:21" x14ac:dyDescent="0.25">
      <c r="Q4243" s="18" t="s">
        <v>110</v>
      </c>
      <c r="R4243" s="11">
        <v>4238</v>
      </c>
      <c r="S4243" s="18">
        <f t="shared" si="220"/>
        <v>1.4518977322857842E-2</v>
      </c>
      <c r="T4243" s="18">
        <f t="shared" si="223"/>
        <v>68.875374467708383</v>
      </c>
      <c r="U4243" s="18">
        <f>LOOKUP('lap sim'!T4243,'bike sim'!J274:J519,'bike sim'!K274:K519)</f>
        <v>2.6149411383360892</v>
      </c>
    </row>
    <row r="4244" spans="17:21" x14ac:dyDescent="0.25">
      <c r="Q4244" s="18" t="s">
        <v>110</v>
      </c>
      <c r="R4244" s="11">
        <v>4239</v>
      </c>
      <c r="S4244" s="18">
        <f t="shared" si="220"/>
        <v>1.452729582098832E-2</v>
      </c>
      <c r="T4244" s="18">
        <f t="shared" ref="T4244:T4263" si="224">T4245+(U4245*S4245)</f>
        <v>68.835935629207015</v>
      </c>
      <c r="U4244" s="18">
        <f>LOOKUP('lap sim'!T4244,'bike sim'!J41:J286,'bike sim'!K41:K286)</f>
        <v>2.7148093483713116</v>
      </c>
    </row>
    <row r="4245" spans="17:21" x14ac:dyDescent="0.25">
      <c r="Q4245" s="18" t="s">
        <v>110</v>
      </c>
      <c r="R4245" s="11">
        <v>4240</v>
      </c>
      <c r="S4245" s="18">
        <f t="shared" si="220"/>
        <v>1.4535628636255791E-2</v>
      </c>
      <c r="T4245" s="18">
        <f t="shared" si="224"/>
        <v>68.796474168700854</v>
      </c>
      <c r="U4245" s="18">
        <f>LOOKUP('lap sim'!T4245,'bike sim'!J42:J287,'bike sim'!K42:K287)</f>
        <v>2.7148093483713116</v>
      </c>
    </row>
    <row r="4246" spans="17:21" x14ac:dyDescent="0.25">
      <c r="Q4246" s="18" t="s">
        <v>110</v>
      </c>
      <c r="R4246" s="11">
        <v>4241</v>
      </c>
      <c r="S4246" s="18">
        <f t="shared" si="220"/>
        <v>1.4543975809781368E-2</v>
      </c>
      <c r="T4246" s="18">
        <f t="shared" si="224"/>
        <v>68.756990047209968</v>
      </c>
      <c r="U4246" s="18">
        <f>LOOKUP('lap sim'!T4246,'bike sim'!J43:J288,'bike sim'!K43:K288)</f>
        <v>2.7148093483713116</v>
      </c>
    </row>
    <row r="4247" spans="17:21" x14ac:dyDescent="0.25">
      <c r="Q4247" s="18" t="s">
        <v>110</v>
      </c>
      <c r="R4247" s="11">
        <v>4242</v>
      </c>
      <c r="S4247" s="18">
        <f t="shared" si="220"/>
        <v>1.4552029449378548E-2</v>
      </c>
      <c r="T4247" s="18">
        <f t="shared" si="224"/>
        <v>68.718937346756505</v>
      </c>
      <c r="U4247" s="18">
        <f>LOOKUP('lap sim'!T4247,'bike sim'!J44:J289,'bike sim'!K44:K289)</f>
        <v>2.6149411383360892</v>
      </c>
    </row>
    <row r="4248" spans="17:21" x14ac:dyDescent="0.25">
      <c r="Q4248" s="18" t="s">
        <v>110</v>
      </c>
      <c r="R4248" s="11">
        <v>4243</v>
      </c>
      <c r="S4248" s="18">
        <f t="shared" si="220"/>
        <v>1.4560096485252543E-2</v>
      </c>
      <c r="T4248" s="18">
        <f t="shared" si="224"/>
        <v>68.680863551479078</v>
      </c>
      <c r="U4248" s="18">
        <f>LOOKUP('lap sim'!T4248,'bike sim'!J45:J290,'bike sim'!K45:K290)</f>
        <v>2.6149411383360892</v>
      </c>
    </row>
    <row r="4249" spans="17:21" x14ac:dyDescent="0.25">
      <c r="Q4249" s="18" t="s">
        <v>110</v>
      </c>
      <c r="R4249" s="11">
        <v>4244</v>
      </c>
      <c r="S4249" s="18">
        <f t="shared" si="220"/>
        <v>1.4568176954587257E-2</v>
      </c>
      <c r="T4249" s="18">
        <f t="shared" si="224"/>
        <v>68.642768626249975</v>
      </c>
      <c r="U4249" s="18">
        <f>LOOKUP('lap sim'!T4249,'bike sim'!J46:J291,'bike sim'!K46:K291)</f>
        <v>2.6149411383360892</v>
      </c>
    </row>
    <row r="4250" spans="17:21" x14ac:dyDescent="0.25">
      <c r="Q4250" s="18" t="s">
        <v>110</v>
      </c>
      <c r="R4250" s="11">
        <v>4245</v>
      </c>
      <c r="S4250" s="18">
        <f t="shared" si="220"/>
        <v>1.457627089471126E-2</v>
      </c>
      <c r="T4250" s="18">
        <f t="shared" si="224"/>
        <v>68.604652535843869</v>
      </c>
      <c r="U4250" s="18">
        <f>LOOKUP('lap sim'!T4250,'bike sim'!J47:J292,'bike sim'!K47:K292)</f>
        <v>2.6149411383360892</v>
      </c>
    </row>
    <row r="4251" spans="17:21" x14ac:dyDescent="0.25">
      <c r="Q4251" s="18" t="s">
        <v>110</v>
      </c>
      <c r="R4251" s="11">
        <v>4246</v>
      </c>
      <c r="S4251" s="18">
        <f t="shared" si="220"/>
        <v>1.4584378343098517E-2</v>
      </c>
      <c r="T4251" s="18">
        <f t="shared" si="224"/>
        <v>68.566515244937449</v>
      </c>
      <c r="U4251" s="18">
        <f>LOOKUP('lap sim'!T4251,'bike sim'!J48:J293,'bike sim'!K48:K293)</f>
        <v>2.6149411383360892</v>
      </c>
    </row>
    <row r="4252" spans="17:21" x14ac:dyDescent="0.25">
      <c r="Q4252" s="18" t="s">
        <v>110</v>
      </c>
      <c r="R4252" s="11">
        <v>4247</v>
      </c>
      <c r="S4252" s="18">
        <f t="shared" si="220"/>
        <v>1.4592499337369112E-2</v>
      </c>
      <c r="T4252" s="18">
        <f t="shared" si="224"/>
        <v>68.528356718109023</v>
      </c>
      <c r="U4252" s="18">
        <f>LOOKUP('lap sim'!T4252,'bike sim'!J49:J294,'bike sim'!K49:K294)</f>
        <v>2.6149411383360892</v>
      </c>
    </row>
    <row r="4253" spans="17:21" x14ac:dyDescent="0.25">
      <c r="Q4253" s="18" t="s">
        <v>110</v>
      </c>
      <c r="R4253" s="11">
        <v>4248</v>
      </c>
      <c r="S4253" s="18">
        <f t="shared" si="220"/>
        <v>1.4601437499036423E-2</v>
      </c>
      <c r="T4253" s="18">
        <f t="shared" si="224"/>
        <v>68.486407592813507</v>
      </c>
      <c r="U4253" s="18">
        <f>LOOKUP('lap sim'!T4253,'bike sim'!J50:J295,'bike sim'!K50:K295)</f>
        <v>2.8729448931503998</v>
      </c>
    </row>
    <row r="4254" spans="17:21" x14ac:dyDescent="0.25">
      <c r="Q4254" s="18" t="s">
        <v>110</v>
      </c>
      <c r="R4254" s="11">
        <v>4249</v>
      </c>
      <c r="S4254" s="18">
        <f t="shared" si="220"/>
        <v>1.461039210855878E-2</v>
      </c>
      <c r="T4254" s="18">
        <f t="shared" si="224"/>
        <v>68.444432741418296</v>
      </c>
      <c r="U4254" s="18">
        <f>LOOKUP('lap sim'!T4254,'bike sim'!J51:J296,'bike sim'!K51:K296)</f>
        <v>2.8729448931503998</v>
      </c>
    </row>
    <row r="4255" spans="17:21" x14ac:dyDescent="0.25">
      <c r="Q4255" s="18" t="s">
        <v>110</v>
      </c>
      <c r="R4255" s="11">
        <v>4250</v>
      </c>
      <c r="S4255" s="18">
        <f t="shared" si="220"/>
        <v>1.4619363216449469E-2</v>
      </c>
      <c r="T4255" s="18">
        <f t="shared" si="224"/>
        <v>68.402432116524494</v>
      </c>
      <c r="U4255" s="18">
        <f>LOOKUP('lap sim'!T4255,'bike sim'!J52:J297,'bike sim'!K52:K297)</f>
        <v>2.8729448931503998</v>
      </c>
    </row>
    <row r="4256" spans="17:21" x14ac:dyDescent="0.25">
      <c r="Q4256" s="18" t="s">
        <v>110</v>
      </c>
      <c r="R4256" s="11">
        <v>4251</v>
      </c>
      <c r="S4256" s="18">
        <f t="shared" si="220"/>
        <v>1.4628350873439262E-2</v>
      </c>
      <c r="T4256" s="18">
        <f t="shared" si="224"/>
        <v>68.36040567058744</v>
      </c>
      <c r="U4256" s="18">
        <f>LOOKUP('lap sim'!T4256,'bike sim'!J53:J298,'bike sim'!K53:K298)</f>
        <v>2.8729448931503998</v>
      </c>
    </row>
    <row r="4257" spans="17:21" x14ac:dyDescent="0.25">
      <c r="Q4257" s="18" t="s">
        <v>110</v>
      </c>
      <c r="R4257" s="11">
        <v>4252</v>
      </c>
      <c r="S4257" s="18">
        <f t="shared" si="220"/>
        <v>1.4637355130477599E-2</v>
      </c>
      <c r="T4257" s="18">
        <f t="shared" si="224"/>
        <v>68.318353355916102</v>
      </c>
      <c r="U4257" s="18">
        <f>LOOKUP('lap sim'!T4257,'bike sim'!J54:J299,'bike sim'!K54:K299)</f>
        <v>2.8729448931503998</v>
      </c>
    </row>
    <row r="4258" spans="17:21" x14ac:dyDescent="0.25">
      <c r="Q4258" s="18" t="s">
        <v>110</v>
      </c>
      <c r="R4258" s="11">
        <v>4253</v>
      </c>
      <c r="S4258" s="18">
        <f t="shared" si="220"/>
        <v>1.4646376038733809E-2</v>
      </c>
      <c r="T4258" s="18">
        <f t="shared" si="224"/>
        <v>68.276275124672466</v>
      </c>
      <c r="U4258" s="18">
        <f>LOOKUP('lap sim'!T4258,'bike sim'!J55:J300,'bike sim'!K55:K300)</f>
        <v>2.8729448931503998</v>
      </c>
    </row>
    <row r="4259" spans="17:21" x14ac:dyDescent="0.25">
      <c r="Q4259" s="18" t="s">
        <v>110</v>
      </c>
      <c r="R4259" s="11">
        <v>4254</v>
      </c>
      <c r="S4259" s="18">
        <f t="shared" si="220"/>
        <v>1.4655413649598338E-2</v>
      </c>
      <c r="T4259" s="18">
        <f t="shared" si="224"/>
        <v>68.234170928870853</v>
      </c>
      <c r="U4259" s="18">
        <f>LOOKUP('lap sim'!T4259,'bike sim'!J56:J301,'bike sim'!K56:K301)</f>
        <v>2.8729448931503998</v>
      </c>
    </row>
    <row r="4260" spans="17:21" x14ac:dyDescent="0.25">
      <c r="Q4260" s="18" t="s">
        <v>110</v>
      </c>
      <c r="R4260" s="11">
        <v>4255</v>
      </c>
      <c r="S4260" s="18">
        <f t="shared" si="220"/>
        <v>1.4664468014683976E-2</v>
      </c>
      <c r="T4260" s="18">
        <f t="shared" si="224"/>
        <v>68.192040720377292</v>
      </c>
      <c r="U4260" s="18">
        <f>LOOKUP('lap sim'!T4260,'bike sim'!J57:J302,'bike sim'!K57:K302)</f>
        <v>2.8729448931503998</v>
      </c>
    </row>
    <row r="4261" spans="17:21" x14ac:dyDescent="0.25">
      <c r="Q4261" s="18" t="s">
        <v>110</v>
      </c>
      <c r="R4261" s="11">
        <v>4256</v>
      </c>
      <c r="S4261" s="18">
        <f t="shared" si="220"/>
        <v>1.4673539185827084E-2</v>
      </c>
      <c r="T4261" s="18">
        <f t="shared" si="224"/>
        <v>68.149884450908928</v>
      </c>
      <c r="U4261" s="18">
        <f>LOOKUP('lap sim'!T4261,'bike sim'!J58:J303,'bike sim'!K58:K303)</f>
        <v>2.8729448931503998</v>
      </c>
    </row>
    <row r="4262" spans="17:21" x14ac:dyDescent="0.25">
      <c r="Q4262" s="18" t="s">
        <v>110</v>
      </c>
      <c r="R4262" s="11">
        <v>4257</v>
      </c>
      <c r="S4262" s="18">
        <f t="shared" si="220"/>
        <v>1.4682627215088858E-2</v>
      </c>
      <c r="T4262" s="18">
        <f t="shared" si="224"/>
        <v>68.107702072033305</v>
      </c>
      <c r="U4262" s="18">
        <f>LOOKUP('lap sim'!T4262,'bike sim'!J59:J304,'bike sim'!K59:K304)</f>
        <v>2.8729448931503998</v>
      </c>
    </row>
    <row r="4263" spans="17:21" x14ac:dyDescent="0.25">
      <c r="Q4263" s="18" t="s">
        <v>110</v>
      </c>
      <c r="R4263" s="11">
        <v>4258</v>
      </c>
      <c r="S4263" s="18">
        <f t="shared" si="220"/>
        <v>1.4691732154756575E-2</v>
      </c>
      <c r="T4263" s="18">
        <f t="shared" si="224"/>
        <v>68.065493535167761</v>
      </c>
      <c r="U4263" s="18">
        <f>LOOKUP('lap sim'!T4263,'bike sim'!J60:J305,'bike sim'!K60:K305)</f>
        <v>2.8729448931503998</v>
      </c>
    </row>
    <row r="4264" spans="17:21" x14ac:dyDescent="0.25">
      <c r="Q4264" s="18" t="s">
        <v>110</v>
      </c>
      <c r="R4264" s="11">
        <v>4259</v>
      </c>
      <c r="S4264" s="18">
        <f t="shared" si="220"/>
        <v>1.4700854057344857E-2</v>
      </c>
      <c r="T4264" s="18">
        <f t="shared" ref="T4264:T4276" si="225">T4265+(U4265*S4265)</f>
        <v>68.023258791578769</v>
      </c>
      <c r="U4264" s="18">
        <f>LOOKUP('lap sim'!T4264,'bike sim'!J61:J306,'bike sim'!K61:K306)</f>
        <v>2.8729448931503998</v>
      </c>
    </row>
    <row r="4265" spans="17:21" x14ac:dyDescent="0.25">
      <c r="Q4265" s="18" t="s">
        <v>110</v>
      </c>
      <c r="R4265" s="11">
        <v>4260</v>
      </c>
      <c r="S4265" s="18">
        <f t="shared" si="220"/>
        <v>1.4709992975596952E-2</v>
      </c>
      <c r="T4265" s="18">
        <f t="shared" si="225"/>
        <v>67.980997792381245</v>
      </c>
      <c r="U4265" s="18">
        <f>LOOKUP('lap sim'!T4265,'bike sim'!J62:J307,'bike sim'!K62:K307)</f>
        <v>2.8729448931503998</v>
      </c>
    </row>
    <row r="4266" spans="17:21" x14ac:dyDescent="0.25">
      <c r="Q4266" s="18" t="s">
        <v>110</v>
      </c>
      <c r="R4266" s="11">
        <v>4261</v>
      </c>
      <c r="S4266" s="18">
        <f t="shared" si="220"/>
        <v>1.4719148962485998E-2</v>
      </c>
      <c r="T4266" s="18">
        <f t="shared" si="225"/>
        <v>67.93871048853795</v>
      </c>
      <c r="U4266" s="18">
        <f>LOOKUP('lap sim'!T4266,'bike sim'!J63:J308,'bike sim'!K63:K308)</f>
        <v>2.8729448931503998</v>
      </c>
    </row>
    <row r="4267" spans="17:21" x14ac:dyDescent="0.25">
      <c r="Q4267" s="18" t="s">
        <v>110</v>
      </c>
      <c r="R4267" s="11">
        <v>4262</v>
      </c>
      <c r="S4267" s="18">
        <f t="shared" si="220"/>
        <v>1.4728288745505974E-2</v>
      </c>
      <c r="T4267" s="18">
        <f t="shared" si="225"/>
        <v>67.896550460088505</v>
      </c>
      <c r="U4267" s="18">
        <f>LOOKUP('lap sim'!T4267,'bike sim'!J64:J309,'bike sim'!K64:K309)</f>
        <v>2.862520499016489</v>
      </c>
    </row>
    <row r="4268" spans="17:21" x14ac:dyDescent="0.25">
      <c r="Q4268" s="18" t="s">
        <v>110</v>
      </c>
      <c r="R4268" s="11">
        <v>4263</v>
      </c>
      <c r="S4268" s="18">
        <f t="shared" si="220"/>
        <v>1.4737753859912791E-2</v>
      </c>
      <c r="T4268" s="18">
        <f t="shared" si="225"/>
        <v>67.852944858852283</v>
      </c>
      <c r="U4268" s="18">
        <f>LOOKUP('lap sim'!T4268,'bike sim'!J65:J310,'bike sim'!K65:K310)</f>
        <v>2.9587684562187953</v>
      </c>
    </row>
    <row r="4269" spans="17:21" x14ac:dyDescent="0.25">
      <c r="Q4269" s="18" t="s">
        <v>110</v>
      </c>
      <c r="R4269" s="11">
        <v>4264</v>
      </c>
      <c r="S4269" s="18">
        <f t="shared" si="220"/>
        <v>1.474723724995897E-2</v>
      </c>
      <c r="T4269" s="18">
        <f t="shared" si="225"/>
        <v>67.809311198460733</v>
      </c>
      <c r="U4269" s="18">
        <f>LOOKUP('lap sim'!T4269,'bike sim'!J66:J311,'bike sim'!K66:K311)</f>
        <v>2.9587684562187953</v>
      </c>
    </row>
    <row r="4270" spans="17:21" x14ac:dyDescent="0.25">
      <c r="Q4270" s="18" t="s">
        <v>110</v>
      </c>
      <c r="R4270" s="11">
        <v>4265</v>
      </c>
      <c r="S4270" s="18">
        <f t="shared" si="220"/>
        <v>1.4756738974540207E-2</v>
      </c>
      <c r="T4270" s="18">
        <f t="shared" si="225"/>
        <v>67.765649424666208</v>
      </c>
      <c r="U4270" s="18">
        <f>LOOKUP('lap sim'!T4270,'bike sim'!J67:J312,'bike sim'!K67:K312)</f>
        <v>2.9587684562187953</v>
      </c>
    </row>
    <row r="4271" spans="17:21" x14ac:dyDescent="0.25">
      <c r="Q4271" s="18" t="s">
        <v>110</v>
      </c>
      <c r="R4271" s="11">
        <v>4266</v>
      </c>
      <c r="S4271" s="18">
        <f t="shared" si="220"/>
        <v>1.4766259092818288E-2</v>
      </c>
      <c r="T4271" s="18">
        <f t="shared" si="225"/>
        <v>67.721959483046021</v>
      </c>
      <c r="U4271" s="18">
        <f>LOOKUP('lap sim'!T4271,'bike sim'!J68:J313,'bike sim'!K68:K313)</f>
        <v>2.9587684562187953</v>
      </c>
    </row>
    <row r="4272" spans="17:21" x14ac:dyDescent="0.25">
      <c r="Q4272" s="18" t="s">
        <v>110</v>
      </c>
      <c r="R4272" s="11">
        <v>4267</v>
      </c>
      <c r="S4272" s="18">
        <f t="shared" si="220"/>
        <v>1.477579766422263E-2</v>
      </c>
      <c r="T4272" s="18">
        <f t="shared" si="225"/>
        <v>67.678241319001643</v>
      </c>
      <c r="U4272" s="18">
        <f>LOOKUP('lap sim'!T4272,'bike sim'!J69:J314,'bike sim'!K69:K314)</f>
        <v>2.9587684562187953</v>
      </c>
    </row>
    <row r="4273" spans="17:21" x14ac:dyDescent="0.25">
      <c r="Q4273" s="18" t="s">
        <v>110</v>
      </c>
      <c r="R4273" s="11">
        <v>4268</v>
      </c>
      <c r="S4273" s="18">
        <f t="shared" si="220"/>
        <v>1.4785354748451844E-2</v>
      </c>
      <c r="T4273" s="18">
        <f t="shared" si="225"/>
        <v>67.634494877757916</v>
      </c>
      <c r="U4273" s="18">
        <f>LOOKUP('lap sim'!T4273,'bike sim'!J70:J315,'bike sim'!K70:K315)</f>
        <v>2.9587684562187953</v>
      </c>
    </row>
    <row r="4274" spans="17:21" x14ac:dyDescent="0.25">
      <c r="Q4274" s="18" t="s">
        <v>110</v>
      </c>
      <c r="R4274" s="11">
        <v>4269</v>
      </c>
      <c r="S4274" s="18">
        <f t="shared" si="220"/>
        <v>1.4794930405475306E-2</v>
      </c>
      <c r="T4274" s="18">
        <f t="shared" si="225"/>
        <v>67.590720104362248</v>
      </c>
      <c r="U4274" s="18">
        <f>LOOKUP('lap sim'!T4274,'bike sim'!J71:J316,'bike sim'!K71:K316)</f>
        <v>2.9587684562187953</v>
      </c>
    </row>
    <row r="4275" spans="17:21" x14ac:dyDescent="0.25">
      <c r="Q4275" s="18" t="s">
        <v>110</v>
      </c>
      <c r="R4275" s="11">
        <v>4270</v>
      </c>
      <c r="S4275" s="18">
        <f t="shared" si="220"/>
        <v>1.4804524695534732E-2</v>
      </c>
      <c r="T4275" s="18">
        <f t="shared" si="225"/>
        <v>67.546916943683783</v>
      </c>
      <c r="U4275" s="18">
        <f>LOOKUP('lap sim'!T4275,'bike sim'!J72:J317,'bike sim'!K72:K317)</f>
        <v>2.9587684562187953</v>
      </c>
    </row>
    <row r="4276" spans="17:21" x14ac:dyDescent="0.25">
      <c r="Q4276" s="18" t="s">
        <v>110</v>
      </c>
      <c r="R4276" s="11">
        <v>4271</v>
      </c>
      <c r="S4276" s="18">
        <f t="shared" si="220"/>
        <v>1.4814137679145779E-2</v>
      </c>
      <c r="T4276" s="18">
        <f t="shared" si="225"/>
        <v>67.503085340412639</v>
      </c>
      <c r="U4276" s="18">
        <f>LOOKUP('lap sim'!T4276,'bike sim'!J73:J318,'bike sim'!K73:K318)</f>
        <v>2.9587684562187953</v>
      </c>
    </row>
    <row r="4277" spans="17:21" x14ac:dyDescent="0.25">
      <c r="Q4277" s="18" t="s">
        <v>110</v>
      </c>
      <c r="R4277" s="11">
        <v>4272</v>
      </c>
      <c r="S4277" s="18">
        <f t="shared" si="220"/>
        <v>1.4823769417099642E-2</v>
      </c>
      <c r="T4277" s="18">
        <f t="shared" ref="T4277:T4288" si="226">T4278+(U4278*S4278)</f>
        <v>67.459225239059066</v>
      </c>
      <c r="U4277" s="18">
        <f>LOOKUP('lap sim'!T4277,'bike sim'!J74:J319,'bike sim'!K74:K319)</f>
        <v>2.9587684562187953</v>
      </c>
    </row>
    <row r="4278" spans="17:21" x14ac:dyDescent="0.25">
      <c r="Q4278" s="18" t="s">
        <v>110</v>
      </c>
      <c r="R4278" s="11">
        <v>4273</v>
      </c>
      <c r="S4278" s="18">
        <f t="shared" si="220"/>
        <v>1.4833139687419367E-2</v>
      </c>
      <c r="T4278" s="18">
        <f t="shared" si="226"/>
        <v>67.416610446144702</v>
      </c>
      <c r="U4278" s="18">
        <f>LOOKUP('lap sim'!T4278,'bike sim'!J75:J320,'bike sim'!K75:K320)</f>
        <v>2.8729448931503998</v>
      </c>
    </row>
    <row r="4279" spans="17:21" x14ac:dyDescent="0.25">
      <c r="Q4279" s="18" t="s">
        <v>110</v>
      </c>
      <c r="R4279" s="11">
        <v>4274</v>
      </c>
      <c r="S4279" s="18">
        <f t="shared" si="220"/>
        <v>1.4842527753150108E-2</v>
      </c>
      <c r="T4279" s="18">
        <f t="shared" si="226"/>
        <v>67.373968681834853</v>
      </c>
      <c r="U4279" s="18">
        <f>LOOKUP('lap sim'!T4279,'bike sim'!J76:J321,'bike sim'!K76:K321)</f>
        <v>2.8729448931503998</v>
      </c>
    </row>
    <row r="4280" spans="17:21" x14ac:dyDescent="0.25">
      <c r="Q4280" s="18" t="s">
        <v>110</v>
      </c>
      <c r="R4280" s="11">
        <v>4275</v>
      </c>
      <c r="S4280" s="18">
        <f t="shared" si="220"/>
        <v>1.4851933670696933E-2</v>
      </c>
      <c r="T4280" s="18">
        <f t="shared" si="226"/>
        <v>67.331299894842218</v>
      </c>
      <c r="U4280" s="18">
        <f>LOOKUP('lap sim'!T4280,'bike sim'!J77:J322,'bike sim'!K77:K322)</f>
        <v>2.8729448931503998</v>
      </c>
    </row>
    <row r="4281" spans="17:21" x14ac:dyDescent="0.25">
      <c r="Q4281" s="18" t="s">
        <v>110</v>
      </c>
      <c r="R4281" s="11">
        <v>4276</v>
      </c>
      <c r="S4281" s="18">
        <f t="shared" si="220"/>
        <v>1.4861357496715541E-2</v>
      </c>
      <c r="T4281" s="18">
        <f t="shared" si="226"/>
        <v>67.288604033716751</v>
      </c>
      <c r="U4281" s="18">
        <f>LOOKUP('lap sim'!T4281,'bike sim'!J78:J323,'bike sim'!K78:K323)</f>
        <v>2.8729448931503998</v>
      </c>
    </row>
    <row r="4282" spans="17:21" x14ac:dyDescent="0.25">
      <c r="Q4282" s="18" t="s">
        <v>110</v>
      </c>
      <c r="R4282" s="11">
        <v>4277</v>
      </c>
      <c r="S4282" s="18">
        <f t="shared" ref="S4282:S4345" si="227">1/T4282</f>
        <v>1.4870799288113705E-2</v>
      </c>
      <c r="T4282" s="18">
        <f t="shared" si="226"/>
        <v>67.2458810468449</v>
      </c>
      <c r="U4282" s="18">
        <f>LOOKUP('lap sim'!T4282,'bike sim'!J79:J324,'bike sim'!K79:K324)</f>
        <v>2.8729448931503998</v>
      </c>
    </row>
    <row r="4283" spans="17:21" x14ac:dyDescent="0.25">
      <c r="Q4283" s="18" t="s">
        <v>110</v>
      </c>
      <c r="R4283" s="11">
        <v>4278</v>
      </c>
      <c r="S4283" s="18">
        <f t="shared" si="227"/>
        <v>1.4880259102052712E-2</v>
      </c>
      <c r="T4283" s="18">
        <f t="shared" si="226"/>
        <v>67.203130882448903</v>
      </c>
      <c r="U4283" s="18">
        <f>LOOKUP('lap sim'!T4283,'bike sim'!J80:J325,'bike sim'!K80:K325)</f>
        <v>2.8729448931503998</v>
      </c>
    </row>
    <row r="4284" spans="17:21" x14ac:dyDescent="0.25">
      <c r="Q4284" s="18" t="s">
        <v>110</v>
      </c>
      <c r="R4284" s="11">
        <v>4279</v>
      </c>
      <c r="S4284" s="18">
        <f t="shared" si="227"/>
        <v>1.4889736995948821E-2</v>
      </c>
      <c r="T4284" s="18">
        <f t="shared" si="226"/>
        <v>67.16035348858604</v>
      </c>
      <c r="U4284" s="18">
        <f>LOOKUP('lap sim'!T4284,'bike sim'!J81:J326,'bike sim'!K81:K326)</f>
        <v>2.8729448931503998</v>
      </c>
    </row>
    <row r="4285" spans="17:21" x14ac:dyDescent="0.25">
      <c r="Q4285" s="18" t="s">
        <v>110</v>
      </c>
      <c r="R4285" s="11">
        <v>4280</v>
      </c>
      <c r="S4285" s="18">
        <f t="shared" si="227"/>
        <v>1.4899233027474723E-2</v>
      </c>
      <c r="T4285" s="18">
        <f t="shared" si="226"/>
        <v>67.117548813147891</v>
      </c>
      <c r="U4285" s="18">
        <f>LOOKUP('lap sim'!T4285,'bike sim'!J82:J327,'bike sim'!K82:K327)</f>
        <v>2.8729448931503998</v>
      </c>
    </row>
    <row r="4286" spans="17:21" x14ac:dyDescent="0.25">
      <c r="Q4286" s="18" t="s">
        <v>110</v>
      </c>
      <c r="R4286" s="11">
        <v>4281</v>
      </c>
      <c r="S4286" s="18">
        <f t="shared" si="227"/>
        <v>1.4908747254561018E-2</v>
      </c>
      <c r="T4286" s="18">
        <f t="shared" si="226"/>
        <v>67.07471680385963</v>
      </c>
      <c r="U4286" s="18">
        <f>LOOKUP('lap sim'!T4286,'bike sim'!J83:J328,'bike sim'!K83:K328)</f>
        <v>2.8729448931503998</v>
      </c>
    </row>
    <row r="4287" spans="17:21" x14ac:dyDescent="0.25">
      <c r="Q4287" s="18" t="s">
        <v>110</v>
      </c>
      <c r="R4287" s="11">
        <v>4282</v>
      </c>
      <c r="S4287" s="18">
        <f t="shared" si="227"/>
        <v>1.4919175961087989E-2</v>
      </c>
      <c r="T4287" s="18">
        <f t="shared" si="226"/>
        <v>67.027830666263853</v>
      </c>
      <c r="U4287" s="18">
        <f>LOOKUP('lap sim'!T4287,'bike sim'!J84:J329,'bike sim'!K84:K329)</f>
        <v>3.1426760913653631</v>
      </c>
    </row>
    <row r="4288" spans="17:21" x14ac:dyDescent="0.25">
      <c r="Q4288" s="18" t="s">
        <v>110</v>
      </c>
      <c r="R4288" s="11">
        <v>4283</v>
      </c>
      <c r="S4288" s="18">
        <f t="shared" si="227"/>
        <v>1.4929626588122578E-2</v>
      </c>
      <c r="T4288" s="18">
        <f t="shared" si="226"/>
        <v>66.980911685732352</v>
      </c>
      <c r="U4288" s="18">
        <f>LOOKUP('lap sim'!T4288,'bike sim'!J85:J330,'bike sim'!K85:K330)</f>
        <v>3.1426760913653631</v>
      </c>
    </row>
    <row r="4289" spans="17:21" x14ac:dyDescent="0.25">
      <c r="Q4289" s="18" t="s">
        <v>110</v>
      </c>
      <c r="R4289" s="11">
        <v>4284</v>
      </c>
      <c r="S4289" s="18">
        <f t="shared" si="227"/>
        <v>1.4940099212575995E-2</v>
      </c>
      <c r="T4289" s="18">
        <f t="shared" ref="T4289:T4306" si="228">T4290+(U4290*S4290)</f>
        <v>66.933959793134363</v>
      </c>
      <c r="U4289" s="18">
        <f>LOOKUP('lap sim'!T4289,'bike sim'!J86:J331,'bike sim'!K86:K331)</f>
        <v>3.1426760913653631</v>
      </c>
    </row>
    <row r="4290" spans="17:21" x14ac:dyDescent="0.25">
      <c r="Q4290" s="18" t="s">
        <v>110</v>
      </c>
      <c r="R4290" s="11">
        <v>4285</v>
      </c>
      <c r="S4290" s="18">
        <f t="shared" si="227"/>
        <v>1.4950593911737814E-2</v>
      </c>
      <c r="T4290" s="18">
        <f t="shared" si="228"/>
        <v>66.886974919096232</v>
      </c>
      <c r="U4290" s="18">
        <f>LOOKUP('lap sim'!T4290,'bike sim'!J87:J332,'bike sim'!K87:K332)</f>
        <v>3.1426760913653631</v>
      </c>
    </row>
    <row r="4291" spans="17:21" x14ac:dyDescent="0.25">
      <c r="Q4291" s="18" t="s">
        <v>110</v>
      </c>
      <c r="R4291" s="11">
        <v>4286</v>
      </c>
      <c r="S4291" s="18">
        <f t="shared" si="227"/>
        <v>1.4961110763278372E-2</v>
      </c>
      <c r="T4291" s="18">
        <f t="shared" si="228"/>
        <v>66.839956994000204</v>
      </c>
      <c r="U4291" s="18">
        <f>LOOKUP('lap sim'!T4291,'bike sim'!J88:J333,'bike sim'!K88:K333)</f>
        <v>3.1426760913653631</v>
      </c>
    </row>
    <row r="4292" spans="17:21" x14ac:dyDescent="0.25">
      <c r="Q4292" s="18" t="s">
        <v>110</v>
      </c>
      <c r="R4292" s="11">
        <v>4287</v>
      </c>
      <c r="S4292" s="18">
        <f t="shared" si="227"/>
        <v>1.4971460361627236E-2</v>
      </c>
      <c r="T4292" s="18">
        <f t="shared" si="228"/>
        <v>66.793751300511801</v>
      </c>
      <c r="U4292" s="18">
        <f>LOOKUP('lap sim'!T4292,'bike sim'!J89:J334,'bike sim'!K89:K334)</f>
        <v>3.0862515995320474</v>
      </c>
    </row>
    <row r="4293" spans="17:21" x14ac:dyDescent="0.25">
      <c r="Q4293" s="18" t="s">
        <v>110</v>
      </c>
      <c r="R4293" s="11">
        <v>4288</v>
      </c>
      <c r="S4293" s="18">
        <f t="shared" si="227"/>
        <v>1.4981831473233044E-2</v>
      </c>
      <c r="T4293" s="18">
        <f t="shared" si="228"/>
        <v>66.747513599163611</v>
      </c>
      <c r="U4293" s="18">
        <f>LOOKUP('lap sim'!T4293,'bike sim'!J90:J335,'bike sim'!K90:K335)</f>
        <v>3.0862515995320474</v>
      </c>
    </row>
    <row r="4294" spans="17:21" x14ac:dyDescent="0.25">
      <c r="Q4294" s="18" t="s">
        <v>110</v>
      </c>
      <c r="R4294" s="11">
        <v>4289</v>
      </c>
      <c r="S4294" s="18">
        <f t="shared" si="227"/>
        <v>1.4992224172740721E-2</v>
      </c>
      <c r="T4294" s="18">
        <f t="shared" si="228"/>
        <v>66.701243823329946</v>
      </c>
      <c r="U4294" s="18">
        <f>LOOKUP('lap sim'!T4294,'bike sim'!J91:J336,'bike sim'!K91:K336)</f>
        <v>3.0862515995320474</v>
      </c>
    </row>
    <row r="4295" spans="17:21" x14ac:dyDescent="0.25">
      <c r="Q4295" s="18" t="s">
        <v>110</v>
      </c>
      <c r="R4295" s="11">
        <v>4290</v>
      </c>
      <c r="S4295" s="18">
        <f t="shared" si="227"/>
        <v>1.500263853515833E-2</v>
      </c>
      <c r="T4295" s="18">
        <f t="shared" si="228"/>
        <v>66.65494190615361</v>
      </c>
      <c r="U4295" s="18">
        <f>LOOKUP('lap sim'!T4295,'bike sim'!J92:J337,'bike sim'!K92:K337)</f>
        <v>3.0862515995320474</v>
      </c>
    </row>
    <row r="4296" spans="17:21" x14ac:dyDescent="0.25">
      <c r="Q4296" s="18" t="s">
        <v>110</v>
      </c>
      <c r="R4296" s="11">
        <v>4291</v>
      </c>
      <c r="S4296" s="18">
        <f t="shared" si="227"/>
        <v>1.5013074635859337E-2</v>
      </c>
      <c r="T4296" s="18">
        <f t="shared" si="228"/>
        <v>66.608607780544801</v>
      </c>
      <c r="U4296" s="18">
        <f>LOOKUP('lap sim'!T4296,'bike sim'!J93:J338,'bike sim'!K93:K338)</f>
        <v>3.0862515995320474</v>
      </c>
    </row>
    <row r="4297" spans="17:21" x14ac:dyDescent="0.25">
      <c r="Q4297" s="18" t="s">
        <v>110</v>
      </c>
      <c r="R4297" s="11">
        <v>4292</v>
      </c>
      <c r="S4297" s="18">
        <f t="shared" si="227"/>
        <v>1.5023532550584915E-2</v>
      </c>
      <c r="T4297" s="18">
        <f t="shared" si="228"/>
        <v>66.562241379179937</v>
      </c>
      <c r="U4297" s="18">
        <f>LOOKUP('lap sim'!T4297,'bike sim'!J94:J339,'bike sim'!K94:K339)</f>
        <v>3.0862515995320474</v>
      </c>
    </row>
    <row r="4298" spans="17:21" x14ac:dyDescent="0.25">
      <c r="Q4298" s="18" t="s">
        <v>110</v>
      </c>
      <c r="R4298" s="11">
        <v>4293</v>
      </c>
      <c r="S4298" s="18">
        <f t="shared" si="227"/>
        <v>1.5034012355446252E-2</v>
      </c>
      <c r="T4298" s="18">
        <f t="shared" si="228"/>
        <v>66.515842634500558</v>
      </c>
      <c r="U4298" s="18">
        <f>LOOKUP('lap sim'!T4298,'bike sim'!J95:J340,'bike sim'!K95:K340)</f>
        <v>3.0862515995320474</v>
      </c>
    </row>
    <row r="4299" spans="17:21" x14ac:dyDescent="0.25">
      <c r="Q4299" s="18" t="s">
        <v>110</v>
      </c>
      <c r="R4299" s="11">
        <v>4294</v>
      </c>
      <c r="S4299" s="18">
        <f t="shared" si="227"/>
        <v>1.5044706399233288E-2</v>
      </c>
      <c r="T4299" s="18">
        <f t="shared" si="228"/>
        <v>66.468561995398076</v>
      </c>
      <c r="U4299" s="18">
        <f>LOOKUP('lap sim'!T4299,'bike sim'!J96:J341,'bike sim'!K96:K341)</f>
        <v>3.1426760913653631</v>
      </c>
    </row>
    <row r="4300" spans="17:21" x14ac:dyDescent="0.25">
      <c r="Q4300" s="18" t="s">
        <v>110</v>
      </c>
      <c r="R4300" s="11">
        <v>4295</v>
      </c>
      <c r="S4300" s="18">
        <f t="shared" si="227"/>
        <v>1.5055423301739109E-2</v>
      </c>
      <c r="T4300" s="18">
        <f t="shared" si="228"/>
        <v>66.421247676542322</v>
      </c>
      <c r="U4300" s="18">
        <f>LOOKUP('lap sim'!T4300,'bike sim'!J97:J342,'bike sim'!K97:K342)</f>
        <v>3.1426760913653631</v>
      </c>
    </row>
    <row r="4301" spans="17:21" x14ac:dyDescent="0.25">
      <c r="Q4301" s="18" t="s">
        <v>110</v>
      </c>
      <c r="R4301" s="11">
        <v>4296</v>
      </c>
      <c r="S4301" s="18">
        <f t="shared" si="227"/>
        <v>1.5066163144526504E-2</v>
      </c>
      <c r="T4301" s="18">
        <f t="shared" si="228"/>
        <v>66.373899605839412</v>
      </c>
      <c r="U4301" s="18">
        <f>LOOKUP('lap sim'!T4301,'bike sim'!J98:J343,'bike sim'!K98:K343)</f>
        <v>3.1426760913653631</v>
      </c>
    </row>
    <row r="4302" spans="17:21" x14ac:dyDescent="0.25">
      <c r="Q4302" s="18" t="s">
        <v>110</v>
      </c>
      <c r="R4302" s="11">
        <v>4297</v>
      </c>
      <c r="S4302" s="18">
        <f t="shared" si="227"/>
        <v>1.5076926009566316E-2</v>
      </c>
      <c r="T4302" s="18">
        <f t="shared" si="228"/>
        <v>66.326517710937864</v>
      </c>
      <c r="U4302" s="18">
        <f>LOOKUP('lap sim'!T4302,'bike sim'!J99:J344,'bike sim'!K99:K344)</f>
        <v>3.1426760913653631</v>
      </c>
    </row>
    <row r="4303" spans="17:21" x14ac:dyDescent="0.25">
      <c r="Q4303" s="18" t="s">
        <v>110</v>
      </c>
      <c r="R4303" s="11">
        <v>4298</v>
      </c>
      <c r="S4303" s="18">
        <f t="shared" si="227"/>
        <v>1.5087954065035136E-2</v>
      </c>
      <c r="T4303" s="18">
        <f t="shared" si="228"/>
        <v>66.278038472916791</v>
      </c>
      <c r="U4303" s="18">
        <f>LOOKUP('lap sim'!T4303,'bike sim'!J100:J345,'bike sim'!K100:K345)</f>
        <v>3.213108802698089</v>
      </c>
    </row>
    <row r="4304" spans="17:21" x14ac:dyDescent="0.25">
      <c r="Q4304" s="18" t="s">
        <v>110</v>
      </c>
      <c r="R4304" s="11">
        <v>4299</v>
      </c>
      <c r="S4304" s="18">
        <f t="shared" si="227"/>
        <v>1.5099006361384726E-2</v>
      </c>
      <c r="T4304" s="18">
        <f t="shared" si="228"/>
        <v>66.229523722665036</v>
      </c>
      <c r="U4304" s="18">
        <f>LOOKUP('lap sim'!T4304,'bike sim'!J101:J346,'bike sim'!K101:K346)</f>
        <v>3.213108802698089</v>
      </c>
    </row>
    <row r="4305" spans="17:21" x14ac:dyDescent="0.25">
      <c r="Q4305" s="18" t="s">
        <v>110</v>
      </c>
      <c r="R4305" s="11">
        <v>4300</v>
      </c>
      <c r="S4305" s="18">
        <f t="shared" si="227"/>
        <v>1.5110082987565393E-2</v>
      </c>
      <c r="T4305" s="18">
        <f t="shared" si="228"/>
        <v>66.18097338200819</v>
      </c>
      <c r="U4305" s="18">
        <f>LOOKUP('lap sim'!T4305,'bike sim'!J102:J347,'bike sim'!K102:K347)</f>
        <v>3.213108802698089</v>
      </c>
    </row>
    <row r="4306" spans="17:21" x14ac:dyDescent="0.25">
      <c r="Q4306" s="18" t="s">
        <v>110</v>
      </c>
      <c r="R4306" s="11">
        <v>4301</v>
      </c>
      <c r="S4306" s="18">
        <f t="shared" si="227"/>
        <v>1.5121184032985109E-2</v>
      </c>
      <c r="T4306" s="18">
        <f t="shared" si="228"/>
        <v>66.132387372484587</v>
      </c>
      <c r="U4306" s="18">
        <f>LOOKUP('lap sim'!T4306,'bike sim'!J103:J348,'bike sim'!K103:K348)</f>
        <v>3.213108802698089</v>
      </c>
    </row>
    <row r="4307" spans="17:21" x14ac:dyDescent="0.25">
      <c r="Q4307" s="18" t="s">
        <v>110</v>
      </c>
      <c r="R4307" s="11">
        <v>4302</v>
      </c>
      <c r="S4307" s="18">
        <f t="shared" si="227"/>
        <v>1.5132309587512565E-2</v>
      </c>
      <c r="T4307" s="18">
        <f t="shared" ref="T4307:T4318" si="229">T4308+(U4308*S4308)</f>
        <v>66.083765615343793</v>
      </c>
      <c r="U4307" s="18">
        <f>LOOKUP('lap sim'!T4307,'bike sim'!J104:J349,'bike sim'!K104:K349)</f>
        <v>3.213108802698089</v>
      </c>
    </row>
    <row r="4308" spans="17:21" x14ac:dyDescent="0.25">
      <c r="Q4308" s="18" t="s">
        <v>110</v>
      </c>
      <c r="R4308" s="11">
        <v>4303</v>
      </c>
      <c r="S4308" s="18">
        <f t="shared" si="227"/>
        <v>1.5143459741480207E-2</v>
      </c>
      <c r="T4308" s="18">
        <f t="shared" si="229"/>
        <v>66.035108031545136</v>
      </c>
      <c r="U4308" s="18">
        <f>LOOKUP('lap sim'!T4308,'bike sim'!J105:J350,'bike sim'!K105:K350)</f>
        <v>3.213108802698089</v>
      </c>
    </row>
    <row r="4309" spans="17:21" x14ac:dyDescent="0.25">
      <c r="Q4309" s="18" t="s">
        <v>110</v>
      </c>
      <c r="R4309" s="11">
        <v>4304</v>
      </c>
      <c r="S4309" s="18">
        <f t="shared" si="227"/>
        <v>1.5154389274504418E-2</v>
      </c>
      <c r="T4309" s="18">
        <f t="shared" si="229"/>
        <v>65.987482694692901</v>
      </c>
      <c r="U4309" s="18">
        <f>LOOKUP('lap sim'!T4309,'bike sim'!J106:J351,'bike sim'!K106:K351)</f>
        <v>3.1426760913653631</v>
      </c>
    </row>
    <row r="4310" spans="17:21" x14ac:dyDescent="0.25">
      <c r="Q4310" s="18" t="s">
        <v>110</v>
      </c>
      <c r="R4310" s="11">
        <v>4305</v>
      </c>
      <c r="S4310" s="18">
        <f t="shared" si="227"/>
        <v>1.5165342512069595E-2</v>
      </c>
      <c r="T4310" s="18">
        <f t="shared" si="229"/>
        <v>65.939822935362855</v>
      </c>
      <c r="U4310" s="18">
        <f>LOOKUP('lap sim'!T4310,'bike sim'!J107:J352,'bike sim'!K107:K352)</f>
        <v>3.1426760913653631</v>
      </c>
    </row>
    <row r="4311" spans="17:21" x14ac:dyDescent="0.25">
      <c r="Q4311" s="18" t="s">
        <v>110</v>
      </c>
      <c r="R4311" s="11">
        <v>4306</v>
      </c>
      <c r="S4311" s="18">
        <f t="shared" si="227"/>
        <v>1.5176319539998352E-2</v>
      </c>
      <c r="T4311" s="18">
        <f t="shared" si="229"/>
        <v>65.892128678789575</v>
      </c>
      <c r="U4311" s="18">
        <f>LOOKUP('lap sim'!T4311,'bike sim'!J108:J353,'bike sim'!K108:K353)</f>
        <v>3.1426760913653631</v>
      </c>
    </row>
    <row r="4312" spans="17:21" x14ac:dyDescent="0.25">
      <c r="Q4312" s="18" t="s">
        <v>110</v>
      </c>
      <c r="R4312" s="11">
        <v>4307</v>
      </c>
      <c r="S4312" s="18">
        <f t="shared" si="227"/>
        <v>1.5187320444548983E-2</v>
      </c>
      <c r="T4312" s="18">
        <f t="shared" si="229"/>
        <v>65.844399849936593</v>
      </c>
      <c r="U4312" s="18">
        <f>LOOKUP('lap sim'!T4312,'bike sim'!J109:J354,'bike sim'!K109:K354)</f>
        <v>3.1426760913653631</v>
      </c>
    </row>
    <row r="4313" spans="17:21" x14ac:dyDescent="0.25">
      <c r="Q4313" s="18" t="s">
        <v>110</v>
      </c>
      <c r="R4313" s="11">
        <v>4308</v>
      </c>
      <c r="S4313" s="18">
        <f t="shared" si="227"/>
        <v>1.5198345312418324E-2</v>
      </c>
      <c r="T4313" s="18">
        <f t="shared" si="229"/>
        <v>65.796636373494948</v>
      </c>
      <c r="U4313" s="18">
        <f>LOOKUP('lap sim'!T4313,'bike sim'!J110:J355,'bike sim'!K110:K355)</f>
        <v>3.1426760913653631</v>
      </c>
    </row>
    <row r="4314" spans="17:21" x14ac:dyDescent="0.25">
      <c r="Q4314" s="18" t="s">
        <v>110</v>
      </c>
      <c r="R4314" s="11">
        <v>4309</v>
      </c>
      <c r="S4314" s="18">
        <f t="shared" si="227"/>
        <v>1.5209394230744619E-2</v>
      </c>
      <c r="T4314" s="18">
        <f t="shared" si="229"/>
        <v>65.748838173881836</v>
      </c>
      <c r="U4314" s="18">
        <f>LOOKUP('lap sim'!T4314,'bike sim'!J111:J356,'bike sim'!K111:K356)</f>
        <v>3.1426760913653631</v>
      </c>
    </row>
    <row r="4315" spans="17:21" x14ac:dyDescent="0.25">
      <c r="Q4315" s="18" t="s">
        <v>110</v>
      </c>
      <c r="R4315" s="11">
        <v>4310</v>
      </c>
      <c r="S4315" s="18">
        <f t="shared" si="227"/>
        <v>1.5220467287110403E-2</v>
      </c>
      <c r="T4315" s="18">
        <f t="shared" si="229"/>
        <v>65.701005175239231</v>
      </c>
      <c r="U4315" s="18">
        <f>LOOKUP('lap sim'!T4315,'bike sim'!J112:J357,'bike sim'!K112:K357)</f>
        <v>3.1426760913653631</v>
      </c>
    </row>
    <row r="4316" spans="17:21" x14ac:dyDescent="0.25">
      <c r="Q4316" s="18" t="s">
        <v>110</v>
      </c>
      <c r="R4316" s="11">
        <v>4311</v>
      </c>
      <c r="S4316" s="18">
        <f t="shared" si="227"/>
        <v>1.5231564569545433E-2</v>
      </c>
      <c r="T4316" s="18">
        <f t="shared" si="229"/>
        <v>65.653137301432437</v>
      </c>
      <c r="U4316" s="18">
        <f>LOOKUP('lap sim'!T4316,'bike sim'!J113:J358,'bike sim'!K113:K358)</f>
        <v>3.1426760913653631</v>
      </c>
    </row>
    <row r="4317" spans="17:21" x14ac:dyDescent="0.25">
      <c r="Q4317" s="18" t="s">
        <v>110</v>
      </c>
      <c r="R4317" s="11">
        <v>4312</v>
      </c>
      <c r="S4317" s="18">
        <f t="shared" si="227"/>
        <v>1.5242686166529627E-2</v>
      </c>
      <c r="T4317" s="18">
        <f t="shared" si="229"/>
        <v>65.605234476048693</v>
      </c>
      <c r="U4317" s="18">
        <f>LOOKUP('lap sim'!T4317,'bike sim'!J114:J359,'bike sim'!K114:K359)</f>
        <v>3.1426760913653631</v>
      </c>
    </row>
    <row r="4318" spans="17:21" x14ac:dyDescent="0.25">
      <c r="Q4318" s="18" t="s">
        <v>110</v>
      </c>
      <c r="R4318" s="11">
        <v>4313</v>
      </c>
      <c r="S4318" s="18">
        <f t="shared" si="227"/>
        <v>1.5253832166996018E-2</v>
      </c>
      <c r="T4318" s="18">
        <f t="shared" si="229"/>
        <v>65.557296622395768</v>
      </c>
      <c r="U4318" s="18">
        <f>LOOKUP('lap sim'!T4318,'bike sim'!J115:J360,'bike sim'!K115:K360)</f>
        <v>3.1426760913653631</v>
      </c>
    </row>
    <row r="4319" spans="17:21" x14ac:dyDescent="0.25">
      <c r="Q4319" s="18" t="s">
        <v>110</v>
      </c>
      <c r="R4319" s="11">
        <v>4314</v>
      </c>
      <c r="S4319" s="18">
        <f t="shared" si="227"/>
        <v>1.5266007602912371E-2</v>
      </c>
      <c r="T4319" s="18">
        <f t="shared" ref="T4319:T4340" si="230">T4320+(U4320*S4320)</f>
        <v>65.505011264977043</v>
      </c>
      <c r="U4319" s="18">
        <f>LOOKUP('lap sim'!T4319,'bike sim'!J116:J361,'bike sim'!K116:K361)</f>
        <v>3.4249529267066054</v>
      </c>
    </row>
    <row r="4320" spans="17:21" x14ac:dyDescent="0.25">
      <c r="Q4320" s="18" t="s">
        <v>110</v>
      </c>
      <c r="R4320" s="11">
        <v>4315</v>
      </c>
      <c r="S4320" s="18">
        <f t="shared" si="227"/>
        <v>1.5278212248130646E-2</v>
      </c>
      <c r="T4320" s="18">
        <f t="shared" si="230"/>
        <v>65.452684107222964</v>
      </c>
      <c r="U4320" s="18">
        <f>LOOKUP('lap sim'!T4320,'bike sim'!J117:J362,'bike sim'!K117:K362)</f>
        <v>3.4249529267066054</v>
      </c>
    </row>
    <row r="4321" spans="17:21" x14ac:dyDescent="0.25">
      <c r="Q4321" s="18" t="s">
        <v>110</v>
      </c>
      <c r="R4321" s="11">
        <v>4316</v>
      </c>
      <c r="S4321" s="18">
        <f t="shared" si="227"/>
        <v>1.5290446219646993E-2</v>
      </c>
      <c r="T4321" s="18">
        <f t="shared" si="230"/>
        <v>65.400315048692335</v>
      </c>
      <c r="U4321" s="18">
        <f>LOOKUP('lap sim'!T4321,'bike sim'!J118:J363,'bike sim'!K118:K363)</f>
        <v>3.4249529267066054</v>
      </c>
    </row>
    <row r="4322" spans="17:21" x14ac:dyDescent="0.25">
      <c r="Q4322" s="18" t="s">
        <v>110</v>
      </c>
      <c r="R4322" s="11">
        <v>4317</v>
      </c>
      <c r="S4322" s="18">
        <f t="shared" si="227"/>
        <v>1.5302709635114748E-2</v>
      </c>
      <c r="T4322" s="18">
        <f t="shared" si="230"/>
        <v>65.347903988541006</v>
      </c>
      <c r="U4322" s="18">
        <f>LOOKUP('lap sim'!T4322,'bike sim'!J119:J364,'bike sim'!K119:K364)</f>
        <v>3.4249529267066054</v>
      </c>
    </row>
    <row r="4323" spans="17:21" x14ac:dyDescent="0.25">
      <c r="Q4323" s="18" t="s">
        <v>110</v>
      </c>
      <c r="R4323" s="11">
        <v>4318</v>
      </c>
      <c r="S4323" s="18">
        <f t="shared" si="227"/>
        <v>1.5315002612849212E-2</v>
      </c>
      <c r="T4323" s="18">
        <f t="shared" si="230"/>
        <v>65.295450825519609</v>
      </c>
      <c r="U4323" s="18">
        <f>LOOKUP('lap sim'!T4323,'bike sim'!J120:J365,'bike sim'!K120:K365)</f>
        <v>3.4249529267066054</v>
      </c>
    </row>
    <row r="4324" spans="17:21" x14ac:dyDescent="0.25">
      <c r="Q4324" s="18" t="s">
        <v>110</v>
      </c>
      <c r="R4324" s="11">
        <v>4319</v>
      </c>
      <c r="S4324" s="18">
        <f t="shared" si="227"/>
        <v>1.5327325271832422E-2</v>
      </c>
      <c r="T4324" s="18">
        <f t="shared" si="230"/>
        <v>65.242955457971263</v>
      </c>
      <c r="U4324" s="18">
        <f>LOOKUP('lap sim'!T4324,'bike sim'!J121:J366,'bike sim'!K121:K366)</f>
        <v>3.4249529267066054</v>
      </c>
    </row>
    <row r="4325" spans="17:21" x14ac:dyDescent="0.25">
      <c r="Q4325" s="18" t="s">
        <v>110</v>
      </c>
      <c r="R4325" s="11">
        <v>4320</v>
      </c>
      <c r="S4325" s="18">
        <f t="shared" si="227"/>
        <v>1.5339677731718016E-2</v>
      </c>
      <c r="T4325" s="18">
        <f t="shared" si="230"/>
        <v>65.190417783829275</v>
      </c>
      <c r="U4325" s="18">
        <f>LOOKUP('lap sim'!T4325,'bike sim'!J122:J367,'bike sim'!K122:K367)</f>
        <v>3.4249529267066054</v>
      </c>
    </row>
    <row r="4326" spans="17:21" x14ac:dyDescent="0.25">
      <c r="Q4326" s="18" t="s">
        <v>110</v>
      </c>
      <c r="R4326" s="11">
        <v>4321</v>
      </c>
      <c r="S4326" s="18">
        <f t="shared" si="227"/>
        <v>1.5351674964174169E-2</v>
      </c>
      <c r="T4326" s="18">
        <f t="shared" si="230"/>
        <v>65.139471903468234</v>
      </c>
      <c r="U4326" s="18">
        <f>LOOKUP('lap sim'!T4326,'bike sim'!J123:J368,'bike sim'!K123:K368)</f>
        <v>3.3185877423751231</v>
      </c>
    </row>
    <row r="4327" spans="17:21" x14ac:dyDescent="0.25">
      <c r="Q4327" s="18" t="s">
        <v>110</v>
      </c>
      <c r="R4327" s="11">
        <v>4322</v>
      </c>
      <c r="S4327" s="18">
        <f t="shared" si="227"/>
        <v>1.5363700397381466E-2</v>
      </c>
      <c r="T4327" s="18">
        <f t="shared" si="230"/>
        <v>65.088486115651961</v>
      </c>
      <c r="U4327" s="18">
        <f>LOOKUP('lap sim'!T4327,'bike sim'!J124:J369,'bike sim'!K124:K369)</f>
        <v>3.3185877423751231</v>
      </c>
    </row>
    <row r="4328" spans="17:21" x14ac:dyDescent="0.25">
      <c r="Q4328" s="18" t="s">
        <v>110</v>
      </c>
      <c r="R4328" s="11">
        <v>4323</v>
      </c>
      <c r="S4328" s="18">
        <f t="shared" si="227"/>
        <v>1.5375754142012098E-2</v>
      </c>
      <c r="T4328" s="18">
        <f t="shared" si="230"/>
        <v>65.037460326426512</v>
      </c>
      <c r="U4328" s="18">
        <f>LOOKUP('lap sim'!T4328,'bike sim'!J125:J370,'bike sim'!K125:K370)</f>
        <v>3.3185877423751231</v>
      </c>
    </row>
    <row r="4329" spans="17:21" x14ac:dyDescent="0.25">
      <c r="Q4329" s="18" t="s">
        <v>110</v>
      </c>
      <c r="R4329" s="11">
        <v>4324</v>
      </c>
      <c r="S4329" s="18">
        <f t="shared" si="227"/>
        <v>1.5387836309347352E-2</v>
      </c>
      <c r="T4329" s="18">
        <f t="shared" si="230"/>
        <v>64.986394441468633</v>
      </c>
      <c r="U4329" s="18">
        <f>LOOKUP('lap sim'!T4329,'bike sim'!J126:J371,'bike sim'!K126:K371)</f>
        <v>3.3185877423751231</v>
      </c>
    </row>
    <row r="4330" spans="17:21" x14ac:dyDescent="0.25">
      <c r="Q4330" s="18" t="s">
        <v>110</v>
      </c>
      <c r="R4330" s="11">
        <v>4325</v>
      </c>
      <c r="S4330" s="18">
        <f t="shared" si="227"/>
        <v>1.5400531578584778E-2</v>
      </c>
      <c r="T4330" s="18">
        <f t="shared" si="230"/>
        <v>64.932823578021868</v>
      </c>
      <c r="U4330" s="18">
        <f>LOOKUP('lap sim'!T4330,'bike sim'!J127:J372,'bike sim'!K127:K372)</f>
        <v>3.4785074251112658</v>
      </c>
    </row>
    <row r="4331" spans="17:21" x14ac:dyDescent="0.25">
      <c r="Q4331" s="18" t="s">
        <v>110</v>
      </c>
      <c r="R4331" s="11">
        <v>4326</v>
      </c>
      <c r="S4331" s="18">
        <f t="shared" si="227"/>
        <v>1.541325832999039E-2</v>
      </c>
      <c r="T4331" s="18">
        <f t="shared" si="230"/>
        <v>64.879208444475836</v>
      </c>
      <c r="U4331" s="18">
        <f>LOOKUP('lap sim'!T4331,'bike sim'!J128:J373,'bike sim'!K128:K373)</f>
        <v>3.4785074251112658</v>
      </c>
    </row>
    <row r="4332" spans="17:21" x14ac:dyDescent="0.25">
      <c r="Q4332" s="18" t="s">
        <v>110</v>
      </c>
      <c r="R4332" s="11">
        <v>4327</v>
      </c>
      <c r="S4332" s="18">
        <f t="shared" si="227"/>
        <v>1.5426016693918935E-2</v>
      </c>
      <c r="T4332" s="18">
        <f t="shared" si="230"/>
        <v>64.825548930866148</v>
      </c>
      <c r="U4332" s="18">
        <f>LOOKUP('lap sim'!T4332,'bike sim'!J129:J374,'bike sim'!K129:K374)</f>
        <v>3.4785074251112658</v>
      </c>
    </row>
    <row r="4333" spans="17:21" x14ac:dyDescent="0.25">
      <c r="Q4333" s="18" t="s">
        <v>110</v>
      </c>
      <c r="R4333" s="11">
        <v>4328</v>
      </c>
      <c r="S4333" s="18">
        <f t="shared" si="227"/>
        <v>1.5438806801482154E-2</v>
      </c>
      <c r="T4333" s="18">
        <f t="shared" si="230"/>
        <v>64.771844926772332</v>
      </c>
      <c r="U4333" s="18">
        <f>LOOKUP('lap sim'!T4333,'bike sim'!J130:J375,'bike sim'!K130:K375)</f>
        <v>3.4785074251112658</v>
      </c>
    </row>
    <row r="4334" spans="17:21" x14ac:dyDescent="0.25">
      <c r="Q4334" s="18" t="s">
        <v>110</v>
      </c>
      <c r="R4334" s="11">
        <v>4329</v>
      </c>
      <c r="S4334" s="18">
        <f t="shared" si="227"/>
        <v>1.5451628784554429E-2</v>
      </c>
      <c r="T4334" s="18">
        <f t="shared" si="230"/>
        <v>64.718096321315201</v>
      </c>
      <c r="U4334" s="18">
        <f>LOOKUP('lap sim'!T4334,'bike sim'!J131:J376,'bike sim'!K131:K376)</f>
        <v>3.4785074251112658</v>
      </c>
    </row>
    <row r="4335" spans="17:21" x14ac:dyDescent="0.25">
      <c r="Q4335" s="18" t="s">
        <v>110</v>
      </c>
      <c r="R4335" s="11">
        <v>4330</v>
      </c>
      <c r="S4335" s="18">
        <f t="shared" si="227"/>
        <v>1.5464482775778512E-2</v>
      </c>
      <c r="T4335" s="18">
        <f t="shared" si="230"/>
        <v>64.664303003154146</v>
      </c>
      <c r="U4335" s="18">
        <f>LOOKUP('lap sim'!T4335,'bike sim'!J132:J377,'bike sim'!K132:K377)</f>
        <v>3.4785074251112658</v>
      </c>
    </row>
    <row r="4336" spans="17:21" x14ac:dyDescent="0.25">
      <c r="Q4336" s="18" t="s">
        <v>110</v>
      </c>
      <c r="R4336" s="11">
        <v>4331</v>
      </c>
      <c r="S4336" s="18">
        <f t="shared" si="227"/>
        <v>1.5477368908571281E-2</v>
      </c>
      <c r="T4336" s="18">
        <f t="shared" si="230"/>
        <v>64.610464860484498</v>
      </c>
      <c r="U4336" s="18">
        <f>LOOKUP('lap sim'!T4336,'bike sim'!J133:J378,'bike sim'!K133:K378)</f>
        <v>3.4785074251112658</v>
      </c>
    </row>
    <row r="4337" spans="17:21" x14ac:dyDescent="0.25">
      <c r="Q4337" s="18" t="s">
        <v>110</v>
      </c>
      <c r="R4337" s="11">
        <v>4332</v>
      </c>
      <c r="S4337" s="18">
        <f t="shared" si="227"/>
        <v>1.5490287317129562E-2</v>
      </c>
      <c r="T4337" s="18">
        <f t="shared" si="230"/>
        <v>64.556581781034751</v>
      </c>
      <c r="U4337" s="18">
        <f>LOOKUP('lap sim'!T4337,'bike sim'!J134:J379,'bike sim'!K134:K379)</f>
        <v>3.4785074251112658</v>
      </c>
    </row>
    <row r="4338" spans="17:21" x14ac:dyDescent="0.25">
      <c r="Q4338" s="18" t="s">
        <v>110</v>
      </c>
      <c r="R4338" s="11">
        <v>4333</v>
      </c>
      <c r="S4338" s="18">
        <f t="shared" si="227"/>
        <v>1.5503238136436006E-2</v>
      </c>
      <c r="T4338" s="18">
        <f t="shared" si="230"/>
        <v>64.502653652063884</v>
      </c>
      <c r="U4338" s="18">
        <f>LOOKUP('lap sim'!T4338,'bike sim'!J135:J380,'bike sim'!K135:K380)</f>
        <v>3.4785074251112658</v>
      </c>
    </row>
    <row r="4339" spans="17:21" x14ac:dyDescent="0.25">
      <c r="Q4339" s="18" t="s">
        <v>110</v>
      </c>
      <c r="R4339" s="11">
        <v>4334</v>
      </c>
      <c r="S4339" s="18">
        <f t="shared" si="227"/>
        <v>1.5516221502265002E-2</v>
      </c>
      <c r="T4339" s="18">
        <f t="shared" si="230"/>
        <v>64.44868036035858</v>
      </c>
      <c r="U4339" s="18">
        <f>LOOKUP('lap sim'!T4339,'bike sim'!J136:J381,'bike sim'!K136:K381)</f>
        <v>3.4785074251112658</v>
      </c>
    </row>
    <row r="4340" spans="17:21" x14ac:dyDescent="0.25">
      <c r="Q4340" s="18" t="s">
        <v>110</v>
      </c>
      <c r="R4340" s="11">
        <v>4335</v>
      </c>
      <c r="S4340" s="18">
        <f t="shared" si="227"/>
        <v>1.5529036827054723E-2</v>
      </c>
      <c r="T4340" s="18">
        <f t="shared" si="230"/>
        <v>64.39549414022882</v>
      </c>
      <c r="U4340" s="18">
        <f>LOOKUP('lap sim'!T4340,'bike sim'!J137:J382,'bike sim'!K137:K382)</f>
        <v>3.4249529267066054</v>
      </c>
    </row>
    <row r="4341" spans="17:21" x14ac:dyDescent="0.25">
      <c r="Q4341" s="18" t="s">
        <v>110</v>
      </c>
      <c r="R4341" s="11">
        <v>4336</v>
      </c>
      <c r="S4341" s="18">
        <f t="shared" si="227"/>
        <v>1.5541883966890081E-2</v>
      </c>
      <c r="T4341" s="18">
        <f t="shared" ref="T4341:T4371" si="231">T4342+(U4342*S4342)</f>
        <v>64.342263919249888</v>
      </c>
      <c r="U4341" s="18">
        <f>LOOKUP('lap sim'!T4341,'bike sim'!J138:J383,'bike sim'!K138:K383)</f>
        <v>3.4249529267066054</v>
      </c>
    </row>
    <row r="4342" spans="17:21" x14ac:dyDescent="0.25">
      <c r="Q4342" s="18" t="s">
        <v>110</v>
      </c>
      <c r="R4342" s="11">
        <v>4337</v>
      </c>
      <c r="S4342" s="18">
        <f t="shared" si="227"/>
        <v>1.5554763053650144E-2</v>
      </c>
      <c r="T4342" s="18">
        <f t="shared" si="231"/>
        <v>64.288989588005066</v>
      </c>
      <c r="U4342" s="18">
        <f>LOOKUP('lap sim'!T4342,'bike sim'!J139:J384,'bike sim'!K139:K384)</f>
        <v>3.4249529267066054</v>
      </c>
    </row>
    <row r="4343" spans="17:21" x14ac:dyDescent="0.25">
      <c r="Q4343" s="18" t="s">
        <v>110</v>
      </c>
      <c r="R4343" s="11">
        <v>4338</v>
      </c>
      <c r="S4343" s="18">
        <f t="shared" si="227"/>
        <v>1.5567674219980669E-2</v>
      </c>
      <c r="T4343" s="18">
        <f t="shared" si="231"/>
        <v>64.23567103662333</v>
      </c>
      <c r="U4343" s="18">
        <f>LOOKUP('lap sim'!T4343,'bike sim'!J140:J385,'bike sim'!K140:K385)</f>
        <v>3.4249529267066054</v>
      </c>
    </row>
    <row r="4344" spans="17:21" x14ac:dyDescent="0.25">
      <c r="Q4344" s="18" t="s">
        <v>110</v>
      </c>
      <c r="R4344" s="11">
        <v>4339</v>
      </c>
      <c r="S4344" s="18">
        <f t="shared" si="227"/>
        <v>1.5580617599299847E-2</v>
      </c>
      <c r="T4344" s="18">
        <f t="shared" si="231"/>
        <v>64.182308154776706</v>
      </c>
      <c r="U4344" s="18">
        <f>LOOKUP('lap sim'!T4344,'bike sim'!J141:J386,'bike sim'!K141:K386)</f>
        <v>3.4249529267066054</v>
      </c>
    </row>
    <row r="4345" spans="17:21" x14ac:dyDescent="0.25">
      <c r="Q4345" s="18" t="s">
        <v>110</v>
      </c>
      <c r="R4345" s="11">
        <v>4340</v>
      </c>
      <c r="S4345" s="18">
        <f t="shared" si="227"/>
        <v>1.5593593325804081E-2</v>
      </c>
      <c r="T4345" s="18">
        <f t="shared" si="231"/>
        <v>64.128900831677626</v>
      </c>
      <c r="U4345" s="18">
        <f>LOOKUP('lap sim'!T4345,'bike sim'!J142:J387,'bike sim'!K142:K387)</f>
        <v>3.4249529267066054</v>
      </c>
    </row>
    <row r="4346" spans="17:21" x14ac:dyDescent="0.25">
      <c r="Q4346" s="18" t="s">
        <v>110</v>
      </c>
      <c r="R4346" s="11">
        <v>4341</v>
      </c>
      <c r="S4346" s="18">
        <f t="shared" ref="S4346:S4409" si="232">1/T4346</f>
        <v>1.5606601534473859E-2</v>
      </c>
      <c r="T4346" s="18">
        <f t="shared" si="231"/>
        <v>64.075448956076187</v>
      </c>
      <c r="U4346" s="18">
        <f>LOOKUP('lap sim'!T4346,'bike sim'!J143:J388,'bike sim'!K143:K388)</f>
        <v>3.4249529267066054</v>
      </c>
    </row>
    <row r="4347" spans="17:21" x14ac:dyDescent="0.25">
      <c r="Q4347" s="18" t="s">
        <v>110</v>
      </c>
      <c r="R4347" s="11">
        <v>4342</v>
      </c>
      <c r="S4347" s="18">
        <f t="shared" si="232"/>
        <v>1.562077038337035E-2</v>
      </c>
      <c r="T4347" s="18">
        <f t="shared" si="231"/>
        <v>64.017329200651062</v>
      </c>
      <c r="U4347" s="18">
        <f>LOOKUP('lap sim'!T4347,'bike sim'!J144:J389,'bike sim'!K144:K389)</f>
        <v>3.7206715161117132</v>
      </c>
    </row>
    <row r="4348" spans="17:21" x14ac:dyDescent="0.25">
      <c r="Q4348" s="18" t="s">
        <v>110</v>
      </c>
      <c r="R4348" s="11">
        <v>4343</v>
      </c>
      <c r="S4348" s="18">
        <f t="shared" si="232"/>
        <v>1.5634977904864455E-2</v>
      </c>
      <c r="T4348" s="18">
        <f t="shared" si="231"/>
        <v>63.959156583705401</v>
      </c>
      <c r="U4348" s="18">
        <f>LOOKUP('lap sim'!T4348,'bike sim'!J145:J390,'bike sim'!K145:K390)</f>
        <v>3.7206715161117132</v>
      </c>
    </row>
    <row r="4349" spans="17:21" x14ac:dyDescent="0.25">
      <c r="Q4349" s="18" t="s">
        <v>110</v>
      </c>
      <c r="R4349" s="11">
        <v>4344</v>
      </c>
      <c r="S4349" s="18">
        <f t="shared" si="232"/>
        <v>1.5649224275231421E-2</v>
      </c>
      <c r="T4349" s="18">
        <f t="shared" si="231"/>
        <v>63.900930960695305</v>
      </c>
      <c r="U4349" s="18">
        <f>LOOKUP('lap sim'!T4349,'bike sim'!J146:J391,'bike sim'!K146:K391)</f>
        <v>3.7206715161117132</v>
      </c>
    </row>
    <row r="4350" spans="17:21" x14ac:dyDescent="0.25">
      <c r="Q4350" s="18" t="s">
        <v>110</v>
      </c>
      <c r="R4350" s="11">
        <v>4345</v>
      </c>
      <c r="S4350" s="18">
        <f t="shared" si="232"/>
        <v>1.5663509671873566E-2</v>
      </c>
      <c r="T4350" s="18">
        <f t="shared" si="231"/>
        <v>63.842652186416828</v>
      </c>
      <c r="U4350" s="18">
        <f>LOOKUP('lap sim'!T4350,'bike sim'!J147:J392,'bike sim'!K147:K392)</f>
        <v>3.7206715161117132</v>
      </c>
    </row>
    <row r="4351" spans="17:21" x14ac:dyDescent="0.25">
      <c r="Q4351" s="18" t="s">
        <v>110</v>
      </c>
      <c r="R4351" s="11">
        <v>4346</v>
      </c>
      <c r="S4351" s="18">
        <f t="shared" si="232"/>
        <v>1.5677834273329586E-2</v>
      </c>
      <c r="T4351" s="18">
        <f t="shared" si="231"/>
        <v>63.784320115001734</v>
      </c>
      <c r="U4351" s="18">
        <f>LOOKUP('lap sim'!T4351,'bike sim'!J148:J393,'bike sim'!K148:K393)</f>
        <v>3.7206715161117132</v>
      </c>
    </row>
    <row r="4352" spans="17:21" x14ac:dyDescent="0.25">
      <c r="Q4352" s="18" t="s">
        <v>110</v>
      </c>
      <c r="R4352" s="11">
        <v>4347</v>
      </c>
      <c r="S4352" s="18">
        <f t="shared" si="232"/>
        <v>1.5692198259283929E-2</v>
      </c>
      <c r="T4352" s="18">
        <f t="shared" si="231"/>
        <v>63.725934599913238</v>
      </c>
      <c r="U4352" s="18">
        <f>LOOKUP('lap sim'!T4352,'bike sim'!J149:J394,'bike sim'!K149:K394)</f>
        <v>3.7206715161117132</v>
      </c>
    </row>
    <row r="4353" spans="17:21" x14ac:dyDescent="0.25">
      <c r="Q4353" s="18" t="s">
        <v>110</v>
      </c>
      <c r="R4353" s="11">
        <v>4348</v>
      </c>
      <c r="S4353" s="18">
        <f t="shared" si="232"/>
        <v>1.5706601810576246E-2</v>
      </c>
      <c r="T4353" s="18">
        <f t="shared" si="231"/>
        <v>63.667495493941715</v>
      </c>
      <c r="U4353" s="18">
        <f>LOOKUP('lap sim'!T4353,'bike sim'!J150:J395,'bike sim'!K150:K395)</f>
        <v>3.7206715161117132</v>
      </c>
    </row>
    <row r="4354" spans="17:21" x14ac:dyDescent="0.25">
      <c r="Q4354" s="18" t="s">
        <v>110</v>
      </c>
      <c r="R4354" s="11">
        <v>4349</v>
      </c>
      <c r="S4354" s="18">
        <f t="shared" si="232"/>
        <v>1.5721045109210987E-2</v>
      </c>
      <c r="T4354" s="18">
        <f t="shared" si="231"/>
        <v>63.609002649200363</v>
      </c>
      <c r="U4354" s="18">
        <f>LOOKUP('lap sim'!T4354,'bike sim'!J151:J396,'bike sim'!K151:K396)</f>
        <v>3.7206715161117132</v>
      </c>
    </row>
    <row r="4355" spans="17:21" x14ac:dyDescent="0.25">
      <c r="Q4355" s="18" t="s">
        <v>110</v>
      </c>
      <c r="R4355" s="11">
        <v>4350</v>
      </c>
      <c r="S4355" s="18">
        <f t="shared" si="232"/>
        <v>1.5735528338367034E-2</v>
      </c>
      <c r="T4355" s="18">
        <f t="shared" si="231"/>
        <v>63.550455917120836</v>
      </c>
      <c r="U4355" s="18">
        <f>LOOKUP('lap sim'!T4355,'bike sim'!J152:J397,'bike sim'!K152:K397)</f>
        <v>3.7206715161117132</v>
      </c>
    </row>
    <row r="4356" spans="17:21" x14ac:dyDescent="0.25">
      <c r="Q4356" s="18" t="s">
        <v>110</v>
      </c>
      <c r="R4356" s="11">
        <v>4351</v>
      </c>
      <c r="S4356" s="18">
        <f t="shared" si="232"/>
        <v>1.5750051682407507E-2</v>
      </c>
      <c r="T4356" s="18">
        <f t="shared" si="231"/>
        <v>63.491855148448813</v>
      </c>
      <c r="U4356" s="18">
        <f>LOOKUP('lap sim'!T4356,'bike sim'!J153:J398,'bike sim'!K153:K398)</f>
        <v>3.7206715161117132</v>
      </c>
    </row>
    <row r="4357" spans="17:21" x14ac:dyDescent="0.25">
      <c r="Q4357" s="18" t="s">
        <v>110</v>
      </c>
      <c r="R4357" s="11">
        <v>4352</v>
      </c>
      <c r="S4357" s="18">
        <f t="shared" si="232"/>
        <v>1.5764615326889581E-2</v>
      </c>
      <c r="T4357" s="18">
        <f t="shared" si="231"/>
        <v>63.4332001932396</v>
      </c>
      <c r="U4357" s="18">
        <f>LOOKUP('lap sim'!T4357,'bike sim'!J154:J399,'bike sim'!K154:K399)</f>
        <v>3.7206715161117132</v>
      </c>
    </row>
    <row r="4358" spans="17:21" x14ac:dyDescent="0.25">
      <c r="Q4358" s="18" t="s">
        <v>110</v>
      </c>
      <c r="R4358" s="11">
        <v>4353</v>
      </c>
      <c r="S4358" s="18">
        <f t="shared" si="232"/>
        <v>1.5779219458574471E-2</v>
      </c>
      <c r="T4358" s="18">
        <f t="shared" si="231"/>
        <v>63.374490900853608</v>
      </c>
      <c r="U4358" s="18">
        <f>LOOKUP('lap sim'!T4358,'bike sim'!J155:J400,'bike sim'!K155:K400)</f>
        <v>3.7206715161117132</v>
      </c>
    </row>
    <row r="4359" spans="17:21" x14ac:dyDescent="0.25">
      <c r="Q4359" s="18" t="s">
        <v>110</v>
      </c>
      <c r="R4359" s="11">
        <v>4354</v>
      </c>
      <c r="S4359" s="18">
        <f t="shared" si="232"/>
        <v>1.5793864265437507E-2</v>
      </c>
      <c r="T4359" s="18">
        <f t="shared" si="231"/>
        <v>63.315727119951859</v>
      </c>
      <c r="U4359" s="18">
        <f>LOOKUP('lap sim'!T4359,'bike sim'!J156:J401,'bike sim'!K156:K401)</f>
        <v>3.7206715161117132</v>
      </c>
    </row>
    <row r="4360" spans="17:21" x14ac:dyDescent="0.25">
      <c r="Q4360" s="18" t="s">
        <v>110</v>
      </c>
      <c r="R4360" s="11">
        <v>4355</v>
      </c>
      <c r="S4360" s="18">
        <f t="shared" si="232"/>
        <v>1.5808549936678275E-2</v>
      </c>
      <c r="T4360" s="18">
        <f t="shared" si="231"/>
        <v>63.256908698491429</v>
      </c>
      <c r="U4360" s="18">
        <f>LOOKUP('lap sim'!T4360,'bike sim'!J157:J402,'bike sim'!K157:K402)</f>
        <v>3.7206715161117132</v>
      </c>
    </row>
    <row r="4361" spans="17:21" x14ac:dyDescent="0.25">
      <c r="Q4361" s="18" t="s">
        <v>110</v>
      </c>
      <c r="R4361" s="11">
        <v>4356</v>
      </c>
      <c r="S4361" s="18">
        <f t="shared" si="232"/>
        <v>1.5823276662730909E-2</v>
      </c>
      <c r="T4361" s="18">
        <f t="shared" si="231"/>
        <v>63.198035483720851</v>
      </c>
      <c r="U4361" s="18">
        <f>LOOKUP('lap sim'!T4361,'bike sim'!J158:J403,'bike sim'!K158:K403)</f>
        <v>3.7206715161117132</v>
      </c>
    </row>
    <row r="4362" spans="17:21" x14ac:dyDescent="0.25">
      <c r="Q4362" s="18" t="s">
        <v>110</v>
      </c>
      <c r="R4362" s="11">
        <v>4357</v>
      </c>
      <c r="S4362" s="18">
        <f t="shared" si="232"/>
        <v>1.5838044635274464E-2</v>
      </c>
      <c r="T4362" s="18">
        <f t="shared" si="231"/>
        <v>63.139107322175477</v>
      </c>
      <c r="U4362" s="18">
        <f>LOOKUP('lap sim'!T4362,'bike sim'!J159:J404,'bike sim'!K159:K404)</f>
        <v>3.7206715161117132</v>
      </c>
    </row>
    <row r="4363" spans="17:21" x14ac:dyDescent="0.25">
      <c r="Q4363" s="18" t="s">
        <v>110</v>
      </c>
      <c r="R4363" s="11">
        <v>4358</v>
      </c>
      <c r="S4363" s="18">
        <f t="shared" si="232"/>
        <v>1.5852993740929078E-2</v>
      </c>
      <c r="T4363" s="18">
        <f t="shared" si="231"/>
        <v>63.079568209139666</v>
      </c>
      <c r="U4363" s="18">
        <f>LOOKUP('lap sim'!T4363,'bike sim'!J160:J405,'bike sim'!K160:K405)</f>
        <v>3.7557015418539139</v>
      </c>
    </row>
    <row r="4364" spans="17:21" x14ac:dyDescent="0.25">
      <c r="Q4364" s="18" t="s">
        <v>110</v>
      </c>
      <c r="R4364" s="11">
        <v>4359</v>
      </c>
      <c r="S4364" s="18">
        <f t="shared" si="232"/>
        <v>1.5867985270229909E-2</v>
      </c>
      <c r="T4364" s="18">
        <f t="shared" si="231"/>
        <v>63.01997279239415</v>
      </c>
      <c r="U4364" s="18">
        <f>LOOKUP('lap sim'!T4364,'bike sim'!J161:J406,'bike sim'!K161:K406)</f>
        <v>3.7557015418539139</v>
      </c>
    </row>
    <row r="4365" spans="17:21" x14ac:dyDescent="0.25">
      <c r="Q4365" s="18" t="s">
        <v>110</v>
      </c>
      <c r="R4365" s="11">
        <v>4360</v>
      </c>
      <c r="S4365" s="18">
        <f t="shared" si="232"/>
        <v>1.5883019424250352E-2</v>
      </c>
      <c r="T4365" s="18">
        <f t="shared" si="231"/>
        <v>62.960320911853195</v>
      </c>
      <c r="U4365" s="18">
        <f>LOOKUP('lap sim'!T4365,'bike sim'!J162:J407,'bike sim'!K162:K407)</f>
        <v>3.7557015418539139</v>
      </c>
    </row>
    <row r="4366" spans="17:21" x14ac:dyDescent="0.25">
      <c r="Q4366" s="18" t="s">
        <v>110</v>
      </c>
      <c r="R4366" s="11">
        <v>4361</v>
      </c>
      <c r="S4366" s="18">
        <f t="shared" si="232"/>
        <v>1.5898096405400745E-2</v>
      </c>
      <c r="T4366" s="18">
        <f t="shared" si="231"/>
        <v>62.900612406670888</v>
      </c>
      <c r="U4366" s="18">
        <f>LOOKUP('lap sim'!T4366,'bike sim'!J163:J408,'bike sim'!K163:K408)</f>
        <v>3.7557015418539139</v>
      </c>
    </row>
    <row r="4367" spans="17:21" x14ac:dyDescent="0.25">
      <c r="Q4367" s="18" t="s">
        <v>110</v>
      </c>
      <c r="R4367" s="11">
        <v>4362</v>
      </c>
      <c r="S4367" s="18">
        <f t="shared" si="232"/>
        <v>1.591321641743982E-2</v>
      </c>
      <c r="T4367" s="18">
        <f t="shared" si="231"/>
        <v>62.840847115236052</v>
      </c>
      <c r="U4367" s="18">
        <f>LOOKUP('lap sim'!T4367,'bike sim'!J164:J409,'bike sim'!K164:K409)</f>
        <v>3.7557015418539139</v>
      </c>
    </row>
    <row r="4368" spans="17:21" x14ac:dyDescent="0.25">
      <c r="Q4368" s="18" t="s">
        <v>110</v>
      </c>
      <c r="R4368" s="11">
        <v>4363</v>
      </c>
      <c r="S4368" s="18">
        <f t="shared" si="232"/>
        <v>1.592837966548627E-2</v>
      </c>
      <c r="T4368" s="18">
        <f t="shared" si="231"/>
        <v>62.781024875167148</v>
      </c>
      <c r="U4368" s="18">
        <f>LOOKUP('lap sim'!T4368,'bike sim'!J165:J410,'bike sim'!K165:K410)</f>
        <v>3.7557015418539139</v>
      </c>
    </row>
    <row r="4369" spans="17:21" x14ac:dyDescent="0.25">
      <c r="Q4369" s="18" t="s">
        <v>110</v>
      </c>
      <c r="R4369" s="11">
        <v>4364</v>
      </c>
      <c r="S4369" s="18">
        <f t="shared" si="232"/>
        <v>1.5943586356030454E-2</v>
      </c>
      <c r="T4369" s="18">
        <f t="shared" si="231"/>
        <v>62.721145523307122</v>
      </c>
      <c r="U4369" s="18">
        <f>LOOKUP('lap sim'!T4369,'bike sim'!J166:J411,'bike sim'!K166:K411)</f>
        <v>3.7557015418539139</v>
      </c>
    </row>
    <row r="4370" spans="17:21" x14ac:dyDescent="0.25">
      <c r="Q4370" s="18" t="s">
        <v>110</v>
      </c>
      <c r="R4370" s="11">
        <v>4365</v>
      </c>
      <c r="S4370" s="18">
        <f t="shared" si="232"/>
        <v>1.595883669694621E-2</v>
      </c>
      <c r="T4370" s="18">
        <f t="shared" si="231"/>
        <v>62.661208895718204</v>
      </c>
      <c r="U4370" s="18">
        <f>LOOKUP('lap sim'!T4370,'bike sim'!J167:J412,'bike sim'!K167:K412)</f>
        <v>3.7557015418539139</v>
      </c>
    </row>
    <row r="4371" spans="17:21" x14ac:dyDescent="0.25">
      <c r="Q4371" s="18" t="s">
        <v>110</v>
      </c>
      <c r="R4371" s="11">
        <v>4366</v>
      </c>
      <c r="S4371" s="18">
        <f t="shared" si="232"/>
        <v>1.5973987974936748E-2</v>
      </c>
      <c r="T4371" s="18">
        <f t="shared" si="231"/>
        <v>62.601774933661147</v>
      </c>
      <c r="U4371" s="18">
        <f>LOOKUP('lap sim'!T4371,'bike sim'!J168:J413,'bike sim'!K168:K413)</f>
        <v>3.7206715161117132</v>
      </c>
    </row>
    <row r="4372" spans="17:21" x14ac:dyDescent="0.25">
      <c r="Q4372" s="18" t="s">
        <v>110</v>
      </c>
      <c r="R4372" s="11">
        <v>4367</v>
      </c>
      <c r="S4372" s="18">
        <f t="shared" si="232"/>
        <v>1.599045168562024E-2</v>
      </c>
      <c r="T4372" s="18">
        <f t="shared" ref="T4372:T4408" si="233">T4373+(U4373*S4373)</f>
        <v>62.537320374712841</v>
      </c>
      <c r="U4372" s="18">
        <f>LOOKUP('lap sim'!T4372,'bike sim'!J169:J414,'bike sim'!K169:K414)</f>
        <v>4.0308154025609744</v>
      </c>
    </row>
    <row r="4373" spans="17:21" x14ac:dyDescent="0.25">
      <c r="Q4373" s="18" t="s">
        <v>110</v>
      </c>
      <c r="R4373" s="11">
        <v>4368</v>
      </c>
      <c r="S4373" s="18">
        <f t="shared" si="232"/>
        <v>1.6006966424409064E-2</v>
      </c>
      <c r="T4373" s="18">
        <f t="shared" si="233"/>
        <v>62.472799247901058</v>
      </c>
      <c r="U4373" s="18">
        <f>LOOKUP('lap sim'!T4373,'bike sim'!J170:J415,'bike sim'!K170:K415)</f>
        <v>4.0308154025609744</v>
      </c>
    </row>
    <row r="4374" spans="17:21" x14ac:dyDescent="0.25">
      <c r="Q4374" s="18" t="s">
        <v>110</v>
      </c>
      <c r="R4374" s="11">
        <v>4369</v>
      </c>
      <c r="S4374" s="18">
        <f t="shared" si="232"/>
        <v>1.602353245550062E-2</v>
      </c>
      <c r="T4374" s="18">
        <f t="shared" si="233"/>
        <v>62.408211346475987</v>
      </c>
      <c r="U4374" s="18">
        <f>LOOKUP('lap sim'!T4374,'bike sim'!J171:J416,'bike sim'!K171:K416)</f>
        <v>4.0308154025609744</v>
      </c>
    </row>
    <row r="4375" spans="17:21" x14ac:dyDescent="0.25">
      <c r="Q4375" s="18" t="s">
        <v>110</v>
      </c>
      <c r="R4375" s="11">
        <v>4370</v>
      </c>
      <c r="S4375" s="18">
        <f t="shared" si="232"/>
        <v>1.6040150045011602E-2</v>
      </c>
      <c r="T4375" s="18">
        <f t="shared" si="233"/>
        <v>62.343556462615162</v>
      </c>
      <c r="U4375" s="18">
        <f>LOOKUP('lap sim'!T4375,'bike sim'!J172:J417,'bike sim'!K172:K417)</f>
        <v>4.0308154025609744</v>
      </c>
    </row>
    <row r="4376" spans="17:21" x14ac:dyDescent="0.25">
      <c r="Q4376" s="18" t="s">
        <v>110</v>
      </c>
      <c r="R4376" s="11">
        <v>4371</v>
      </c>
      <c r="S4376" s="18">
        <f t="shared" si="232"/>
        <v>1.6056819460995964E-2</v>
      </c>
      <c r="T4376" s="18">
        <f t="shared" si="233"/>
        <v>62.278834387415635</v>
      </c>
      <c r="U4376" s="18">
        <f>LOOKUP('lap sim'!T4376,'bike sim'!J173:J418,'bike sim'!K173:K418)</f>
        <v>4.0308154025609744</v>
      </c>
    </row>
    <row r="4377" spans="17:21" x14ac:dyDescent="0.25">
      <c r="Q4377" s="18" t="s">
        <v>110</v>
      </c>
      <c r="R4377" s="11">
        <v>4372</v>
      </c>
      <c r="S4377" s="18">
        <f t="shared" si="232"/>
        <v>1.6073540973463082E-2</v>
      </c>
      <c r="T4377" s="18">
        <f t="shared" si="233"/>
        <v>62.214044910886102</v>
      </c>
      <c r="U4377" s="18">
        <f>LOOKUP('lap sim'!T4377,'bike sim'!J174:J419,'bike sim'!K174:K419)</f>
        <v>4.0308154025609744</v>
      </c>
    </row>
    <row r="4378" spans="17:21" x14ac:dyDescent="0.25">
      <c r="Q4378" s="18" t="s">
        <v>110</v>
      </c>
      <c r="R4378" s="11">
        <v>4373</v>
      </c>
      <c r="S4378" s="18">
        <f t="shared" si="232"/>
        <v>1.6090314854396142E-2</v>
      </c>
      <c r="T4378" s="18">
        <f t="shared" si="233"/>
        <v>62.149187821938945</v>
      </c>
      <c r="U4378" s="18">
        <f>LOOKUP('lap sim'!T4378,'bike sim'!J175:J420,'bike sim'!K175:K420)</f>
        <v>4.0308154025609744</v>
      </c>
    </row>
    <row r="4379" spans="17:21" x14ac:dyDescent="0.25">
      <c r="Q4379" s="18" t="s">
        <v>110</v>
      </c>
      <c r="R4379" s="11">
        <v>4374</v>
      </c>
      <c r="S4379" s="18">
        <f t="shared" si="232"/>
        <v>1.6107141377770737E-2</v>
      </c>
      <c r="T4379" s="18">
        <f t="shared" si="233"/>
        <v>62.0842629083822</v>
      </c>
      <c r="U4379" s="18">
        <f>LOOKUP('lap sim'!T4379,'bike sim'!J176:J421,'bike sim'!K176:K421)</f>
        <v>4.0308154025609744</v>
      </c>
    </row>
    <row r="4380" spans="17:21" x14ac:dyDescent="0.25">
      <c r="Q4380" s="18" t="s">
        <v>110</v>
      </c>
      <c r="R4380" s="11">
        <v>4375</v>
      </c>
      <c r="S4380" s="18">
        <f t="shared" si="232"/>
        <v>1.6124020819573669E-2</v>
      </c>
      <c r="T4380" s="18">
        <f t="shared" si="233"/>
        <v>62.019269956911451</v>
      </c>
      <c r="U4380" s="18">
        <f>LOOKUP('lap sim'!T4380,'bike sim'!J177:J422,'bike sim'!K177:K422)</f>
        <v>4.0308154025609744</v>
      </c>
    </row>
    <row r="4381" spans="17:21" x14ac:dyDescent="0.25">
      <c r="Q4381" s="18" t="s">
        <v>110</v>
      </c>
      <c r="R4381" s="11">
        <v>4376</v>
      </c>
      <c r="S4381" s="18">
        <f t="shared" si="232"/>
        <v>1.6140953457821967E-2</v>
      </c>
      <c r="T4381" s="18">
        <f t="shared" si="233"/>
        <v>61.954208753101639</v>
      </c>
      <c r="U4381" s="18">
        <f>LOOKUP('lap sim'!T4381,'bike sim'!J178:J423,'bike sim'!K178:K423)</f>
        <v>4.0308154025609744</v>
      </c>
    </row>
    <row r="4382" spans="17:21" x14ac:dyDescent="0.25">
      <c r="Q4382" s="18" t="s">
        <v>110</v>
      </c>
      <c r="R4382" s="11">
        <v>4377</v>
      </c>
      <c r="S4382" s="18">
        <f t="shared" si="232"/>
        <v>1.6157939572582148E-2</v>
      </c>
      <c r="T4382" s="18">
        <f t="shared" si="233"/>
        <v>61.889079081398826</v>
      </c>
      <c r="U4382" s="18">
        <f>LOOKUP('lap sim'!T4382,'bike sim'!J179:J424,'bike sim'!K179:K424)</f>
        <v>4.0308154025609744</v>
      </c>
    </row>
    <row r="4383" spans="17:21" x14ac:dyDescent="0.25">
      <c r="Q4383" s="18" t="s">
        <v>110</v>
      </c>
      <c r="R4383" s="11">
        <v>4378</v>
      </c>
      <c r="S4383" s="18">
        <f t="shared" si="232"/>
        <v>1.6174979445989661E-2</v>
      </c>
      <c r="T4383" s="18">
        <f t="shared" si="233"/>
        <v>61.82388072511182</v>
      </c>
      <c r="U4383" s="18">
        <f>LOOKUP('lap sim'!T4383,'bike sim'!J180:J425,'bike sim'!K180:K425)</f>
        <v>4.0308154025609744</v>
      </c>
    </row>
    <row r="4384" spans="17:21" x14ac:dyDescent="0.25">
      <c r="Q4384" s="18" t="s">
        <v>110</v>
      </c>
      <c r="R4384" s="11">
        <v>4379</v>
      </c>
      <c r="S4384" s="18">
        <f t="shared" si="232"/>
        <v>1.6192073362268605E-2</v>
      </c>
      <c r="T4384" s="18">
        <f t="shared" si="233"/>
        <v>61.758613466403794</v>
      </c>
      <c r="U4384" s="18">
        <f>LOOKUP('lap sim'!T4384,'bike sim'!J181:J426,'bike sim'!K181:K426)</f>
        <v>4.0308154025609744</v>
      </c>
    </row>
    <row r="4385" spans="17:21" x14ac:dyDescent="0.25">
      <c r="Q4385" s="18" t="s">
        <v>110</v>
      </c>
      <c r="R4385" s="11">
        <v>4380</v>
      </c>
      <c r="S4385" s="18">
        <f t="shared" si="232"/>
        <v>1.6209221607751647E-2</v>
      </c>
      <c r="T4385" s="18">
        <f t="shared" si="233"/>
        <v>61.693277086283743</v>
      </c>
      <c r="U4385" s="18">
        <f>LOOKUP('lap sim'!T4385,'bike sim'!J182:J427,'bike sim'!K182:K427)</f>
        <v>4.0308154025609744</v>
      </c>
    </row>
    <row r="4386" spans="17:21" x14ac:dyDescent="0.25">
      <c r="Q4386" s="18" t="s">
        <v>110</v>
      </c>
      <c r="R4386" s="11">
        <v>4381</v>
      </c>
      <c r="S4386" s="18">
        <f t="shared" si="232"/>
        <v>1.6226602733742823E-2</v>
      </c>
      <c r="T4386" s="18">
        <f t="shared" si="233"/>
        <v>61.627194330734703</v>
      </c>
      <c r="U4386" s="18">
        <f>LOOKUP('lap sim'!T4386,'bike sim'!J183:J428,'bike sim'!K183:K428)</f>
        <v>4.0724948181312337</v>
      </c>
    </row>
    <row r="4387" spans="17:21" x14ac:dyDescent="0.25">
      <c r="Q4387" s="18" t="s">
        <v>110</v>
      </c>
      <c r="R4387" s="11">
        <v>4382</v>
      </c>
      <c r="S4387" s="18">
        <f t="shared" si="232"/>
        <v>1.6244039913311498E-2</v>
      </c>
      <c r="T4387" s="18">
        <f t="shared" si="233"/>
        <v>61.561040562362223</v>
      </c>
      <c r="U4387" s="18">
        <f>LOOKUP('lap sim'!T4387,'bike sim'!J184:J429,'bike sim'!K184:K429)</f>
        <v>4.0724948181312337</v>
      </c>
    </row>
    <row r="4388" spans="17:21" x14ac:dyDescent="0.25">
      <c r="Q4388" s="18" t="s">
        <v>110</v>
      </c>
      <c r="R4388" s="11">
        <v>4383</v>
      </c>
      <c r="S4388" s="18">
        <f t="shared" si="232"/>
        <v>1.6261533448457186E-2</v>
      </c>
      <c r="T4388" s="18">
        <f t="shared" si="233"/>
        <v>61.494815551658512</v>
      </c>
      <c r="U4388" s="18">
        <f>LOOKUP('lap sim'!T4388,'bike sim'!J185:J430,'bike sim'!K185:K430)</f>
        <v>4.0724948181312337</v>
      </c>
    </row>
    <row r="4389" spans="17:21" x14ac:dyDescent="0.25">
      <c r="Q4389" s="18" t="s">
        <v>110</v>
      </c>
      <c r="R4389" s="11">
        <v>4384</v>
      </c>
      <c r="S4389" s="18">
        <f t="shared" si="232"/>
        <v>1.6279083643462599E-2</v>
      </c>
      <c r="T4389" s="18">
        <f t="shared" si="233"/>
        <v>61.428519067876586</v>
      </c>
      <c r="U4389" s="18">
        <f>LOOKUP('lap sim'!T4389,'bike sim'!J186:J431,'bike sim'!K186:K431)</f>
        <v>4.0724948181312337</v>
      </c>
    </row>
    <row r="4390" spans="17:21" x14ac:dyDescent="0.25">
      <c r="Q4390" s="18" t="s">
        <v>110</v>
      </c>
      <c r="R4390" s="11">
        <v>4385</v>
      </c>
      <c r="S4390" s="18">
        <f t="shared" si="232"/>
        <v>1.6296690804915873E-2</v>
      </c>
      <c r="T4390" s="18">
        <f t="shared" si="233"/>
        <v>61.362150879020881</v>
      </c>
      <c r="U4390" s="18">
        <f>LOOKUP('lap sim'!T4390,'bike sim'!J187:J432,'bike sim'!K187:K432)</f>
        <v>4.0724948181312337</v>
      </c>
    </row>
    <row r="4391" spans="17:21" x14ac:dyDescent="0.25">
      <c r="Q4391" s="18" t="s">
        <v>110</v>
      </c>
      <c r="R4391" s="11">
        <v>4386</v>
      </c>
      <c r="S4391" s="18">
        <f t="shared" si="232"/>
        <v>1.6314355241733091E-2</v>
      </c>
      <c r="T4391" s="18">
        <f t="shared" si="233"/>
        <v>61.295710751837774</v>
      </c>
      <c r="U4391" s="18">
        <f>LOOKUP('lap sim'!T4391,'bike sim'!J188:J433,'bike sim'!K188:K433)</f>
        <v>4.0724948181312337</v>
      </c>
    </row>
    <row r="4392" spans="17:21" x14ac:dyDescent="0.25">
      <c r="Q4392" s="18" t="s">
        <v>110</v>
      </c>
      <c r="R4392" s="11">
        <v>4387</v>
      </c>
      <c r="S4392" s="18">
        <f t="shared" si="232"/>
        <v>1.6331959519609467E-2</v>
      </c>
      <c r="T4392" s="18">
        <f t="shared" si="233"/>
        <v>61.229639884872327</v>
      </c>
      <c r="U4392" s="18">
        <f>LOOKUP('lap sim'!T4392,'bike sim'!J189:J434,'bike sim'!K189:K434)</f>
        <v>4.0454953911757778</v>
      </c>
    </row>
    <row r="4393" spans="17:21" x14ac:dyDescent="0.25">
      <c r="Q4393" s="18" t="s">
        <v>110</v>
      </c>
      <c r="R4393" s="11">
        <v>4388</v>
      </c>
      <c r="S4393" s="18">
        <f t="shared" si="232"/>
        <v>1.6349620929965943E-2</v>
      </c>
      <c r="T4393" s="18">
        <f t="shared" si="233"/>
        <v>61.163497568752682</v>
      </c>
      <c r="U4393" s="18">
        <f>LOOKUP('lap sim'!T4393,'bike sim'!J190:J435,'bike sim'!K190:K435)</f>
        <v>4.0454953911757778</v>
      </c>
    </row>
    <row r="4394" spans="17:21" x14ac:dyDescent="0.25">
      <c r="Q4394" s="18" t="s">
        <v>110</v>
      </c>
      <c r="R4394" s="11">
        <v>4389</v>
      </c>
      <c r="S4394" s="18">
        <f t="shared" si="232"/>
        <v>1.6367339782567249E-2</v>
      </c>
      <c r="T4394" s="18">
        <f t="shared" si="233"/>
        <v>61.097283571096497</v>
      </c>
      <c r="U4394" s="18">
        <f>LOOKUP('lap sim'!T4394,'bike sim'!J191:J436,'bike sim'!K191:K436)</f>
        <v>4.0454953911757778</v>
      </c>
    </row>
    <row r="4395" spans="17:21" x14ac:dyDescent="0.25">
      <c r="Q4395" s="18" t="s">
        <v>110</v>
      </c>
      <c r="R4395" s="11">
        <v>4390</v>
      </c>
      <c r="S4395" s="18">
        <f t="shared" si="232"/>
        <v>1.6385116389534875E-2</v>
      </c>
      <c r="T4395" s="18">
        <f t="shared" si="233"/>
        <v>61.030997658258755</v>
      </c>
      <c r="U4395" s="18">
        <f>LOOKUP('lap sim'!T4395,'bike sim'!J192:J437,'bike sim'!K192:K437)</f>
        <v>4.0454953911757778</v>
      </c>
    </row>
    <row r="4396" spans="17:21" x14ac:dyDescent="0.25">
      <c r="Q4396" s="18" t="s">
        <v>110</v>
      </c>
      <c r="R4396" s="11">
        <v>4391</v>
      </c>
      <c r="S4396" s="18">
        <f t="shared" si="232"/>
        <v>1.6404291183745392E-2</v>
      </c>
      <c r="T4396" s="18">
        <f t="shared" si="233"/>
        <v>60.959659201299431</v>
      </c>
      <c r="U4396" s="18">
        <f>LOOKUP('lap sim'!T4396,'bike sim'!J193:J438,'bike sim'!K193:K438)</f>
        <v>4.348768024187029</v>
      </c>
    </row>
    <row r="4397" spans="17:21" x14ac:dyDescent="0.25">
      <c r="Q4397" s="18" t="s">
        <v>110</v>
      </c>
      <c r="R4397" s="11">
        <v>4392</v>
      </c>
      <c r="S4397" s="18">
        <f t="shared" si="232"/>
        <v>1.6423533480662247E-2</v>
      </c>
      <c r="T4397" s="18">
        <f t="shared" si="233"/>
        <v>60.888237064054564</v>
      </c>
      <c r="U4397" s="18">
        <f>LOOKUP('lap sim'!T4397,'bike sim'!J194:J439,'bike sim'!K194:K439)</f>
        <v>4.348768024187029</v>
      </c>
    </row>
    <row r="4398" spans="17:21" x14ac:dyDescent="0.25">
      <c r="Q4398" s="18" t="s">
        <v>110</v>
      </c>
      <c r="R4398" s="11">
        <v>4393</v>
      </c>
      <c r="S4398" s="18">
        <f t="shared" si="232"/>
        <v>1.6442843677370492E-2</v>
      </c>
      <c r="T4398" s="18">
        <f t="shared" si="233"/>
        <v>60.816730951243713</v>
      </c>
      <c r="U4398" s="18">
        <f>LOOKUP('lap sim'!T4398,'bike sim'!J195:J440,'bike sim'!K195:K440)</f>
        <v>4.348768024187029</v>
      </c>
    </row>
    <row r="4399" spans="17:21" x14ac:dyDescent="0.25">
      <c r="Q4399" s="18" t="s">
        <v>110</v>
      </c>
      <c r="R4399" s="11">
        <v>4394</v>
      </c>
      <c r="S4399" s="18">
        <f t="shared" si="232"/>
        <v>1.6462222174233664E-2</v>
      </c>
      <c r="T4399" s="18">
        <f t="shared" si="233"/>
        <v>60.74514056584534</v>
      </c>
      <c r="U4399" s="18">
        <f>LOOKUP('lap sim'!T4399,'bike sim'!J196:J441,'bike sim'!K196:K441)</f>
        <v>4.348768024187029</v>
      </c>
    </row>
    <row r="4400" spans="17:21" x14ac:dyDescent="0.25">
      <c r="Q4400" s="18" t="s">
        <v>110</v>
      </c>
      <c r="R4400" s="11">
        <v>4395</v>
      </c>
      <c r="S4400" s="18">
        <f t="shared" si="232"/>
        <v>1.6481669374928641E-2</v>
      </c>
      <c r="T4400" s="18">
        <f t="shared" si="233"/>
        <v>60.673465609082427</v>
      </c>
      <c r="U4400" s="18">
        <f>LOOKUP('lap sim'!T4400,'bike sim'!J197:J442,'bike sim'!K197:K442)</f>
        <v>4.348768024187029</v>
      </c>
    </row>
    <row r="4401" spans="17:21" x14ac:dyDescent="0.25">
      <c r="Q4401" s="18" t="s">
        <v>110</v>
      </c>
      <c r="R4401" s="11">
        <v>4396</v>
      </c>
      <c r="S4401" s="18">
        <f t="shared" si="232"/>
        <v>1.6501185686481009E-2</v>
      </c>
      <c r="T4401" s="18">
        <f t="shared" si="233"/>
        <v>60.601705780407883</v>
      </c>
      <c r="U4401" s="18">
        <f>LOOKUP('lap sim'!T4401,'bike sim'!J198:J443,'bike sim'!K198:K443)</f>
        <v>4.348768024187029</v>
      </c>
    </row>
    <row r="4402" spans="17:21" x14ac:dyDescent="0.25">
      <c r="Q4402" s="18" t="s">
        <v>110</v>
      </c>
      <c r="R4402" s="11">
        <v>4397</v>
      </c>
      <c r="S4402" s="18">
        <f t="shared" si="232"/>
        <v>1.6520806273909148E-2</v>
      </c>
      <c r="T4402" s="18">
        <f t="shared" si="233"/>
        <v>60.529733441597962</v>
      </c>
      <c r="U4402" s="18">
        <f>LOOKUP('lap sim'!T4402,'bike sim'!J199:J444,'bike sim'!K199:K444)</f>
        <v>4.3564664833326994</v>
      </c>
    </row>
    <row r="4403" spans="17:21" x14ac:dyDescent="0.25">
      <c r="Q4403" s="18" t="s">
        <v>110</v>
      </c>
      <c r="R4403" s="11">
        <v>4398</v>
      </c>
      <c r="S4403" s="18">
        <f t="shared" si="232"/>
        <v>1.6540497045198461E-2</v>
      </c>
      <c r="T4403" s="18">
        <f t="shared" si="233"/>
        <v>60.457675320602888</v>
      </c>
      <c r="U4403" s="18">
        <f>LOOKUP('lap sim'!T4403,'bike sim'!J200:J445,'bike sim'!K200:K445)</f>
        <v>4.3564664833326994</v>
      </c>
    </row>
    <row r="4404" spans="17:21" x14ac:dyDescent="0.25">
      <c r="Q4404" s="18" t="s">
        <v>110</v>
      </c>
      <c r="R4404" s="11">
        <v>4399</v>
      </c>
      <c r="S4404" s="18">
        <f t="shared" si="232"/>
        <v>1.6560258419868794E-2</v>
      </c>
      <c r="T4404" s="18">
        <f t="shared" si="233"/>
        <v>60.385531109841402</v>
      </c>
      <c r="U4404" s="18">
        <f>LOOKUP('lap sim'!T4404,'bike sim'!J201:J446,'bike sim'!K201:K446)</f>
        <v>4.3564664833326994</v>
      </c>
    </row>
    <row r="4405" spans="17:21" x14ac:dyDescent="0.25">
      <c r="Q4405" s="18" t="s">
        <v>110</v>
      </c>
      <c r="R4405" s="11">
        <v>4400</v>
      </c>
      <c r="S4405" s="18">
        <f t="shared" si="232"/>
        <v>1.6580090820959726E-2</v>
      </c>
      <c r="T4405" s="18">
        <f t="shared" si="233"/>
        <v>60.31330049988928</v>
      </c>
      <c r="U4405" s="18">
        <f>LOOKUP('lap sim'!T4405,'bike sim'!J202:J447,'bike sim'!K202:K447)</f>
        <v>4.3564664833326994</v>
      </c>
    </row>
    <row r="4406" spans="17:21" x14ac:dyDescent="0.25">
      <c r="Q4406" s="18" t="s">
        <v>110</v>
      </c>
      <c r="R4406" s="11">
        <v>4401</v>
      </c>
      <c r="S4406" s="18">
        <f t="shared" si="232"/>
        <v>1.6599994675068654E-2</v>
      </c>
      <c r="T4406" s="18">
        <f t="shared" si="233"/>
        <v>60.240983179463839</v>
      </c>
      <c r="U4406" s="18">
        <f>LOOKUP('lap sim'!T4406,'bike sim'!J203:J448,'bike sim'!K203:K448)</f>
        <v>4.3564664833326994</v>
      </c>
    </row>
    <row r="4407" spans="17:21" x14ac:dyDescent="0.25">
      <c r="Q4407" s="18" t="s">
        <v>110</v>
      </c>
      <c r="R4407" s="11">
        <v>4402</v>
      </c>
      <c r="S4407" s="18">
        <f t="shared" si="232"/>
        <v>1.6619970412389322E-2</v>
      </c>
      <c r="T4407" s="18">
        <f t="shared" si="233"/>
        <v>60.168578835408283</v>
      </c>
      <c r="U4407" s="18">
        <f>LOOKUP('lap sim'!T4407,'bike sim'!J204:J449,'bike sim'!K204:K449)</f>
        <v>4.3564664833326994</v>
      </c>
    </row>
    <row r="4408" spans="17:21" x14ac:dyDescent="0.25">
      <c r="Q4408" s="18" t="s">
        <v>110</v>
      </c>
      <c r="R4408" s="11">
        <v>4403</v>
      </c>
      <c r="S4408" s="18">
        <f t="shared" si="232"/>
        <v>1.6640018466750939E-2</v>
      </c>
      <c r="T4408" s="18">
        <f t="shared" si="233"/>
        <v>60.096087152675842</v>
      </c>
      <c r="U4408" s="18">
        <f>LOOKUP('lap sim'!T4408,'bike sim'!J205:J450,'bike sim'!K205:K450)</f>
        <v>4.3564664833326994</v>
      </c>
    </row>
    <row r="4409" spans="17:21" x14ac:dyDescent="0.25">
      <c r="Q4409" s="18" t="s">
        <v>110</v>
      </c>
      <c r="R4409" s="11">
        <v>4404</v>
      </c>
      <c r="S4409" s="18">
        <f t="shared" si="232"/>
        <v>1.6660139275657768E-2</v>
      </c>
      <c r="T4409" s="18">
        <f t="shared" ref="T4409:T4439" si="234">T4410+(U4410*S4410)</f>
        <v>60.023507814313781</v>
      </c>
      <c r="U4409" s="18">
        <f>LOOKUP('lap sim'!T4409,'bike sim'!J206:J451,'bike sim'!K206:K451)</f>
        <v>4.3564664833326994</v>
      </c>
    </row>
    <row r="4410" spans="17:21" x14ac:dyDescent="0.25">
      <c r="Q4410" s="18" t="s">
        <v>110</v>
      </c>
      <c r="R4410" s="11">
        <v>4405</v>
      </c>
      <c r="S4410" s="18">
        <f t="shared" ref="S4410:S4473" si="235">1/T4410</f>
        <v>1.6680333280329241E-2</v>
      </c>
      <c r="T4410" s="18">
        <f t="shared" si="234"/>
        <v>59.95084050144721</v>
      </c>
      <c r="U4410" s="18">
        <f>LOOKUP('lap sim'!T4410,'bike sim'!J207:J452,'bike sim'!K207:K452)</f>
        <v>4.3564664833326994</v>
      </c>
    </row>
    <row r="4411" spans="17:21" x14ac:dyDescent="0.25">
      <c r="Q4411" s="18" t="s">
        <v>110</v>
      </c>
      <c r="R4411" s="11">
        <v>4406</v>
      </c>
      <c r="S4411" s="18">
        <f t="shared" si="235"/>
        <v>1.6700600925740643E-2</v>
      </c>
      <c r="T4411" s="18">
        <f t="shared" si="234"/>
        <v>59.878084893262709</v>
      </c>
      <c r="U4411" s="18">
        <f>LOOKUP('lap sim'!T4411,'bike sim'!J208:J453,'bike sim'!K208:K453)</f>
        <v>4.3564664833326994</v>
      </c>
    </row>
    <row r="4412" spans="17:21" x14ac:dyDescent="0.25">
      <c r="Q4412" s="18" t="s">
        <v>110</v>
      </c>
      <c r="R4412" s="11">
        <v>4407</v>
      </c>
      <c r="S4412" s="18">
        <f t="shared" si="235"/>
        <v>1.6720942660664321E-2</v>
      </c>
      <c r="T4412" s="18">
        <f t="shared" si="234"/>
        <v>59.8052406669918</v>
      </c>
      <c r="U4412" s="18">
        <f>LOOKUP('lap sim'!T4412,'bike sim'!J209:J454,'bike sim'!K209:K454)</f>
        <v>4.3564664833326994</v>
      </c>
    </row>
    <row r="4413" spans="17:21" x14ac:dyDescent="0.25">
      <c r="Q4413" s="18" t="s">
        <v>110</v>
      </c>
      <c r="R4413" s="11">
        <v>4408</v>
      </c>
      <c r="S4413" s="18">
        <f t="shared" si="235"/>
        <v>1.6741358937711448E-2</v>
      </c>
      <c r="T4413" s="18">
        <f t="shared" si="234"/>
        <v>59.732307497894219</v>
      </c>
      <c r="U4413" s="18">
        <f>LOOKUP('lap sim'!T4413,'bike sim'!J210:J455,'bike sim'!K210:K455)</f>
        <v>4.3564664833326994</v>
      </c>
    </row>
    <row r="4414" spans="17:21" x14ac:dyDescent="0.25">
      <c r="Q4414" s="18" t="s">
        <v>110</v>
      </c>
      <c r="R4414" s="11">
        <v>4409</v>
      </c>
      <c r="S4414" s="18">
        <f t="shared" si="235"/>
        <v>1.6761850213374348E-2</v>
      </c>
      <c r="T4414" s="18">
        <f t="shared" si="234"/>
        <v>59.659285059241007</v>
      </c>
      <c r="U4414" s="18">
        <f>LOOKUP('lap sim'!T4414,'bike sim'!J211:J456,'bike sim'!K211:K456)</f>
        <v>4.3564664833326994</v>
      </c>
    </row>
    <row r="4415" spans="17:21" x14ac:dyDescent="0.25">
      <c r="Q4415" s="18" t="s">
        <v>110</v>
      </c>
      <c r="R4415" s="11">
        <v>4410</v>
      </c>
      <c r="S4415" s="18">
        <f t="shared" si="235"/>
        <v>1.6784037460687889E-2</v>
      </c>
      <c r="T4415" s="18">
        <f t="shared" si="234"/>
        <v>59.5804199282939</v>
      </c>
      <c r="U4415" s="18">
        <f>LOOKUP('lap sim'!T4415,'bike sim'!J212:J457,'bike sim'!K212:K457)</f>
        <v>4.6988176195286133</v>
      </c>
    </row>
    <row r="4416" spans="17:21" x14ac:dyDescent="0.25">
      <c r="Q4416" s="18" t="s">
        <v>110</v>
      </c>
      <c r="R4416" s="11">
        <v>4411</v>
      </c>
      <c r="S4416" s="18">
        <f t="shared" si="235"/>
        <v>1.6806313087239958E-2</v>
      </c>
      <c r="T4416" s="18">
        <f t="shared" si="234"/>
        <v>59.501450128240265</v>
      </c>
      <c r="U4416" s="18">
        <f>LOOKUP('lap sim'!T4416,'bike sim'!J213:J458,'bike sim'!K213:K458)</f>
        <v>4.6988176195286133</v>
      </c>
    </row>
    <row r="4417" spans="17:21" x14ac:dyDescent="0.25">
      <c r="Q4417" s="18" t="s">
        <v>110</v>
      </c>
      <c r="R4417" s="11">
        <v>4412</v>
      </c>
      <c r="S4417" s="18">
        <f t="shared" si="235"/>
        <v>1.6828677681490586E-2</v>
      </c>
      <c r="T4417" s="18">
        <f t="shared" si="234"/>
        <v>59.422375241037109</v>
      </c>
      <c r="U4417" s="18">
        <f>LOOKUP('lap sim'!T4417,'bike sim'!J214:J459,'bike sim'!K214:K459)</f>
        <v>4.6988176195286133</v>
      </c>
    </row>
    <row r="4418" spans="17:21" x14ac:dyDescent="0.25">
      <c r="Q4418" s="18" t="s">
        <v>110</v>
      </c>
      <c r="R4418" s="11">
        <v>4413</v>
      </c>
      <c r="S4418" s="18">
        <f t="shared" si="235"/>
        <v>1.6851131837400952E-2</v>
      </c>
      <c r="T4418" s="18">
        <f t="shared" si="234"/>
        <v>59.343194845850533</v>
      </c>
      <c r="U4418" s="18">
        <f>LOOKUP('lap sim'!T4418,'bike sim'!J215:J460,'bike sim'!K215:K460)</f>
        <v>4.6988176195286133</v>
      </c>
    </row>
    <row r="4419" spans="17:21" x14ac:dyDescent="0.25">
      <c r="Q4419" s="18" t="s">
        <v>110</v>
      </c>
      <c r="R4419" s="11">
        <v>4414</v>
      </c>
      <c r="S4419" s="18">
        <f t="shared" si="235"/>
        <v>1.6873676154499691E-2</v>
      </c>
      <c r="T4419" s="18">
        <f t="shared" si="234"/>
        <v>59.263908519029549</v>
      </c>
      <c r="U4419" s="18">
        <f>LOOKUP('lap sim'!T4419,'bike sim'!J216:J461,'bike sim'!K216:K461)</f>
        <v>4.6988176195286133</v>
      </c>
    </row>
    <row r="4420" spans="17:21" x14ac:dyDescent="0.25">
      <c r="Q4420" s="18" t="s">
        <v>110</v>
      </c>
      <c r="R4420" s="11">
        <v>4415</v>
      </c>
      <c r="S4420" s="18">
        <f t="shared" si="235"/>
        <v>1.6896311237950181E-2</v>
      </c>
      <c r="T4420" s="18">
        <f t="shared" si="234"/>
        <v>59.184515834079626</v>
      </c>
      <c r="U4420" s="18">
        <f>LOOKUP('lap sim'!T4420,'bike sim'!J217:J462,'bike sim'!K217:K462)</f>
        <v>4.6988176195286133</v>
      </c>
    </row>
    <row r="4421" spans="17:21" x14ac:dyDescent="0.25">
      <c r="Q4421" s="18" t="s">
        <v>110</v>
      </c>
      <c r="R4421" s="11">
        <v>4416</v>
      </c>
      <c r="S4421" s="18">
        <f t="shared" si="235"/>
        <v>1.6919037698618824E-2</v>
      </c>
      <c r="T4421" s="18">
        <f t="shared" si="234"/>
        <v>59.10501636163589</v>
      </c>
      <c r="U4421" s="18">
        <f>LOOKUP('lap sim'!T4421,'bike sim'!J218:J463,'bike sim'!K218:K463)</f>
        <v>4.6988176195286133</v>
      </c>
    </row>
    <row r="4422" spans="17:21" x14ac:dyDescent="0.25">
      <c r="Q4422" s="18" t="s">
        <v>110</v>
      </c>
      <c r="R4422" s="11">
        <v>4417</v>
      </c>
      <c r="S4422" s="18">
        <f t="shared" si="235"/>
        <v>1.6941698704340973E-2</v>
      </c>
      <c r="T4422" s="18">
        <f t="shared" si="234"/>
        <v>59.0259582260054</v>
      </c>
      <c r="U4422" s="18">
        <f>LOOKUP('lap sim'!T4422,'bike sim'!J219:J464,'bike sim'!K219:K464)</f>
        <v>4.6664822111511945</v>
      </c>
    </row>
    <row r="4423" spans="17:21" x14ac:dyDescent="0.25">
      <c r="Q4423" s="18" t="s">
        <v>110</v>
      </c>
      <c r="R4423" s="11">
        <v>4418</v>
      </c>
      <c r="S4423" s="18">
        <f t="shared" si="235"/>
        <v>1.6964451050701872E-2</v>
      </c>
      <c r="T4423" s="18">
        <f t="shared" si="234"/>
        <v>58.946793916955357</v>
      </c>
      <c r="U4423" s="18">
        <f>LOOKUP('lap sim'!T4423,'bike sim'!J220:J465,'bike sim'!K220:K465)</f>
        <v>4.6664822111511945</v>
      </c>
    </row>
    <row r="4424" spans="17:21" x14ac:dyDescent="0.25">
      <c r="Q4424" s="18" t="s">
        <v>110</v>
      </c>
      <c r="R4424" s="11">
        <v>4419</v>
      </c>
      <c r="S4424" s="18">
        <f t="shared" si="235"/>
        <v>1.6987295353139014E-2</v>
      </c>
      <c r="T4424" s="18">
        <f t="shared" si="234"/>
        <v>58.867523005374366</v>
      </c>
      <c r="U4424" s="18">
        <f>LOOKUP('lap sim'!T4424,'bike sim'!J221:J466,'bike sim'!K221:K466)</f>
        <v>4.6664822111511945</v>
      </c>
    </row>
    <row r="4425" spans="17:21" x14ac:dyDescent="0.25">
      <c r="Q4425" s="18" t="s">
        <v>110</v>
      </c>
      <c r="R4425" s="11">
        <v>4420</v>
      </c>
      <c r="S4425" s="18">
        <f t="shared" si="235"/>
        <v>1.701023223291211E-2</v>
      </c>
      <c r="T4425" s="18">
        <f t="shared" si="234"/>
        <v>58.788145059251931</v>
      </c>
      <c r="U4425" s="18">
        <f>LOOKUP('lap sim'!T4425,'bike sim'!J222:J467,'bike sim'!K222:K467)</f>
        <v>4.6664822111511945</v>
      </c>
    </row>
    <row r="4426" spans="17:21" x14ac:dyDescent="0.25">
      <c r="Q4426" s="18" t="s">
        <v>110</v>
      </c>
      <c r="R4426" s="11">
        <v>4421</v>
      </c>
      <c r="S4426" s="18">
        <f t="shared" si="235"/>
        <v>1.7033262317174103E-2</v>
      </c>
      <c r="T4426" s="18">
        <f t="shared" si="234"/>
        <v>58.708659643650968</v>
      </c>
      <c r="U4426" s="18">
        <f>LOOKUP('lap sim'!T4426,'bike sim'!J223:J468,'bike sim'!K223:K468)</f>
        <v>4.6664822111511945</v>
      </c>
    </row>
    <row r="4427" spans="17:21" x14ac:dyDescent="0.25">
      <c r="Q4427" s="18" t="s">
        <v>110</v>
      </c>
      <c r="R4427" s="11">
        <v>4422</v>
      </c>
      <c r="S4427" s="18">
        <f t="shared" si="235"/>
        <v>1.7056386239043257E-2</v>
      </c>
      <c r="T4427" s="18">
        <f t="shared" si="234"/>
        <v>58.629066320679947</v>
      </c>
      <c r="U4427" s="18">
        <f>LOOKUP('lap sim'!T4427,'bike sim'!J224:J469,'bike sim'!K224:K469)</f>
        <v>4.6664822111511945</v>
      </c>
    </row>
    <row r="4428" spans="17:21" x14ac:dyDescent="0.25">
      <c r="Q4428" s="18" t="s">
        <v>110</v>
      </c>
      <c r="R4428" s="11">
        <v>4423</v>
      </c>
      <c r="S4428" s="18">
        <f t="shared" si="235"/>
        <v>1.7079604637676323E-2</v>
      </c>
      <c r="T4428" s="18">
        <f t="shared" si="234"/>
        <v>58.549364649464735</v>
      </c>
      <c r="U4428" s="18">
        <f>LOOKUP('lap sim'!T4428,'bike sim'!J225:J470,'bike sim'!K225:K470)</f>
        <v>4.6664822111511945</v>
      </c>
    </row>
    <row r="4429" spans="17:21" x14ac:dyDescent="0.25">
      <c r="Q4429" s="18" t="s">
        <v>110</v>
      </c>
      <c r="R4429" s="11">
        <v>4424</v>
      </c>
      <c r="S4429" s="18">
        <f t="shared" si="235"/>
        <v>1.7102918158342782E-2</v>
      </c>
      <c r="T4429" s="18">
        <f t="shared" si="234"/>
        <v>58.469554186120057</v>
      </c>
      <c r="U4429" s="18">
        <f>LOOKUP('lap sim'!T4429,'bike sim'!J226:J471,'bike sim'!K226:K471)</f>
        <v>4.6664822111511945</v>
      </c>
    </row>
    <row r="4430" spans="17:21" x14ac:dyDescent="0.25">
      <c r="Q4430" s="18" t="s">
        <v>110</v>
      </c>
      <c r="R4430" s="11">
        <v>4425</v>
      </c>
      <c r="S4430" s="18">
        <f t="shared" si="235"/>
        <v>1.7126327452500256E-2</v>
      </c>
      <c r="T4430" s="18">
        <f t="shared" si="234"/>
        <v>58.389634483720613</v>
      </c>
      <c r="U4430" s="18">
        <f>LOOKUP('lap sim'!T4430,'bike sim'!J227:J472,'bike sim'!K227:K472)</f>
        <v>4.6664822111511945</v>
      </c>
    </row>
    <row r="4431" spans="17:21" x14ac:dyDescent="0.25">
      <c r="Q4431" s="18" t="s">
        <v>110</v>
      </c>
      <c r="R4431" s="11">
        <v>4426</v>
      </c>
      <c r="S4431" s="18">
        <f t="shared" si="235"/>
        <v>1.7149833177871002E-2</v>
      </c>
      <c r="T4431" s="18">
        <f t="shared" si="234"/>
        <v>58.309605092271866</v>
      </c>
      <c r="U4431" s="18">
        <f>LOOKUP('lap sim'!T4431,'bike sim'!J228:J473,'bike sim'!K228:K473)</f>
        <v>4.6664822111511945</v>
      </c>
    </row>
    <row r="4432" spans="17:21" x14ac:dyDescent="0.25">
      <c r="Q4432" s="18" t="s">
        <v>110</v>
      </c>
      <c r="R4432" s="11">
        <v>4427</v>
      </c>
      <c r="S4432" s="18">
        <f t="shared" si="235"/>
        <v>1.7173435998519605E-2</v>
      </c>
      <c r="T4432" s="18">
        <f t="shared" si="234"/>
        <v>58.229465558680431</v>
      </c>
      <c r="U4432" s="18">
        <f>LOOKUP('lap sim'!T4432,'bike sim'!J229:J474,'bike sim'!K229:K474)</f>
        <v>4.6664822111511945</v>
      </c>
    </row>
    <row r="4433" spans="17:21" x14ac:dyDescent="0.25">
      <c r="Q4433" s="18" t="s">
        <v>110</v>
      </c>
      <c r="R4433" s="11">
        <v>4428</v>
      </c>
      <c r="S4433" s="18">
        <f t="shared" si="235"/>
        <v>1.7197301270244002E-2</v>
      </c>
      <c r="T4433" s="18">
        <f t="shared" si="234"/>
        <v>58.148658576463468</v>
      </c>
      <c r="U4433" s="18">
        <f>LOOKUP('lap sim'!T4433,'bike sim'!J230:J475,'bike sim'!K230:K475)</f>
        <v>4.6988176195286133</v>
      </c>
    </row>
    <row r="4434" spans="17:21" x14ac:dyDescent="0.25">
      <c r="Q4434" s="18" t="s">
        <v>110</v>
      </c>
      <c r="R4434" s="11">
        <v>4429</v>
      </c>
      <c r="S4434" s="18">
        <f t="shared" si="235"/>
        <v>1.7223109855316665E-2</v>
      </c>
      <c r="T4434" s="18">
        <f t="shared" si="234"/>
        <v>58.061523638909286</v>
      </c>
      <c r="U4434" s="18">
        <f>LOOKUP('lap sim'!T4434,'bike sim'!J231:J476,'bike sim'!K231:K476)</f>
        <v>5.059187236576947</v>
      </c>
    </row>
    <row r="4435" spans="17:21" x14ac:dyDescent="0.25">
      <c r="Q4435" s="18" t="s">
        <v>110</v>
      </c>
      <c r="R4435" s="11">
        <v>4430</v>
      </c>
      <c r="S4435" s="18">
        <f t="shared" si="235"/>
        <v>1.7249035044447473E-2</v>
      </c>
      <c r="T4435" s="18">
        <f t="shared" si="234"/>
        <v>57.974257540969148</v>
      </c>
      <c r="U4435" s="18">
        <f>LOOKUP('lap sim'!T4435,'bike sim'!J232:J477,'bike sim'!K232:K477)</f>
        <v>5.059187236576947</v>
      </c>
    </row>
    <row r="4436" spans="17:21" x14ac:dyDescent="0.25">
      <c r="Q4436" s="18" t="s">
        <v>110</v>
      </c>
      <c r="R4436" s="11">
        <v>4431</v>
      </c>
      <c r="S4436" s="18">
        <f t="shared" si="235"/>
        <v>1.7275077718592047E-2</v>
      </c>
      <c r="T4436" s="18">
        <f t="shared" si="234"/>
        <v>57.886859688264373</v>
      </c>
      <c r="U4436" s="18">
        <f>LOOKUP('lap sim'!T4436,'bike sim'!J233:J478,'bike sim'!K233:K478)</f>
        <v>5.059187236576947</v>
      </c>
    </row>
    <row r="4437" spans="17:21" x14ac:dyDescent="0.25">
      <c r="Q4437" s="18" t="s">
        <v>110</v>
      </c>
      <c r="R4437" s="11">
        <v>4432</v>
      </c>
      <c r="S4437" s="18">
        <f t="shared" si="235"/>
        <v>1.7301238768054287E-2</v>
      </c>
      <c r="T4437" s="18">
        <f t="shared" si="234"/>
        <v>57.799329481912061</v>
      </c>
      <c r="U4437" s="18">
        <f>LOOKUP('lap sim'!T4437,'bike sim'!J234:J479,'bike sim'!K234:K479)</f>
        <v>5.059187236576947</v>
      </c>
    </row>
    <row r="4438" spans="17:21" x14ac:dyDescent="0.25">
      <c r="Q4438" s="18" t="s">
        <v>110</v>
      </c>
      <c r="R4438" s="11">
        <v>4433</v>
      </c>
      <c r="S4438" s="18">
        <f t="shared" si="235"/>
        <v>1.7327519092614322E-2</v>
      </c>
      <c r="T4438" s="18">
        <f t="shared" si="234"/>
        <v>57.711666318477164</v>
      </c>
      <c r="U4438" s="18">
        <f>LOOKUP('lap sim'!T4438,'bike sim'!J235:J480,'bike sim'!K235:K480)</f>
        <v>5.059187236576947</v>
      </c>
    </row>
    <row r="4439" spans="17:21" x14ac:dyDescent="0.25">
      <c r="Q4439" s="18" t="s">
        <v>110</v>
      </c>
      <c r="R4439" s="11">
        <v>4434</v>
      </c>
      <c r="S4439" s="18">
        <f t="shared" si="235"/>
        <v>1.7353919601658621E-2</v>
      </c>
      <c r="T4439" s="18">
        <f t="shared" si="234"/>
        <v>57.623869589923871</v>
      </c>
      <c r="U4439" s="18">
        <f>LOOKUP('lap sim'!T4439,'bike sim'!J236:J481,'bike sim'!K236:K481)</f>
        <v>5.059187236576947</v>
      </c>
    </row>
    <row r="4440" spans="17:21" x14ac:dyDescent="0.25">
      <c r="Q4440" s="18" t="s">
        <v>110</v>
      </c>
      <c r="R4440" s="11">
        <v>4435</v>
      </c>
      <c r="S4440" s="18">
        <f t="shared" si="235"/>
        <v>1.7380441214312269E-2</v>
      </c>
      <c r="T4440" s="18">
        <f t="shared" ref="T4440:T4466" si="236">T4441+(U4441*S4441)</f>
        <v>57.535938683566343</v>
      </c>
      <c r="U4440" s="18">
        <f>LOOKUP('lap sim'!T4440,'bike sim'!J237:J482,'bike sim'!K237:K482)</f>
        <v>5.059187236576947</v>
      </c>
    </row>
    <row r="4441" spans="17:21" x14ac:dyDescent="0.25">
      <c r="Q4441" s="18" t="s">
        <v>110</v>
      </c>
      <c r="R4441" s="11">
        <v>4436</v>
      </c>
      <c r="S4441" s="18">
        <f t="shared" si="235"/>
        <v>1.7407084859573489E-2</v>
      </c>
      <c r="T4441" s="18">
        <f t="shared" si="236"/>
        <v>57.447872982018779</v>
      </c>
      <c r="U4441" s="18">
        <f>LOOKUP('lap sim'!T4441,'bike sim'!J238:J483,'bike sim'!K238:K483)</f>
        <v>5.059187236576947</v>
      </c>
    </row>
    <row r="4442" spans="17:21" x14ac:dyDescent="0.25">
      <c r="Q4442" s="18" t="s">
        <v>110</v>
      </c>
      <c r="R4442" s="11">
        <v>4437</v>
      </c>
      <c r="S4442" s="18">
        <f t="shared" si="235"/>
        <v>1.7433851476450463E-2</v>
      </c>
      <c r="T4442" s="18">
        <f t="shared" si="236"/>
        <v>57.35967186314474</v>
      </c>
      <c r="U4442" s="18">
        <f>LOOKUP('lap sim'!T4442,'bike sim'!J239:J484,'bike sim'!K239:K484)</f>
        <v>5.059187236576947</v>
      </c>
    </row>
    <row r="4443" spans="17:21" x14ac:dyDescent="0.25">
      <c r="Q4443" s="18" t="s">
        <v>110</v>
      </c>
      <c r="R4443" s="11">
        <v>4438</v>
      </c>
      <c r="S4443" s="18">
        <f t="shared" si="235"/>
        <v>1.7460742014100434E-2</v>
      </c>
      <c r="T4443" s="18">
        <f t="shared" si="236"/>
        <v>57.271334700005838</v>
      </c>
      <c r="U4443" s="18">
        <f>LOOKUP('lap sim'!T4443,'bike sim'!J240:J485,'bike sim'!K240:K485)</f>
        <v>5.059187236576947</v>
      </c>
    </row>
    <row r="4444" spans="17:21" x14ac:dyDescent="0.25">
      <c r="Q4444" s="18" t="s">
        <v>110</v>
      </c>
      <c r="R4444" s="11">
        <v>4439</v>
      </c>
      <c r="S4444" s="18">
        <f t="shared" si="235"/>
        <v>1.7487757431971215E-2</v>
      </c>
      <c r="T4444" s="18">
        <f t="shared" si="236"/>
        <v>57.182860860809654</v>
      </c>
      <c r="U4444" s="18">
        <f>LOOKUP('lap sim'!T4444,'bike sim'!J241:J486,'bike sim'!K241:K486)</f>
        <v>5.059187236576947</v>
      </c>
    </row>
    <row r="4445" spans="17:21" x14ac:dyDescent="0.25">
      <c r="Q4445" s="18" t="s">
        <v>110</v>
      </c>
      <c r="R4445" s="11">
        <v>4440</v>
      </c>
      <c r="S4445" s="18">
        <f t="shared" si="235"/>
        <v>1.7514898699945106E-2</v>
      </c>
      <c r="T4445" s="18">
        <f t="shared" si="236"/>
        <v>57.094249708856957</v>
      </c>
      <c r="U4445" s="18">
        <f>LOOKUP('lap sim'!T4445,'bike sim'!J242:J487,'bike sim'!K242:K487)</f>
        <v>5.059187236576947</v>
      </c>
    </row>
    <row r="4446" spans="17:21" x14ac:dyDescent="0.25">
      <c r="Q4446" s="18" t="s">
        <v>110</v>
      </c>
      <c r="R4446" s="11">
        <v>4441</v>
      </c>
      <c r="S4446" s="18">
        <f t="shared" si="235"/>
        <v>1.7542166798485272E-2</v>
      </c>
      <c r="T4446" s="18">
        <f t="shared" si="236"/>
        <v>57.005500602488155</v>
      </c>
      <c r="U4446" s="18">
        <f>LOOKUP('lap sim'!T4446,'bike sim'!J243:J488,'bike sim'!K243:K488)</f>
        <v>5.059187236576947</v>
      </c>
    </row>
    <row r="4447" spans="17:21" x14ac:dyDescent="0.25">
      <c r="Q4447" s="18" t="s">
        <v>110</v>
      </c>
      <c r="R4447" s="11">
        <v>4442</v>
      </c>
      <c r="S4447" s="18">
        <f t="shared" si="235"/>
        <v>1.756956271878465E-2</v>
      </c>
      <c r="T4447" s="18">
        <f t="shared" si="236"/>
        <v>56.91661289502904</v>
      </c>
      <c r="U4447" s="18">
        <f>LOOKUP('lap sim'!T4447,'bike sim'!J244:J489,'bike sim'!K244:K489)</f>
        <v>5.059187236576947</v>
      </c>
    </row>
    <row r="4448" spans="17:21" x14ac:dyDescent="0.25">
      <c r="Q4448" s="18" t="s">
        <v>110</v>
      </c>
      <c r="R4448" s="11">
        <v>4443</v>
      </c>
      <c r="S4448" s="18">
        <f t="shared" si="235"/>
        <v>1.7597087462917414E-2</v>
      </c>
      <c r="T4448" s="18">
        <f t="shared" si="236"/>
        <v>56.827585934735723</v>
      </c>
      <c r="U4448" s="18">
        <f>LOOKUP('lap sim'!T4448,'bike sim'!J245:J490,'bike sim'!K245:K490)</f>
        <v>5.059187236576947</v>
      </c>
    </row>
    <row r="4449" spans="17:21" x14ac:dyDescent="0.25">
      <c r="Q4449" s="18" t="s">
        <v>110</v>
      </c>
      <c r="R4449" s="11">
        <v>4444</v>
      </c>
      <c r="S4449" s="18">
        <f t="shared" si="235"/>
        <v>1.7624742043993075E-2</v>
      </c>
      <c r="T4449" s="18">
        <f t="shared" si="236"/>
        <v>56.738419064738792</v>
      </c>
      <c r="U4449" s="18">
        <f>LOOKUP('lap sim'!T4449,'bike sim'!J246:J491,'bike sim'!K246:K491)</f>
        <v>5.059187236576947</v>
      </c>
    </row>
    <row r="4450" spans="17:21" x14ac:dyDescent="0.25">
      <c r="Q4450" s="18" t="s">
        <v>110</v>
      </c>
      <c r="R4450" s="11">
        <v>4445</v>
      </c>
      <c r="S4450" s="18">
        <f t="shared" si="235"/>
        <v>1.7652527486313244E-2</v>
      </c>
      <c r="T4450" s="18">
        <f t="shared" si="236"/>
        <v>56.649111622986716</v>
      </c>
      <c r="U4450" s="18">
        <f>LOOKUP('lap sim'!T4450,'bike sim'!J247:J492,'bike sim'!K247:K492)</f>
        <v>5.059187236576947</v>
      </c>
    </row>
    <row r="4451" spans="17:21" x14ac:dyDescent="0.25">
      <c r="Q4451" s="18" t="s">
        <v>110</v>
      </c>
      <c r="R4451" s="11">
        <v>4446</v>
      </c>
      <c r="S4451" s="18">
        <f t="shared" si="235"/>
        <v>1.7682548029488546E-2</v>
      </c>
      <c r="T4451" s="18">
        <f t="shared" si="236"/>
        <v>56.552935602512491</v>
      </c>
      <c r="U4451" s="18">
        <f>LOOKUP('lap sim'!T4451,'bike sim'!J248:J493,'bike sim'!K248:K493)</f>
        <v>5.4390362923846487</v>
      </c>
    </row>
    <row r="4452" spans="17:21" x14ac:dyDescent="0.25">
      <c r="Q4452" s="18" t="s">
        <v>110</v>
      </c>
      <c r="R4452" s="11">
        <v>4447</v>
      </c>
      <c r="S4452" s="18">
        <f t="shared" si="235"/>
        <v>1.7712722345402922E-2</v>
      </c>
      <c r="T4452" s="18">
        <f t="shared" si="236"/>
        <v>56.456595462838912</v>
      </c>
      <c r="U4452" s="18">
        <f>LOOKUP('lap sim'!T4452,'bike sim'!J249:J494,'bike sim'!K249:K494)</f>
        <v>5.4390362923846487</v>
      </c>
    </row>
    <row r="4453" spans="17:21" x14ac:dyDescent="0.25">
      <c r="Q4453" s="18" t="s">
        <v>110</v>
      </c>
      <c r="R4453" s="11">
        <v>4448</v>
      </c>
      <c r="S4453" s="18">
        <f t="shared" si="235"/>
        <v>1.774305175178021E-2</v>
      </c>
      <c r="T4453" s="18">
        <f t="shared" si="236"/>
        <v>56.360090360423321</v>
      </c>
      <c r="U4453" s="18">
        <f>LOOKUP('lap sim'!T4453,'bike sim'!J250:J495,'bike sim'!K250:K495)</f>
        <v>5.4390362923846487</v>
      </c>
    </row>
    <row r="4454" spans="17:21" x14ac:dyDescent="0.25">
      <c r="Q4454" s="18" t="s">
        <v>110</v>
      </c>
      <c r="R4454" s="11">
        <v>4449</v>
      </c>
      <c r="S4454" s="18">
        <f t="shared" si="235"/>
        <v>1.7773537582211323E-2</v>
      </c>
      <c r="T4454" s="18">
        <f t="shared" si="236"/>
        <v>56.263419444469612</v>
      </c>
      <c r="U4454" s="18">
        <f>LOOKUP('lap sim'!T4454,'bike sim'!J251:J496,'bike sim'!K251:K496)</f>
        <v>5.4390362923846487</v>
      </c>
    </row>
    <row r="4455" spans="17:21" x14ac:dyDescent="0.25">
      <c r="Q4455" s="18" t="s">
        <v>110</v>
      </c>
      <c r="R4455" s="11">
        <v>4450</v>
      </c>
      <c r="S4455" s="18">
        <f t="shared" si="235"/>
        <v>1.7804181186400769E-2</v>
      </c>
      <c r="T4455" s="18">
        <f t="shared" si="236"/>
        <v>56.166581856840587</v>
      </c>
      <c r="U4455" s="18">
        <f>LOOKUP('lap sim'!T4455,'bike sim'!J252:J497,'bike sim'!K252:K497)</f>
        <v>5.4390362923846487</v>
      </c>
    </row>
    <row r="4456" spans="17:21" x14ac:dyDescent="0.25">
      <c r="Q4456" s="18" t="s">
        <v>110</v>
      </c>
      <c r="R4456" s="11">
        <v>4451</v>
      </c>
      <c r="S4456" s="18">
        <f t="shared" si="235"/>
        <v>1.7834983930417908E-2</v>
      </c>
      <c r="T4456" s="18">
        <f t="shared" si="236"/>
        <v>56.069576731968944</v>
      </c>
      <c r="U4456" s="18">
        <f>LOOKUP('lap sim'!T4456,'bike sim'!J253:J498,'bike sim'!K253:K498)</f>
        <v>5.4390362923846487</v>
      </c>
    </row>
    <row r="4457" spans="17:21" x14ac:dyDescent="0.25">
      <c r="Q4457" s="18" t="s">
        <v>110</v>
      </c>
      <c r="R4457" s="11">
        <v>4452</v>
      </c>
      <c r="S4457" s="18">
        <f t="shared" si="235"/>
        <v>1.7865947196952989E-2</v>
      </c>
      <c r="T4457" s="18">
        <f t="shared" si="236"/>
        <v>55.972403196766891</v>
      </c>
      <c r="U4457" s="18">
        <f>LOOKUP('lap sim'!T4457,'bike sim'!J254:J499,'bike sim'!K254:K499)</f>
        <v>5.4390362923846487</v>
      </c>
    </row>
    <row r="4458" spans="17:21" x14ac:dyDescent="0.25">
      <c r="Q4458" s="18" t="s">
        <v>110</v>
      </c>
      <c r="R4458" s="11">
        <v>4453</v>
      </c>
      <c r="S4458" s="18">
        <f t="shared" si="235"/>
        <v>1.7897072385578125E-2</v>
      </c>
      <c r="T4458" s="18">
        <f t="shared" si="236"/>
        <v>55.8750603705343</v>
      </c>
      <c r="U4458" s="18">
        <f>LOOKUP('lap sim'!T4458,'bike sim'!J255:J500,'bike sim'!K255:K500)</f>
        <v>5.4390362923846487</v>
      </c>
    </row>
    <row r="4459" spans="17:21" x14ac:dyDescent="0.25">
      <c r="Q4459" s="18" t="s">
        <v>110</v>
      </c>
      <c r="R4459" s="11">
        <v>4454</v>
      </c>
      <c r="S4459" s="18">
        <f t="shared" si="235"/>
        <v>1.792836091301327E-2</v>
      </c>
      <c r="T4459" s="18">
        <f t="shared" si="236"/>
        <v>55.777547364865448</v>
      </c>
      <c r="U4459" s="18">
        <f>LOOKUP('lap sim'!T4459,'bike sim'!J256:J501,'bike sim'!K256:K501)</f>
        <v>5.4390362923846487</v>
      </c>
    </row>
    <row r="4460" spans="17:21" x14ac:dyDescent="0.25">
      <c r="Q4460" s="18" t="s">
        <v>110</v>
      </c>
      <c r="R4460" s="11">
        <v>4455</v>
      </c>
      <c r="S4460" s="18">
        <f t="shared" si="235"/>
        <v>1.7959814213397356E-2</v>
      </c>
      <c r="T4460" s="18">
        <f t="shared" si="236"/>
        <v>55.679863283554297</v>
      </c>
      <c r="U4460" s="18">
        <f>LOOKUP('lap sim'!T4460,'bike sim'!J257:J502,'bike sim'!K257:K502)</f>
        <v>5.4390362923846487</v>
      </c>
    </row>
    <row r="4461" spans="17:21" x14ac:dyDescent="0.25">
      <c r="Q4461" s="18" t="s">
        <v>110</v>
      </c>
      <c r="R4461" s="11">
        <v>4456</v>
      </c>
      <c r="S4461" s="18">
        <f t="shared" si="235"/>
        <v>1.7991433738564679E-2</v>
      </c>
      <c r="T4461" s="18">
        <f t="shared" si="236"/>
        <v>55.582007222498213</v>
      </c>
      <c r="U4461" s="18">
        <f>LOOKUP('lap sim'!T4461,'bike sim'!J258:J503,'bike sim'!K258:K503)</f>
        <v>5.4390362923846487</v>
      </c>
    </row>
    <row r="4462" spans="17:21" x14ac:dyDescent="0.25">
      <c r="Q4462" s="18" t="s">
        <v>110</v>
      </c>
      <c r="R4462" s="11">
        <v>4457</v>
      </c>
      <c r="S4462" s="18">
        <f t="shared" si="235"/>
        <v>1.8023220958326671E-2</v>
      </c>
      <c r="T4462" s="18">
        <f t="shared" si="236"/>
        <v>55.483978269600208</v>
      </c>
      <c r="U4462" s="18">
        <f>LOOKUP('lap sim'!T4462,'bike sim'!J259:J504,'bike sim'!K259:K504)</f>
        <v>5.4390362923846487</v>
      </c>
    </row>
    <row r="4463" spans="17:21" x14ac:dyDescent="0.25">
      <c r="Q4463" s="18" t="s">
        <v>110</v>
      </c>
      <c r="R4463" s="11">
        <v>4458</v>
      </c>
      <c r="S4463" s="18">
        <f t="shared" si="235"/>
        <v>1.8055177360759164E-2</v>
      </c>
      <c r="T4463" s="18">
        <f t="shared" si="236"/>
        <v>55.385775504669596</v>
      </c>
      <c r="U4463" s="18">
        <f>LOOKUP('lap sim'!T4463,'bike sim'!J260:J505,'bike sim'!K260:K505)</f>
        <v>5.4390362923846487</v>
      </c>
    </row>
    <row r="4464" spans="17:21" x14ac:dyDescent="0.25">
      <c r="Q4464" s="18" t="s">
        <v>110</v>
      </c>
      <c r="R4464" s="11">
        <v>4459</v>
      </c>
      <c r="S4464" s="18">
        <f t="shared" si="235"/>
        <v>1.8087304452495307E-2</v>
      </c>
      <c r="T4464" s="18">
        <f t="shared" si="236"/>
        <v>55.287397999321065</v>
      </c>
      <c r="U4464" s="18">
        <f>LOOKUP('lap sim'!T4464,'bike sim'!J261:J506,'bike sim'!K261:K506)</f>
        <v>5.4390362923846487</v>
      </c>
    </row>
    <row r="4465" spans="17:21" x14ac:dyDescent="0.25">
      <c r="Q4465" s="18" t="s">
        <v>110</v>
      </c>
      <c r="R4465" s="11">
        <v>4460</v>
      </c>
      <c r="S4465" s="18">
        <f t="shared" si="235"/>
        <v>1.8119603759024216E-2</v>
      </c>
      <c r="T4465" s="18">
        <f t="shared" si="236"/>
        <v>55.188844816872106</v>
      </c>
      <c r="U4465" s="18">
        <f>LOOKUP('lap sim'!T4465,'bike sim'!J262:J507,'bike sim'!K262:K507)</f>
        <v>5.4390362923846487</v>
      </c>
    </row>
    <row r="4466" spans="17:21" x14ac:dyDescent="0.25">
      <c r="Q4466" s="18" t="s">
        <v>110</v>
      </c>
      <c r="R4466" s="11">
        <v>4461</v>
      </c>
      <c r="S4466" s="18">
        <f t="shared" si="235"/>
        <v>1.8154479888308716E-2</v>
      </c>
      <c r="T4466" s="18">
        <f t="shared" si="236"/>
        <v>55.082822870843515</v>
      </c>
      <c r="U4466" s="18">
        <f>LOOKUP('lap sim'!T4466,'bike sim'!J263:J508,'bike sim'!K263:K508)</f>
        <v>5.8399880735149985</v>
      </c>
    </row>
    <row r="4467" spans="17:21" x14ac:dyDescent="0.25">
      <c r="Q4467" s="18" t="s">
        <v>110</v>
      </c>
      <c r="R4467" s="11">
        <v>4462</v>
      </c>
      <c r="S4467" s="18">
        <f t="shared" si="235"/>
        <v>1.8187855050393022E-2</v>
      </c>
      <c r="T4467" s="18">
        <f t="shared" ref="T4467:T4504" si="237">T4468+(U4468*S4468)</f>
        <v>54.981744533882846</v>
      </c>
      <c r="U4467" s="18">
        <f>LOOKUP('lap sim'!T4467,'bike sim'!J26:J271,'bike sim'!K26:K271)</f>
        <v>5.5574633006811451</v>
      </c>
    </row>
    <row r="4468" spans="17:21" x14ac:dyDescent="0.25">
      <c r="Q4468" s="18" t="s">
        <v>110</v>
      </c>
      <c r="R4468" s="11">
        <v>4463</v>
      </c>
      <c r="S4468" s="18">
        <f t="shared" si="235"/>
        <v>1.8221415076534676E-2</v>
      </c>
      <c r="T4468" s="18">
        <f t="shared" si="237"/>
        <v>54.880479688308526</v>
      </c>
      <c r="U4468" s="18">
        <f>LOOKUP('lap sim'!T4468,'bike sim'!J27:J272,'bike sim'!K27:K272)</f>
        <v>5.5574633006811451</v>
      </c>
    </row>
    <row r="4469" spans="17:21" x14ac:dyDescent="0.25">
      <c r="Q4469" s="18" t="s">
        <v>110</v>
      </c>
      <c r="R4469" s="11">
        <v>4464</v>
      </c>
      <c r="S4469" s="18">
        <f t="shared" si="235"/>
        <v>1.8255161680293428E-2</v>
      </c>
      <c r="T4469" s="18">
        <f t="shared" si="237"/>
        <v>54.779027297222292</v>
      </c>
      <c r="U4469" s="18">
        <f>LOOKUP('lap sim'!T4469,'bike sim'!J28:J273,'bike sim'!K28:K273)</f>
        <v>5.5574633006811451</v>
      </c>
    </row>
    <row r="4470" spans="17:21" x14ac:dyDescent="0.25">
      <c r="Q4470" s="18" t="s">
        <v>110</v>
      </c>
      <c r="R4470" s="11">
        <v>4465</v>
      </c>
      <c r="S4470" s="18">
        <f t="shared" si="235"/>
        <v>1.8289096597554667E-2</v>
      </c>
      <c r="T4470" s="18">
        <f t="shared" si="237"/>
        <v>54.677386314078767</v>
      </c>
      <c r="U4470" s="18">
        <f>LOOKUP('lap sim'!T4470,'bike sim'!J29:J274,'bike sim'!K29:K274)</f>
        <v>5.5574633006811451</v>
      </c>
    </row>
    <row r="4471" spans="17:21" x14ac:dyDescent="0.25">
      <c r="Q4471" s="18" t="s">
        <v>110</v>
      </c>
      <c r="R4471" s="11">
        <v>4466</v>
      </c>
      <c r="S4471" s="18">
        <f t="shared" si="235"/>
        <v>1.8325307952620093E-2</v>
      </c>
      <c r="T4471" s="18">
        <f t="shared" si="237"/>
        <v>54.569342167972863</v>
      </c>
      <c r="U4471" s="18">
        <f>LOOKUP('lap sim'!T4471,'bike sim'!J30:J275,'bike sim'!K30:K275)</f>
        <v>5.8958979780994971</v>
      </c>
    </row>
    <row r="4472" spans="17:21" x14ac:dyDescent="0.25">
      <c r="Q4472" s="18" t="s">
        <v>110</v>
      </c>
      <c r="R4472" s="11">
        <v>4467</v>
      </c>
      <c r="S4472" s="18">
        <f t="shared" si="235"/>
        <v>1.836173539591552E-2</v>
      </c>
      <c r="T4472" s="18">
        <f t="shared" si="237"/>
        <v>54.461083249377687</v>
      </c>
      <c r="U4472" s="18">
        <f>LOOKUP('lap sim'!T4472,'bike sim'!J31:J276,'bike sim'!K31:K276)</f>
        <v>5.8958979780994971</v>
      </c>
    </row>
    <row r="4473" spans="17:21" x14ac:dyDescent="0.25">
      <c r="Q4473" s="18" t="s">
        <v>110</v>
      </c>
      <c r="R4473" s="11">
        <v>4468</v>
      </c>
      <c r="S4473" s="18">
        <f t="shared" si="235"/>
        <v>1.8398381086041856E-2</v>
      </c>
      <c r="T4473" s="18">
        <f t="shared" si="237"/>
        <v>54.352608271532191</v>
      </c>
      <c r="U4473" s="18">
        <f>LOOKUP('lap sim'!T4473,'bike sim'!J32:J277,'bike sim'!K32:K277)</f>
        <v>5.8958979780994971</v>
      </c>
    </row>
    <row r="4474" spans="17:21" x14ac:dyDescent="0.25">
      <c r="Q4474" s="18" t="s">
        <v>110</v>
      </c>
      <c r="R4474" s="11">
        <v>4469</v>
      </c>
      <c r="S4474" s="18">
        <f t="shared" ref="S4474:S4537" si="238">1/T4474</f>
        <v>1.8435247211918422E-2</v>
      </c>
      <c r="T4474" s="18">
        <f t="shared" si="237"/>
        <v>54.243915934769674</v>
      </c>
      <c r="U4474" s="18">
        <f>LOOKUP('lap sim'!T4474,'bike sim'!J33:J278,'bike sim'!K33:K278)</f>
        <v>5.8958979780994971</v>
      </c>
    </row>
    <row r="4475" spans="17:21" x14ac:dyDescent="0.25">
      <c r="Q4475" s="18" t="s">
        <v>110</v>
      </c>
      <c r="R4475" s="11">
        <v>4470</v>
      </c>
      <c r="S4475" s="18">
        <f t="shared" si="238"/>
        <v>1.8471208635708718E-2</v>
      </c>
      <c r="T4475" s="18">
        <f t="shared" si="237"/>
        <v>54.138308960832724</v>
      </c>
      <c r="U4475" s="18">
        <f>LOOKUP('lap sim'!T4475,'bike sim'!J34:J279,'bike sim'!K34:K279)</f>
        <v>5.7173829834172851</v>
      </c>
    </row>
    <row r="4476" spans="17:21" x14ac:dyDescent="0.25">
      <c r="Q4476" s="18" t="s">
        <v>110</v>
      </c>
      <c r="R4476" s="11">
        <v>4471</v>
      </c>
      <c r="S4476" s="18">
        <f t="shared" si="238"/>
        <v>1.8509841317314195E-2</v>
      </c>
      <c r="T4476" s="18">
        <f t="shared" si="237"/>
        <v>54.02531458033598</v>
      </c>
      <c r="U4476" s="18">
        <f>LOOKUP('lap sim'!T4476,'bike sim'!J35:J280,'bike sim'!K35:K280)</f>
        <v>6.104556952146897</v>
      </c>
    </row>
    <row r="4477" spans="17:21" x14ac:dyDescent="0.25">
      <c r="Q4477" s="18" t="s">
        <v>110</v>
      </c>
      <c r="R4477" s="11">
        <v>4472</v>
      </c>
      <c r="S4477" s="18">
        <f t="shared" si="238"/>
        <v>1.8548717590336234E-2</v>
      </c>
      <c r="T4477" s="18">
        <f t="shared" si="237"/>
        <v>53.912082877416481</v>
      </c>
      <c r="U4477" s="18">
        <f>LOOKUP('lap sim'!T4477,'bike sim'!J36:J281,'bike sim'!K36:K281)</f>
        <v>6.104556952146897</v>
      </c>
    </row>
    <row r="4478" spans="17:21" x14ac:dyDescent="0.25">
      <c r="Q4478" s="18" t="s">
        <v>110</v>
      </c>
      <c r="R4478" s="11">
        <v>4473</v>
      </c>
      <c r="S4478" s="18">
        <f t="shared" si="238"/>
        <v>1.8587840026545802E-2</v>
      </c>
      <c r="T4478" s="18">
        <f t="shared" si="237"/>
        <v>53.798612349357036</v>
      </c>
      <c r="U4478" s="18">
        <f>LOOKUP('lap sim'!T4478,'bike sim'!J37:J282,'bike sim'!K37:K282)</f>
        <v>6.104556952146897</v>
      </c>
    </row>
    <row r="4479" spans="17:21" x14ac:dyDescent="0.25">
      <c r="Q4479" s="18" t="s">
        <v>110</v>
      </c>
      <c r="R4479" s="11">
        <v>4474</v>
      </c>
      <c r="S4479" s="18">
        <f t="shared" si="238"/>
        <v>1.8627211235899662E-2</v>
      </c>
      <c r="T4479" s="18">
        <f t="shared" si="237"/>
        <v>53.684901477507815</v>
      </c>
      <c r="U4479" s="18">
        <f>LOOKUP('lap sim'!T4479,'bike sim'!J38:J283,'bike sim'!K38:K283)</f>
        <v>6.104556952146897</v>
      </c>
    </row>
    <row r="4480" spans="17:21" x14ac:dyDescent="0.25">
      <c r="Q4480" s="18" t="s">
        <v>110</v>
      </c>
      <c r="R4480" s="11">
        <v>4475</v>
      </c>
      <c r="S4480" s="18">
        <f t="shared" si="238"/>
        <v>1.8666833867272633E-2</v>
      </c>
      <c r="T4480" s="18">
        <f t="shared" si="237"/>
        <v>53.570948727048787</v>
      </c>
      <c r="U4480" s="18">
        <f>LOOKUP('lap sim'!T4480,'bike sim'!J39:J284,'bike sim'!K39:K284)</f>
        <v>6.104556952146897</v>
      </c>
    </row>
    <row r="4481" spans="17:21" x14ac:dyDescent="0.25">
      <c r="Q4481" s="18" t="s">
        <v>110</v>
      </c>
      <c r="R4481" s="11">
        <v>4476</v>
      </c>
      <c r="S4481" s="18">
        <f t="shared" si="238"/>
        <v>1.8706710609207079E-2</v>
      </c>
      <c r="T4481" s="18">
        <f t="shared" si="237"/>
        <v>53.456752546747552</v>
      </c>
      <c r="U4481" s="18">
        <f>LOOKUP('lap sim'!T4481,'bike sim'!J40:J285,'bike sim'!K40:K285)</f>
        <v>6.104556952146897</v>
      </c>
    </row>
    <row r="4482" spans="17:21" x14ac:dyDescent="0.25">
      <c r="Q4482" s="18" t="s">
        <v>110</v>
      </c>
      <c r="R4482" s="11">
        <v>4477</v>
      </c>
      <c r="S4482" s="18">
        <f t="shared" si="238"/>
        <v>1.8746844190680147E-2</v>
      </c>
      <c r="T4482" s="18">
        <f t="shared" si="237"/>
        <v>53.342311368712522</v>
      </c>
      <c r="U4482" s="18">
        <f>LOOKUP('lap sim'!T4482,'bike sim'!J41:J286,'bike sim'!K41:K286)</f>
        <v>6.104556952146897</v>
      </c>
    </row>
    <row r="4483" spans="17:21" x14ac:dyDescent="0.25">
      <c r="Q4483" s="18" t="s">
        <v>110</v>
      </c>
      <c r="R4483" s="11">
        <v>4478</v>
      </c>
      <c r="S4483" s="18">
        <f t="shared" si="238"/>
        <v>1.8787237381889203E-2</v>
      </c>
      <c r="T4483" s="18">
        <f t="shared" si="237"/>
        <v>53.227623608141279</v>
      </c>
      <c r="U4483" s="18">
        <f>LOOKUP('lap sim'!T4483,'bike sim'!J42:J287,'bike sim'!K42:K287)</f>
        <v>6.104556952146897</v>
      </c>
    </row>
    <row r="4484" spans="17:21" x14ac:dyDescent="0.25">
      <c r="Q4484" s="18" t="s">
        <v>110</v>
      </c>
      <c r="R4484" s="11">
        <v>4479</v>
      </c>
      <c r="S4484" s="18">
        <f t="shared" si="238"/>
        <v>1.8827892995055991E-2</v>
      </c>
      <c r="T4484" s="18">
        <f t="shared" si="237"/>
        <v>53.11268766306403</v>
      </c>
      <c r="U4484" s="18">
        <f>LOOKUP('lap sim'!T4484,'bike sim'!J43:J288,'bike sim'!K43:K288)</f>
        <v>6.104556952146897</v>
      </c>
    </row>
    <row r="4485" spans="17:21" x14ac:dyDescent="0.25">
      <c r="Q4485" s="18" t="s">
        <v>110</v>
      </c>
      <c r="R4485" s="11">
        <v>4480</v>
      </c>
      <c r="S4485" s="18">
        <f t="shared" si="238"/>
        <v>1.886966112688027E-2</v>
      </c>
      <c r="T4485" s="18">
        <f t="shared" si="237"/>
        <v>52.995122343531477</v>
      </c>
      <c r="U4485" s="18">
        <f>LOOKUP('lap sim'!T4485,'bike sim'!J44:J289,'bike sim'!K44:K289)</f>
        <v>6.2303884919840264</v>
      </c>
    </row>
    <row r="4486" spans="17:21" x14ac:dyDescent="0.25">
      <c r="Q4486" s="18" t="s">
        <v>110</v>
      </c>
      <c r="R4486" s="11">
        <v>4481</v>
      </c>
      <c r="S4486" s="18">
        <f t="shared" si="238"/>
        <v>1.8911061307903643E-2</v>
      </c>
      <c r="T4486" s="18">
        <f t="shared" si="237"/>
        <v>52.879105181794451</v>
      </c>
      <c r="U4486" s="18">
        <f>LOOKUP('lap sim'!T4486,'bike sim'!J45:J290,'bike sim'!K45:K290)</f>
        <v>6.1348836983855861</v>
      </c>
    </row>
    <row r="4487" spans="17:21" x14ac:dyDescent="0.25">
      <c r="Q4487" s="18" t="s">
        <v>110</v>
      </c>
      <c r="R4487" s="11">
        <v>4482</v>
      </c>
      <c r="S4487" s="18">
        <f t="shared" si="238"/>
        <v>1.8952735389238824E-2</v>
      </c>
      <c r="T4487" s="18">
        <f t="shared" si="237"/>
        <v>52.762832354415195</v>
      </c>
      <c r="U4487" s="18">
        <f>LOOKUP('lap sim'!T4487,'bike sim'!J46:J291,'bike sim'!K46:K291)</f>
        <v>6.1348836983855861</v>
      </c>
    </row>
    <row r="4488" spans="17:21" x14ac:dyDescent="0.25">
      <c r="Q4488" s="18" t="s">
        <v>110</v>
      </c>
      <c r="R4488" s="11">
        <v>4483</v>
      </c>
      <c r="S4488" s="18">
        <f t="shared" si="238"/>
        <v>1.8994686405793982E-2</v>
      </c>
      <c r="T4488" s="18">
        <f t="shared" si="237"/>
        <v>52.646302162428341</v>
      </c>
      <c r="U4488" s="18">
        <f>LOOKUP('lap sim'!T4488,'bike sim'!J47:J292,'bike sim'!K47:K292)</f>
        <v>6.1348836983855861</v>
      </c>
    </row>
    <row r="4489" spans="17:21" x14ac:dyDescent="0.25">
      <c r="Q4489" s="18" t="s">
        <v>110</v>
      </c>
      <c r="R4489" s="11">
        <v>4484</v>
      </c>
      <c r="S4489" s="18">
        <f t="shared" si="238"/>
        <v>1.9039097442260917E-2</v>
      </c>
      <c r="T4489" s="18">
        <f t="shared" si="237"/>
        <v>52.523498187488066</v>
      </c>
      <c r="U4489" s="18">
        <f>LOOKUP('lap sim'!T4489,'bike sim'!J48:J293,'bike sim'!K48:K293)</f>
        <v>6.4500943551917</v>
      </c>
    </row>
    <row r="4490" spans="17:21" x14ac:dyDescent="0.25">
      <c r="Q4490" s="18" t="s">
        <v>110</v>
      </c>
      <c r="R4490" s="11">
        <v>4485</v>
      </c>
      <c r="S4490" s="18">
        <f t="shared" si="238"/>
        <v>1.9083821698278478E-2</v>
      </c>
      <c r="T4490" s="18">
        <f t="shared" si="237"/>
        <v>52.400405736876515</v>
      </c>
      <c r="U4490" s="18">
        <f>LOOKUP('lap sim'!T4490,'bike sim'!J49:J294,'bike sim'!K49:K294)</f>
        <v>6.4500943551917</v>
      </c>
    </row>
    <row r="4491" spans="17:21" x14ac:dyDescent="0.25">
      <c r="Q4491" s="18" t="s">
        <v>110</v>
      </c>
      <c r="R4491" s="11">
        <v>4486</v>
      </c>
      <c r="S4491" s="18">
        <f t="shared" si="238"/>
        <v>1.9128862874766048E-2</v>
      </c>
      <c r="T4491" s="18">
        <f t="shared" si="237"/>
        <v>52.277022766426747</v>
      </c>
      <c r="U4491" s="18">
        <f>LOOKUP('lap sim'!T4491,'bike sim'!J50:J295,'bike sim'!K50:K295)</f>
        <v>6.4500943551917</v>
      </c>
    </row>
    <row r="4492" spans="17:21" x14ac:dyDescent="0.25">
      <c r="Q4492" s="18" t="s">
        <v>110</v>
      </c>
      <c r="R4492" s="11">
        <v>4487</v>
      </c>
      <c r="S4492" s="18">
        <f t="shared" si="238"/>
        <v>1.9174224734175609E-2</v>
      </c>
      <c r="T4492" s="18">
        <f t="shared" si="237"/>
        <v>52.153347207703661</v>
      </c>
      <c r="U4492" s="18">
        <f>LOOKUP('lap sim'!T4492,'bike sim'!J51:J296,'bike sim'!K51:K296)</f>
        <v>6.4500943551917</v>
      </c>
    </row>
    <row r="4493" spans="17:21" x14ac:dyDescent="0.25">
      <c r="Q4493" s="18" t="s">
        <v>110</v>
      </c>
      <c r="R4493" s="11">
        <v>4488</v>
      </c>
      <c r="S4493" s="18">
        <f t="shared" si="238"/>
        <v>1.9219911101813744E-2</v>
      </c>
      <c r="T4493" s="18">
        <f t="shared" si="237"/>
        <v>52.029376967598566</v>
      </c>
      <c r="U4493" s="18">
        <f>LOOKUP('lap sim'!T4493,'bike sim'!J52:J297,'bike sim'!K52:K297)</f>
        <v>6.4500943551917</v>
      </c>
    </row>
    <row r="4494" spans="17:21" x14ac:dyDescent="0.25">
      <c r="Q4494" s="18" t="s">
        <v>110</v>
      </c>
      <c r="R4494" s="11">
        <v>4489</v>
      </c>
      <c r="S4494" s="18">
        <f t="shared" si="238"/>
        <v>1.9265925867198511E-2</v>
      </c>
      <c r="T4494" s="18">
        <f t="shared" si="237"/>
        <v>51.905109927915007</v>
      </c>
      <c r="U4494" s="18">
        <f>LOOKUP('lap sim'!T4494,'bike sim'!J53:J298,'bike sim'!K53:K298)</f>
        <v>6.4500943551917</v>
      </c>
    </row>
    <row r="4495" spans="17:21" x14ac:dyDescent="0.25">
      <c r="Q4495" s="18" t="s">
        <v>110</v>
      </c>
      <c r="R4495" s="11">
        <v>4490</v>
      </c>
      <c r="S4495" s="18">
        <f t="shared" si="238"/>
        <v>1.9312272985452319E-2</v>
      </c>
      <c r="T4495" s="18">
        <f t="shared" si="237"/>
        <v>51.78054394494562</v>
      </c>
      <c r="U4495" s="18">
        <f>LOOKUP('lap sim'!T4495,'bike sim'!J54:J299,'bike sim'!K54:K299)</f>
        <v>6.4500943551917</v>
      </c>
    </row>
    <row r="4496" spans="17:21" x14ac:dyDescent="0.25">
      <c r="Q4496" s="18" t="s">
        <v>110</v>
      </c>
      <c r="R4496" s="11">
        <v>4491</v>
      </c>
      <c r="S4496" s="18">
        <f t="shared" si="238"/>
        <v>1.9360209003551419E-2</v>
      </c>
      <c r="T4496" s="18">
        <f t="shared" si="237"/>
        <v>51.652334942074276</v>
      </c>
      <c r="U4496" s="18">
        <f>LOOKUP('lap sim'!T4496,'bike sim'!J55:J300,'bike sim'!K55:K300)</f>
        <v>6.622294358899862</v>
      </c>
    </row>
    <row r="4497" spans="17:21" x14ac:dyDescent="0.25">
      <c r="Q4497" s="18" t="s">
        <v>110</v>
      </c>
      <c r="R4497" s="11">
        <v>4492</v>
      </c>
      <c r="S4497" s="18">
        <f t="shared" si="238"/>
        <v>1.9408504056653026E-2</v>
      </c>
      <c r="T4497" s="18">
        <f t="shared" si="237"/>
        <v>51.52380611514522</v>
      </c>
      <c r="U4497" s="18">
        <f>LOOKUP('lap sim'!T4497,'bike sim'!J56:J301,'bike sim'!K56:K301)</f>
        <v>6.622294358899862</v>
      </c>
    </row>
    <row r="4498" spans="17:21" x14ac:dyDescent="0.25">
      <c r="Q4498" s="18" t="s">
        <v>110</v>
      </c>
      <c r="R4498" s="11">
        <v>4493</v>
      </c>
      <c r="S4498" s="18">
        <f t="shared" si="238"/>
        <v>1.9457162651415807E-2</v>
      </c>
      <c r="T4498" s="18">
        <f t="shared" si="237"/>
        <v>51.394955056678555</v>
      </c>
      <c r="U4498" s="18">
        <f>LOOKUP('lap sim'!T4498,'bike sim'!J57:J302,'bike sim'!K57:K302)</f>
        <v>6.622294358899862</v>
      </c>
    </row>
    <row r="4499" spans="17:21" x14ac:dyDescent="0.25">
      <c r="Q4499" s="18" t="s">
        <v>110</v>
      </c>
      <c r="R4499" s="11">
        <v>4494</v>
      </c>
      <c r="S4499" s="18">
        <f t="shared" si="238"/>
        <v>1.9506189374122702E-2</v>
      </c>
      <c r="T4499" s="18">
        <f t="shared" si="237"/>
        <v>51.265779328822667</v>
      </c>
      <c r="U4499" s="18">
        <f>LOOKUP('lap sim'!T4499,'bike sim'!J58:J303,'bike sim'!K58:K303)</f>
        <v>6.622294358899862</v>
      </c>
    </row>
    <row r="4500" spans="17:21" x14ac:dyDescent="0.25">
      <c r="Q4500" s="18" t="s">
        <v>110</v>
      </c>
      <c r="R4500" s="11">
        <v>4495</v>
      </c>
      <c r="S4500" s="18">
        <f t="shared" si="238"/>
        <v>1.9555588892499368E-2</v>
      </c>
      <c r="T4500" s="18">
        <f t="shared" si="237"/>
        <v>51.136276462814905</v>
      </c>
      <c r="U4500" s="18">
        <f>LOOKUP('lap sim'!T4500,'bike sim'!J59:J304,'bike sim'!K59:K304)</f>
        <v>6.622294358899862</v>
      </c>
    </row>
    <row r="4501" spans="17:21" x14ac:dyDescent="0.25">
      <c r="Q4501" s="18" t="s">
        <v>110</v>
      </c>
      <c r="R4501" s="11">
        <v>4496</v>
      </c>
      <c r="S4501" s="18">
        <f t="shared" si="238"/>
        <v>1.9605365957583679E-2</v>
      </c>
      <c r="T4501" s="18">
        <f t="shared" si="237"/>
        <v>51.006443958429834</v>
      </c>
      <c r="U4501" s="18">
        <f>LOOKUP('lap sim'!T4501,'bike sim'!J60:J305,'bike sim'!K60:K305)</f>
        <v>6.622294358899862</v>
      </c>
    </row>
    <row r="4502" spans="17:21" x14ac:dyDescent="0.25">
      <c r="Q4502" s="18" t="s">
        <v>110</v>
      </c>
      <c r="R4502" s="11">
        <v>4497</v>
      </c>
      <c r="S4502" s="18">
        <f t="shared" si="238"/>
        <v>1.9658498784257499E-2</v>
      </c>
      <c r="T4502" s="18">
        <f t="shared" si="237"/>
        <v>50.868584166803146</v>
      </c>
      <c r="U4502" s="18">
        <f>LOOKUP('lap sim'!T4502,'bike sim'!J61:J306,'bike sim'!K61:K306)</f>
        <v>7.0127324135800588</v>
      </c>
    </row>
    <row r="4503" spans="17:21" x14ac:dyDescent="0.25">
      <c r="Q4503" s="18" t="s">
        <v>110</v>
      </c>
      <c r="R4503" s="11">
        <v>4498</v>
      </c>
      <c r="S4503" s="18">
        <f t="shared" si="238"/>
        <v>1.9712066351370464E-2</v>
      </c>
      <c r="T4503" s="18">
        <f t="shared" si="237"/>
        <v>50.730348720162247</v>
      </c>
      <c r="U4503" s="18">
        <f>LOOKUP('lap sim'!T4503,'bike sim'!J62:J307,'bike sim'!K62:K307)</f>
        <v>7.0127324135800588</v>
      </c>
    </row>
    <row r="4504" spans="17:21" x14ac:dyDescent="0.25">
      <c r="Q4504" s="18" t="s">
        <v>110</v>
      </c>
      <c r="R4504" s="11">
        <v>4499</v>
      </c>
      <c r="S4504" s="18">
        <f t="shared" si="238"/>
        <v>1.9766074623262662E-2</v>
      </c>
      <c r="T4504" s="18">
        <f t="shared" si="237"/>
        <v>50.591734527962451</v>
      </c>
      <c r="U4504" s="18">
        <f>LOOKUP('lap sim'!T4504,'bike sim'!J63:J308,'bike sim'!K63:K308)</f>
        <v>7.0127324135800588</v>
      </c>
    </row>
    <row r="4505" spans="17:21" x14ac:dyDescent="0.25">
      <c r="Q4505" s="18" t="s">
        <v>110</v>
      </c>
      <c r="R4505" s="11">
        <v>4500</v>
      </c>
      <c r="S4505" s="18">
        <f t="shared" si="238"/>
        <v>1.9820529679509757E-2</v>
      </c>
      <c r="T4505" s="18">
        <f t="shared" ref="T4505:T4529" si="239">T4506+(U4506*S4506)</f>
        <v>50.45273845702463</v>
      </c>
      <c r="U4505" s="18">
        <f>LOOKUP('lap sim'!T4505,'bike sim'!J64:J309,'bike sim'!K64:K309)</f>
        <v>7.0127324135800588</v>
      </c>
    </row>
    <row r="4506" spans="17:21" x14ac:dyDescent="0.25">
      <c r="Q4506" s="18" t="s">
        <v>110</v>
      </c>
      <c r="R4506" s="11">
        <v>4501</v>
      </c>
      <c r="S4506" s="18">
        <f t="shared" si="238"/>
        <v>1.98748921420937E-2</v>
      </c>
      <c r="T4506" s="18">
        <f t="shared" si="239"/>
        <v>50.31473845747653</v>
      </c>
      <c r="U4506" s="18">
        <f>LOOKUP('lap sim'!T4506,'bike sim'!J65:J310,'bike sim'!K65:K310)</f>
        <v>6.9434338843943895</v>
      </c>
    </row>
    <row r="4507" spans="17:21" x14ac:dyDescent="0.25">
      <c r="Q4507" s="18" t="s">
        <v>110</v>
      </c>
      <c r="R4507" s="11">
        <v>4502</v>
      </c>
      <c r="S4507" s="18">
        <f t="shared" si="238"/>
        <v>1.9929704794294113E-2</v>
      </c>
      <c r="T4507" s="18">
        <f t="shared" si="239"/>
        <v>50.17635786990185</v>
      </c>
      <c r="U4507" s="18">
        <f>LOOKUP('lap sim'!T4507,'bike sim'!J66:J311,'bike sim'!K66:K311)</f>
        <v>6.9434338843943895</v>
      </c>
    </row>
    <row r="4508" spans="17:21" x14ac:dyDescent="0.25">
      <c r="Q4508" s="18" t="s">
        <v>110</v>
      </c>
      <c r="R4508" s="11">
        <v>4503</v>
      </c>
      <c r="S4508" s="18">
        <f t="shared" si="238"/>
        <v>1.9984973887678028E-2</v>
      </c>
      <c r="T4508" s="18">
        <f t="shared" si="239"/>
        <v>50.037593525031411</v>
      </c>
      <c r="U4508" s="18">
        <f>LOOKUP('lap sim'!T4508,'bike sim'!J67:J312,'bike sim'!K67:K312)</f>
        <v>6.9434338843943895</v>
      </c>
    </row>
    <row r="4509" spans="17:21" x14ac:dyDescent="0.25">
      <c r="Q4509" s="18" t="s">
        <v>110</v>
      </c>
      <c r="R4509" s="11">
        <v>4504</v>
      </c>
      <c r="S4509" s="18">
        <f t="shared" si="238"/>
        <v>2.0044382809588788E-2</v>
      </c>
      <c r="T4509" s="18">
        <f t="shared" si="239"/>
        <v>49.889288660044059</v>
      </c>
      <c r="U4509" s="18">
        <f>LOOKUP('lap sim'!T4509,'bike sim'!J68:J313,'bike sim'!K68:K313)</f>
        <v>7.3988242190430329</v>
      </c>
    </row>
    <row r="4510" spans="17:21" x14ac:dyDescent="0.25">
      <c r="Q4510" s="18" t="s">
        <v>110</v>
      </c>
      <c r="R4510" s="11">
        <v>4505</v>
      </c>
      <c r="S4510" s="18">
        <f t="shared" si="238"/>
        <v>2.0104325247366897E-2</v>
      </c>
      <c r="T4510" s="18">
        <f t="shared" si="239"/>
        <v>49.740540291496323</v>
      </c>
      <c r="U4510" s="18">
        <f>LOOKUP('lap sim'!T4510,'bike sim'!J69:J314,'bike sim'!K69:K314)</f>
        <v>7.3988242190430329</v>
      </c>
    </row>
    <row r="4511" spans="17:21" x14ac:dyDescent="0.25">
      <c r="Q4511" s="18" t="s">
        <v>110</v>
      </c>
      <c r="R4511" s="11">
        <v>4506</v>
      </c>
      <c r="S4511" s="18">
        <f t="shared" si="238"/>
        <v>2.0164809239320701E-2</v>
      </c>
      <c r="T4511" s="18">
        <f t="shared" si="239"/>
        <v>49.591344412524052</v>
      </c>
      <c r="U4511" s="18">
        <f>LOOKUP('lap sim'!T4511,'bike sim'!J70:J315,'bike sim'!K70:K315)</f>
        <v>7.3988242190430329</v>
      </c>
    </row>
    <row r="4512" spans="17:21" x14ac:dyDescent="0.25">
      <c r="Q4512" s="18" t="s">
        <v>110</v>
      </c>
      <c r="R4512" s="11">
        <v>4507</v>
      </c>
      <c r="S4512" s="18">
        <f t="shared" si="238"/>
        <v>2.0225842994416553E-2</v>
      </c>
      <c r="T4512" s="18">
        <f t="shared" si="239"/>
        <v>49.441696955526403</v>
      </c>
      <c r="U4512" s="18">
        <f>LOOKUP('lap sim'!T4512,'bike sim'!J71:J316,'bike sim'!K71:K316)</f>
        <v>7.3988242190430329</v>
      </c>
    </row>
    <row r="4513" spans="17:21" x14ac:dyDescent="0.25">
      <c r="Q4513" s="18" t="s">
        <v>110</v>
      </c>
      <c r="R4513" s="11">
        <v>4508</v>
      </c>
      <c r="S4513" s="18">
        <f t="shared" si="238"/>
        <v>2.0287434896967268E-2</v>
      </c>
      <c r="T4513" s="18">
        <f t="shared" si="239"/>
        <v>49.291593790868461</v>
      </c>
      <c r="U4513" s="18">
        <f>LOOKUP('lap sim'!T4513,'bike sim'!J72:J317,'bike sim'!K72:K317)</f>
        <v>7.3988242190430329</v>
      </c>
    </row>
    <row r="4514" spans="17:21" x14ac:dyDescent="0.25">
      <c r="Q4514" s="18" t="s">
        <v>110</v>
      </c>
      <c r="R4514" s="11">
        <v>4509</v>
      </c>
      <c r="S4514" s="18">
        <f t="shared" si="238"/>
        <v>2.0349593511478945E-2</v>
      </c>
      <c r="T4514" s="18">
        <f t="shared" si="239"/>
        <v>49.141030725548049</v>
      </c>
      <c r="U4514" s="18">
        <f>LOOKUP('lap sim'!T4514,'bike sim'!J73:J318,'bike sim'!K73:K318)</f>
        <v>7.3988242190430329</v>
      </c>
    </row>
    <row r="4515" spans="17:21" x14ac:dyDescent="0.25">
      <c r="Q4515" s="18" t="s">
        <v>110</v>
      </c>
      <c r="R4515" s="11">
        <v>4510</v>
      </c>
      <c r="S4515" s="18">
        <f t="shared" si="238"/>
        <v>2.0412327587662635E-2</v>
      </c>
      <c r="T4515" s="18">
        <f t="shared" si="239"/>
        <v>48.990003501825413</v>
      </c>
      <c r="U4515" s="18">
        <f>LOOKUP('lap sim'!T4515,'bike sim'!J74:J319,'bike sim'!K74:K319)</f>
        <v>7.3988242190430329</v>
      </c>
    </row>
    <row r="4516" spans="17:21" x14ac:dyDescent="0.25">
      <c r="Q4516" s="18" t="s">
        <v>110</v>
      </c>
      <c r="R4516" s="11">
        <v>4511</v>
      </c>
      <c r="S4516" s="18">
        <f t="shared" si="238"/>
        <v>2.0475479591972247E-2</v>
      </c>
      <c r="T4516" s="18">
        <f t="shared" si="239"/>
        <v>48.838904871955556</v>
      </c>
      <c r="U4516" s="18">
        <f>LOOKUP('lap sim'!T4516,'bike sim'!J75:J320,'bike sim'!K75:K320)</f>
        <v>7.3794916104966299</v>
      </c>
    </row>
    <row r="4517" spans="17:21" x14ac:dyDescent="0.25">
      <c r="Q4517" s="18" t="s">
        <v>110</v>
      </c>
      <c r="R4517" s="11">
        <v>4512</v>
      </c>
      <c r="S4517" s="18">
        <f t="shared" si="238"/>
        <v>2.0540093780828887E-2</v>
      </c>
      <c r="T4517" s="18">
        <f t="shared" si="239"/>
        <v>48.685269437929776</v>
      </c>
      <c r="U4517" s="18">
        <f>LOOKUP('lap sim'!T4517,'bike sim'!J76:J321,'bike sim'!K76:K321)</f>
        <v>7.4797825007583469</v>
      </c>
    </row>
    <row r="4518" spans="17:21" x14ac:dyDescent="0.25">
      <c r="Q4518" s="18" t="s">
        <v>110</v>
      </c>
      <c r="R4518" s="11">
        <v>4513</v>
      </c>
      <c r="S4518" s="18">
        <f t="shared" si="238"/>
        <v>2.0605324219102179E-2</v>
      </c>
      <c r="T4518" s="18">
        <f t="shared" si="239"/>
        <v>48.53114609441328</v>
      </c>
      <c r="U4518" s="18">
        <f>LOOKUP('lap sim'!T4518,'bike sim'!J77:J322,'bike sim'!K77:K322)</f>
        <v>7.4797825007583469</v>
      </c>
    </row>
    <row r="4519" spans="17:21" x14ac:dyDescent="0.25">
      <c r="Q4519" s="18" t="s">
        <v>110</v>
      </c>
      <c r="R4519" s="11">
        <v>4514</v>
      </c>
      <c r="S4519" s="18">
        <f t="shared" si="238"/>
        <v>2.0671180771536259E-2</v>
      </c>
      <c r="T4519" s="18">
        <f t="shared" si="239"/>
        <v>48.376530158208332</v>
      </c>
      <c r="U4519" s="18">
        <f>LOOKUP('lap sim'!T4519,'bike sim'!J78:J323,'bike sim'!K78:K323)</f>
        <v>7.4797825007583469</v>
      </c>
    </row>
    <row r="4520" spans="17:21" x14ac:dyDescent="0.25">
      <c r="Q4520" s="18" t="s">
        <v>110</v>
      </c>
      <c r="R4520" s="11">
        <v>4515</v>
      </c>
      <c r="S4520" s="18">
        <f t="shared" si="238"/>
        <v>2.0741024668296228E-2</v>
      </c>
      <c r="T4520" s="18">
        <f t="shared" si="239"/>
        <v>48.213625700400122</v>
      </c>
      <c r="U4520" s="18">
        <f>LOOKUP('lap sim'!T4520,'bike sim'!J79:J324,'bike sim'!K79:K324)</f>
        <v>7.8542145536916728</v>
      </c>
    </row>
    <row r="4521" spans="17:21" x14ac:dyDescent="0.25">
      <c r="Q4521" s="18" t="s">
        <v>110</v>
      </c>
      <c r="R4521" s="11">
        <v>4516</v>
      </c>
      <c r="S4521" s="18">
        <f t="shared" si="238"/>
        <v>2.0811582165086509E-2</v>
      </c>
      <c r="T4521" s="18">
        <f t="shared" si="239"/>
        <v>48.050167068873748</v>
      </c>
      <c r="U4521" s="18">
        <f>LOOKUP('lap sim'!T4521,'bike sim'!J80:J325,'bike sim'!K80:K325)</f>
        <v>7.8542145536916728</v>
      </c>
    </row>
    <row r="4522" spans="17:21" x14ac:dyDescent="0.25">
      <c r="Q4522" s="18" t="s">
        <v>110</v>
      </c>
      <c r="R4522" s="11">
        <v>4517</v>
      </c>
      <c r="S4522" s="18">
        <f t="shared" si="238"/>
        <v>2.088286550526515E-2</v>
      </c>
      <c r="T4522" s="18">
        <f t="shared" si="239"/>
        <v>47.88614856269951</v>
      </c>
      <c r="U4522" s="18">
        <f>LOOKUP('lap sim'!T4522,'bike sim'!J81:J326,'bike sim'!K81:K326)</f>
        <v>7.8542145536916728</v>
      </c>
    </row>
    <row r="4523" spans="17:21" x14ac:dyDescent="0.25">
      <c r="Q4523" s="18" t="s">
        <v>110</v>
      </c>
      <c r="R4523" s="11">
        <v>4518</v>
      </c>
      <c r="S4523" s="18">
        <f t="shared" si="238"/>
        <v>2.095488722845754E-2</v>
      </c>
      <c r="T4523" s="18">
        <f t="shared" si="239"/>
        <v>47.721564382458794</v>
      </c>
      <c r="U4523" s="18">
        <f>LOOKUP('lap sim'!T4523,'bike sim'!J82:J327,'bike sim'!K82:K327)</f>
        <v>7.8542145536916728</v>
      </c>
    </row>
    <row r="4524" spans="17:21" x14ac:dyDescent="0.25">
      <c r="Q4524" s="18" t="s">
        <v>110</v>
      </c>
      <c r="R4524" s="11">
        <v>4519</v>
      </c>
      <c r="S4524" s="18">
        <f t="shared" si="238"/>
        <v>2.1027660179841704E-2</v>
      </c>
      <c r="T4524" s="18">
        <f t="shared" si="239"/>
        <v>47.556408627844199</v>
      </c>
      <c r="U4524" s="18">
        <f>LOOKUP('lap sim'!T4524,'bike sim'!J83:J328,'bike sim'!K83:K328)</f>
        <v>7.8542145536916728</v>
      </c>
    </row>
    <row r="4525" spans="17:21" x14ac:dyDescent="0.25">
      <c r="Q4525" s="18" t="s">
        <v>110</v>
      </c>
      <c r="R4525" s="11">
        <v>4520</v>
      </c>
      <c r="S4525" s="18">
        <f t="shared" si="238"/>
        <v>2.1101197519791937E-2</v>
      </c>
      <c r="T4525" s="18">
        <f t="shared" si="239"/>
        <v>47.390675295183925</v>
      </c>
      <c r="U4525" s="18">
        <f>LOOKUP('lap sim'!T4525,'bike sim'!J84:J329,'bike sim'!K84:K329)</f>
        <v>7.8542145536916728</v>
      </c>
    </row>
    <row r="4526" spans="17:21" x14ac:dyDescent="0.25">
      <c r="Q4526" s="18" t="s">
        <v>110</v>
      </c>
      <c r="R4526" s="11">
        <v>4521</v>
      </c>
      <c r="S4526" s="18">
        <f t="shared" si="238"/>
        <v>2.1175512733897135E-2</v>
      </c>
      <c r="T4526" s="18">
        <f t="shared" si="239"/>
        <v>47.224358274887464</v>
      </c>
      <c r="U4526" s="18">
        <f>LOOKUP('lap sim'!T4526,'bike sim'!J85:J330,'bike sim'!K85:K330)</f>
        <v>7.8542145536916728</v>
      </c>
    </row>
    <row r="4527" spans="17:21" x14ac:dyDescent="0.25">
      <c r="Q4527" s="18" t="s">
        <v>110</v>
      </c>
      <c r="R4527" s="11">
        <v>4522</v>
      </c>
      <c r="S4527" s="18">
        <f t="shared" si="238"/>
        <v>2.125501750193733E-2</v>
      </c>
      <c r="T4527" s="18">
        <f t="shared" si="239"/>
        <v>47.047714729421095</v>
      </c>
      <c r="U4527" s="18">
        <f>LOOKUP('lap sim'!T4527,'bike sim'!J86:J331,'bike sim'!K86:K331)</f>
        <v>8.3106751358953073</v>
      </c>
    </row>
    <row r="4528" spans="17:21" x14ac:dyDescent="0.25">
      <c r="Q4528" s="18" t="s">
        <v>110</v>
      </c>
      <c r="R4528" s="11">
        <v>4523</v>
      </c>
      <c r="S4528" s="18">
        <f t="shared" si="238"/>
        <v>2.1335425712785686E-2</v>
      </c>
      <c r="T4528" s="18">
        <f t="shared" si="239"/>
        <v>46.870402937436104</v>
      </c>
      <c r="U4528" s="18">
        <f>LOOKUP('lap sim'!T4528,'bike sim'!J87:J332,'bike sim'!K87:K332)</f>
        <v>8.3106751358953073</v>
      </c>
    </row>
    <row r="4529" spans="17:21" x14ac:dyDescent="0.25">
      <c r="Q4529" s="18" t="s">
        <v>110</v>
      </c>
      <c r="R4529" s="11">
        <v>4524</v>
      </c>
      <c r="S4529" s="18">
        <f t="shared" si="238"/>
        <v>2.1416754620707593E-2</v>
      </c>
      <c r="T4529" s="18">
        <f t="shared" si="239"/>
        <v>46.692415247318216</v>
      </c>
      <c r="U4529" s="18">
        <f>LOOKUP('lap sim'!T4529,'bike sim'!J88:J333,'bike sim'!K88:K333)</f>
        <v>8.3106751358953073</v>
      </c>
    </row>
    <row r="4530" spans="17:21" x14ac:dyDescent="0.25">
      <c r="Q4530" s="18" t="s">
        <v>110</v>
      </c>
      <c r="R4530" s="11">
        <v>4525</v>
      </c>
      <c r="S4530" s="18">
        <f t="shared" si="238"/>
        <v>2.149902194512051E-2</v>
      </c>
      <c r="T4530" s="18">
        <f t="shared" ref="T4530:T4566" si="240">T4531+(U4531*S4531)</f>
        <v>46.513743860192832</v>
      </c>
      <c r="U4530" s="18">
        <f>LOOKUP('lap sim'!T4530,'bike sim'!J89:J334,'bike sim'!K89:K334)</f>
        <v>8.3106751358953073</v>
      </c>
    </row>
    <row r="4531" spans="17:21" x14ac:dyDescent="0.25">
      <c r="Q4531" s="18" t="s">
        <v>110</v>
      </c>
      <c r="R4531" s="11">
        <v>4526</v>
      </c>
      <c r="S4531" s="18">
        <f t="shared" si="238"/>
        <v>2.1582245886849042E-2</v>
      </c>
      <c r="T4531" s="18">
        <f t="shared" si="240"/>
        <v>46.334380825924214</v>
      </c>
      <c r="U4531" s="18">
        <f>LOOKUP('lap sim'!T4531,'bike sim'!J90:J335,'bike sim'!K90:K335)</f>
        <v>8.3106751358953073</v>
      </c>
    </row>
    <row r="4532" spans="17:21" x14ac:dyDescent="0.25">
      <c r="Q4532" s="18" t="s">
        <v>110</v>
      </c>
      <c r="R4532" s="11">
        <v>4527</v>
      </c>
      <c r="S4532" s="18">
        <f t="shared" si="238"/>
        <v>2.1666445145079975E-2</v>
      </c>
      <c r="T4532" s="18">
        <f t="shared" si="240"/>
        <v>46.154318038973756</v>
      </c>
      <c r="U4532" s="18">
        <f>LOOKUP('lap sim'!T4532,'bike sim'!J91:J336,'bike sim'!K91:K336)</f>
        <v>8.3106751358953073</v>
      </c>
    </row>
    <row r="4533" spans="17:21" x14ac:dyDescent="0.25">
      <c r="Q4533" s="18" t="s">
        <v>110</v>
      </c>
      <c r="R4533" s="11">
        <v>4528</v>
      </c>
      <c r="S4533" s="18">
        <f t="shared" si="238"/>
        <v>2.1751638935053171E-2</v>
      </c>
      <c r="T4533" s="18">
        <f t="shared" si="240"/>
        <v>45.973547234111237</v>
      </c>
      <c r="U4533" s="18">
        <f>LOOKUP('lap sim'!T4533,'bike sim'!J92:J337,'bike sim'!K92:K337)</f>
        <v>8.3106751358953073</v>
      </c>
    </row>
    <row r="4534" spans="17:21" x14ac:dyDescent="0.25">
      <c r="Q4534" s="18" t="s">
        <v>110</v>
      </c>
      <c r="R4534" s="11">
        <v>4529</v>
      </c>
      <c r="S4534" s="18">
        <f t="shared" si="238"/>
        <v>2.1842875596908104E-2</v>
      </c>
      <c r="T4534" s="18">
        <f t="shared" si="240"/>
        <v>45.781517894171024</v>
      </c>
      <c r="U4534" s="18">
        <f>LOOKUP('lap sim'!T4534,'bike sim'!J93:J338,'bike sim'!K93:K338)</f>
        <v>8.7913946626787318</v>
      </c>
    </row>
    <row r="4535" spans="17:21" x14ac:dyDescent="0.25">
      <c r="Q4535" s="18" t="s">
        <v>110</v>
      </c>
      <c r="R4535" s="11">
        <v>4530</v>
      </c>
      <c r="S4535" s="18">
        <f t="shared" si="238"/>
        <v>2.1935271693701703E-2</v>
      </c>
      <c r="T4535" s="18">
        <f t="shared" si="240"/>
        <v>45.588676263678607</v>
      </c>
      <c r="U4535" s="18">
        <f>LOOKUP('lap sim'!T4535,'bike sim'!J94:J339,'bike sim'!K94:K339)</f>
        <v>8.7913946626787318</v>
      </c>
    </row>
    <row r="4536" spans="17:21" x14ac:dyDescent="0.25">
      <c r="Q4536" s="18" t="s">
        <v>110</v>
      </c>
      <c r="R4536" s="11">
        <v>4531</v>
      </c>
      <c r="S4536" s="18">
        <f t="shared" si="238"/>
        <v>2.2028852013640417E-2</v>
      </c>
      <c r="T4536" s="18">
        <f t="shared" si="240"/>
        <v>45.395011931660946</v>
      </c>
      <c r="U4536" s="18">
        <f>LOOKUP('lap sim'!T4536,'bike sim'!J95:J340,'bike sim'!K95:K340)</f>
        <v>8.7913946626787318</v>
      </c>
    </row>
    <row r="4537" spans="17:21" x14ac:dyDescent="0.25">
      <c r="Q4537" s="18" t="s">
        <v>110</v>
      </c>
      <c r="R4537" s="11">
        <v>4532</v>
      </c>
      <c r="S4537" s="18">
        <f t="shared" si="238"/>
        <v>2.2125212410394984E-2</v>
      </c>
      <c r="T4537" s="18">
        <f t="shared" si="240"/>
        <v>45.197306197619817</v>
      </c>
      <c r="U4537" s="18">
        <f>LOOKUP('lap sim'!T4537,'bike sim'!J96:J341,'bike sim'!K96:K341)</f>
        <v>8.9357665984821892</v>
      </c>
    </row>
    <row r="4538" spans="17:21" x14ac:dyDescent="0.25">
      <c r="Q4538" s="18" t="s">
        <v>110</v>
      </c>
      <c r="R4538" s="11">
        <v>4533</v>
      </c>
      <c r="S4538" s="18">
        <f t="shared" ref="S4538:S4601" si="241">1/T4538</f>
        <v>2.222285039140115E-2</v>
      </c>
      <c r="T4538" s="18">
        <f t="shared" si="240"/>
        <v>44.998727993369265</v>
      </c>
      <c r="U4538" s="18">
        <f>LOOKUP('lap sim'!T4538,'bike sim'!J97:J342,'bike sim'!K97:K342)</f>
        <v>8.9357665984821892</v>
      </c>
    </row>
    <row r="4539" spans="17:21" x14ac:dyDescent="0.25">
      <c r="Q4539" s="18" t="s">
        <v>110</v>
      </c>
      <c r="R4539" s="11">
        <v>4534</v>
      </c>
      <c r="S4539" s="18">
        <f t="shared" si="241"/>
        <v>2.2321794465517096E-2</v>
      </c>
      <c r="T4539" s="18">
        <f t="shared" si="240"/>
        <v>44.799265647966109</v>
      </c>
      <c r="U4539" s="18">
        <f>LOOKUP('lap sim'!T4539,'bike sim'!J98:J343,'bike sim'!K98:K343)</f>
        <v>8.9357665984821892</v>
      </c>
    </row>
    <row r="4540" spans="17:21" x14ac:dyDescent="0.25">
      <c r="Q4540" s="18" t="s">
        <v>110</v>
      </c>
      <c r="R4540" s="11">
        <v>4535</v>
      </c>
      <c r="S4540" s="18">
        <f t="shared" si="241"/>
        <v>2.2422074040847461E-2</v>
      </c>
      <c r="T4540" s="18">
        <f t="shared" si="240"/>
        <v>44.598907227683213</v>
      </c>
      <c r="U4540" s="18">
        <f>LOOKUP('lap sim'!T4540,'bike sim'!J99:J344,'bike sim'!K99:K344)</f>
        <v>8.9357665984821892</v>
      </c>
    </row>
    <row r="4541" spans="17:21" x14ac:dyDescent="0.25">
      <c r="Q4541" s="18" t="s">
        <v>110</v>
      </c>
      <c r="R4541" s="11">
        <v>4536</v>
      </c>
      <c r="S4541" s="18">
        <f t="shared" si="241"/>
        <v>2.2523719461563094E-2</v>
      </c>
      <c r="T4541" s="18">
        <f t="shared" si="240"/>
        <v>44.397640527644995</v>
      </c>
      <c r="U4541" s="18">
        <f>LOOKUP('lap sim'!T4541,'bike sim'!J100:J345,'bike sim'!K100:K345)</f>
        <v>8.9357665984821892</v>
      </c>
    </row>
    <row r="4542" spans="17:21" x14ac:dyDescent="0.25">
      <c r="Q4542" s="18" t="s">
        <v>110</v>
      </c>
      <c r="R4542" s="11">
        <v>4537</v>
      </c>
      <c r="S4542" s="18">
        <f t="shared" si="241"/>
        <v>2.2633497400335125E-2</v>
      </c>
      <c r="T4542" s="18">
        <f t="shared" si="240"/>
        <v>44.182301228673275</v>
      </c>
      <c r="U4542" s="18">
        <f>LOOKUP('lap sim'!T4542,'bike sim'!J101:J346,'bike sim'!K101:K346)</f>
        <v>9.5141857735399409</v>
      </c>
    </row>
    <row r="4543" spans="17:21" x14ac:dyDescent="0.25">
      <c r="Q4543" s="18" t="s">
        <v>110</v>
      </c>
      <c r="R4543" s="11">
        <v>4538</v>
      </c>
      <c r="S4543" s="18">
        <f t="shared" si="241"/>
        <v>2.274489897230883E-2</v>
      </c>
      <c r="T4543" s="18">
        <f t="shared" si="240"/>
        <v>43.96590203445033</v>
      </c>
      <c r="U4543" s="18">
        <f>LOOKUP('lap sim'!T4543,'bike sim'!J102:J347,'bike sim'!K102:K347)</f>
        <v>9.5141857735399409</v>
      </c>
    </row>
    <row r="4544" spans="17:21" x14ac:dyDescent="0.25">
      <c r="Q4544" s="18" t="s">
        <v>110</v>
      </c>
      <c r="R4544" s="11">
        <v>4539</v>
      </c>
      <c r="S4544" s="18">
        <f t="shared" si="241"/>
        <v>2.2857964640178349E-2</v>
      </c>
      <c r="T4544" s="18">
        <f t="shared" si="240"/>
        <v>43.748427112458664</v>
      </c>
      <c r="U4544" s="18">
        <f>LOOKUP('lap sim'!T4544,'bike sim'!J103:J348,'bike sim'!K103:K348)</f>
        <v>9.5141857735399409</v>
      </c>
    </row>
    <row r="4545" spans="17:21" x14ac:dyDescent="0.25">
      <c r="Q4545" s="18" t="s">
        <v>110</v>
      </c>
      <c r="R4545" s="11">
        <v>4540</v>
      </c>
      <c r="S4545" s="18">
        <f t="shared" si="241"/>
        <v>2.2972736293632039E-2</v>
      </c>
      <c r="T4545" s="18">
        <f t="shared" si="240"/>
        <v>43.529860231634508</v>
      </c>
      <c r="U4545" s="18">
        <f>LOOKUP('lap sim'!T4545,'bike sim'!J104:J349,'bike sim'!K104:K349)</f>
        <v>9.5141857735399409</v>
      </c>
    </row>
    <row r="4546" spans="17:21" x14ac:dyDescent="0.25">
      <c r="Q4546" s="18" t="s">
        <v>110</v>
      </c>
      <c r="R4546" s="11">
        <v>4541</v>
      </c>
      <c r="S4546" s="18">
        <f t="shared" si="241"/>
        <v>2.3089257314753878E-2</v>
      </c>
      <c r="T4546" s="18">
        <f t="shared" si="240"/>
        <v>43.310184748168872</v>
      </c>
      <c r="U4546" s="18">
        <f>LOOKUP('lap sim'!T4546,'bike sim'!J105:J350,'bike sim'!K105:K350)</f>
        <v>9.5141857735399409</v>
      </c>
    </row>
    <row r="4547" spans="17:21" x14ac:dyDescent="0.25">
      <c r="Q4547" s="18" t="s">
        <v>110</v>
      </c>
      <c r="R4547" s="11">
        <v>4542</v>
      </c>
      <c r="S4547" s="18">
        <f t="shared" si="241"/>
        <v>2.3214668437666629E-2</v>
      </c>
      <c r="T4547" s="18">
        <f t="shared" si="240"/>
        <v>43.076212898973147</v>
      </c>
      <c r="U4547" s="18">
        <f>LOOKUP('lap sim'!T4547,'bike sim'!J106:J351,'bike sim'!K106:K351)</f>
        <v>10.07862118832157</v>
      </c>
    </row>
    <row r="4548" spans="17:21" x14ac:dyDescent="0.25">
      <c r="Q4548" s="18" t="s">
        <v>110</v>
      </c>
      <c r="R4548" s="11">
        <v>4543</v>
      </c>
      <c r="S4548" s="18">
        <f t="shared" si="241"/>
        <v>2.3341328158237258E-2</v>
      </c>
      <c r="T4548" s="18">
        <f t="shared" si="240"/>
        <v>42.842463514532078</v>
      </c>
      <c r="U4548" s="18">
        <f>LOOKUP('lap sim'!T4548,'bike sim'!J107:J352,'bike sim'!K107:K352)</f>
        <v>10.014399474460859</v>
      </c>
    </row>
    <row r="4549" spans="17:21" x14ac:dyDescent="0.25">
      <c r="Q4549" s="18" t="s">
        <v>110</v>
      </c>
      <c r="R4549" s="11">
        <v>4544</v>
      </c>
      <c r="S4549" s="18">
        <f t="shared" si="241"/>
        <v>2.347008784337375E-2</v>
      </c>
      <c r="T4549" s="18">
        <f t="shared" si="240"/>
        <v>42.607424679167849</v>
      </c>
      <c r="U4549" s="18">
        <f>LOOKUP('lap sim'!T4549,'bike sim'!J108:J353,'bike sim'!K108:K353)</f>
        <v>10.014399474460859</v>
      </c>
    </row>
    <row r="4550" spans="17:21" x14ac:dyDescent="0.25">
      <c r="Q4550" s="18" t="s">
        <v>110</v>
      </c>
      <c r="R4550" s="11">
        <v>4545</v>
      </c>
      <c r="S4550" s="18">
        <f t="shared" si="241"/>
        <v>2.3601006236374518E-2</v>
      </c>
      <c r="T4550" s="18">
        <f t="shared" si="240"/>
        <v>42.371074774717556</v>
      </c>
      <c r="U4550" s="18">
        <f>LOOKUP('lap sim'!T4550,'bike sim'!J109:J354,'bike sim'!K109:K354)</f>
        <v>10.014399474460859</v>
      </c>
    </row>
    <row r="4551" spans="17:21" x14ac:dyDescent="0.25">
      <c r="Q4551" s="18" t="s">
        <v>110</v>
      </c>
      <c r="R4551" s="11">
        <v>4546</v>
      </c>
      <c r="S4551" s="18">
        <f t="shared" si="241"/>
        <v>2.3734144409070266E-2</v>
      </c>
      <c r="T4551" s="18">
        <f t="shared" si="240"/>
        <v>42.133391571420582</v>
      </c>
      <c r="U4551" s="18">
        <f>LOOKUP('lap sim'!T4551,'bike sim'!J110:J355,'bike sim'!K110:K355)</f>
        <v>10.014399474460859</v>
      </c>
    </row>
    <row r="4552" spans="17:21" x14ac:dyDescent="0.25">
      <c r="Q4552" s="18" t="s">
        <v>110</v>
      </c>
      <c r="R4552" s="11">
        <v>4547</v>
      </c>
      <c r="S4552" s="18">
        <f t="shared" si="241"/>
        <v>2.3869565881935683E-2</v>
      </c>
      <c r="T4552" s="18">
        <f t="shared" si="240"/>
        <v>41.894352203396913</v>
      </c>
      <c r="U4552" s="18">
        <f>LOOKUP('lap sim'!T4552,'bike sim'!J111:J356,'bike sim'!K111:K356)</f>
        <v>10.014399474460859</v>
      </c>
    </row>
    <row r="4553" spans="17:21" x14ac:dyDescent="0.25">
      <c r="Q4553" s="18" t="s">
        <v>110</v>
      </c>
      <c r="R4553" s="11">
        <v>4548</v>
      </c>
      <c r="S4553" s="18">
        <f t="shared" si="241"/>
        <v>2.4014302834466896E-2</v>
      </c>
      <c r="T4553" s="18">
        <f t="shared" si="240"/>
        <v>41.641850146269277</v>
      </c>
      <c r="U4553" s="18">
        <f>LOOKUP('lap sim'!T4553,'bike sim'!J112:J357,'bike sim'!K112:K357)</f>
        <v>10.514652824533725</v>
      </c>
    </row>
    <row r="4554" spans="17:21" x14ac:dyDescent="0.25">
      <c r="Q4554" s="18" t="s">
        <v>110</v>
      </c>
      <c r="R4554" s="11">
        <v>4549</v>
      </c>
      <c r="S4554" s="18">
        <f t="shared" si="241"/>
        <v>2.4161710570460758E-2</v>
      </c>
      <c r="T4554" s="18">
        <f t="shared" si="240"/>
        <v>41.387798147974017</v>
      </c>
      <c r="U4554" s="18">
        <f>LOOKUP('lap sim'!T4554,'bike sim'!J113:J358,'bike sim'!K113:K358)</f>
        <v>10.514652824533725</v>
      </c>
    </row>
    <row r="4555" spans="17:21" x14ac:dyDescent="0.25">
      <c r="Q4555" s="18" t="s">
        <v>110</v>
      </c>
      <c r="R4555" s="11">
        <v>4550</v>
      </c>
      <c r="S4555" s="18">
        <f t="shared" si="241"/>
        <v>2.4311872357880956E-2</v>
      </c>
      <c r="T4555" s="18">
        <f t="shared" si="240"/>
        <v>41.132167250616519</v>
      </c>
      <c r="U4555" s="18">
        <f>LOOKUP('lap sim'!T4555,'bike sim'!J114:J359,'bike sim'!K114:K359)</f>
        <v>10.514652824533725</v>
      </c>
    </row>
    <row r="4556" spans="17:21" x14ac:dyDescent="0.25">
      <c r="Q4556" s="18" t="s">
        <v>110</v>
      </c>
      <c r="R4556" s="11">
        <v>4551</v>
      </c>
      <c r="S4556" s="18">
        <f t="shared" si="241"/>
        <v>2.4464875148538099E-2</v>
      </c>
      <c r="T4556" s="18">
        <f t="shared" si="240"/>
        <v>40.874927582034076</v>
      </c>
      <c r="U4556" s="18">
        <f>LOOKUP('lap sim'!T4556,'bike sim'!J14:J259,'bike sim'!K14:K259)</f>
        <v>10.514652824533725</v>
      </c>
    </row>
    <row r="4557" spans="17:21" x14ac:dyDescent="0.25">
      <c r="Q4557" s="18" t="s">
        <v>110</v>
      </c>
      <c r="R4557" s="11">
        <v>4552</v>
      </c>
      <c r="S4557" s="18">
        <f t="shared" si="241"/>
        <v>2.4628735119607205E-2</v>
      </c>
      <c r="T4557" s="18">
        <f t="shared" si="240"/>
        <v>40.602978396722008</v>
      </c>
      <c r="U4557" s="18">
        <f>LOOKUP('lap sim'!T4557,'bike sim'!J15:J260,'bike sim'!K15:K260)</f>
        <v>11.041946896232151</v>
      </c>
    </row>
    <row r="4558" spans="17:21" x14ac:dyDescent="0.25">
      <c r="Q4558" s="18" t="s">
        <v>110</v>
      </c>
      <c r="R4558" s="11">
        <v>4553</v>
      </c>
      <c r="S4558" s="18">
        <f t="shared" si="241"/>
        <v>2.4795939986807177E-2</v>
      </c>
      <c r="T4558" s="18">
        <f t="shared" si="240"/>
        <v>40.329182944145522</v>
      </c>
      <c r="U4558" s="18">
        <f>LOOKUP('lap sim'!T4558,'bike sim'!J16:J261,'bike sim'!K16:K261)</f>
        <v>11.041946896232151</v>
      </c>
    </row>
    <row r="4559" spans="17:21" x14ac:dyDescent="0.25">
      <c r="Q4559" s="18" t="s">
        <v>110</v>
      </c>
      <c r="R4559" s="11">
        <v>4554</v>
      </c>
      <c r="S4559" s="18">
        <f t="shared" si="241"/>
        <v>2.4966605283936183E-2</v>
      </c>
      <c r="T4559" s="18">
        <f t="shared" si="240"/>
        <v>40.053503014421111</v>
      </c>
      <c r="U4559" s="18">
        <f>LOOKUP('lap sim'!T4559,'bike sim'!J17:J262,'bike sim'!K17:K262)</f>
        <v>11.041946896232151</v>
      </c>
    </row>
    <row r="4560" spans="17:21" x14ac:dyDescent="0.25">
      <c r="Q4560" s="18" t="s">
        <v>110</v>
      </c>
      <c r="R4560" s="11">
        <v>4555</v>
      </c>
      <c r="S4560" s="18">
        <f t="shared" si="241"/>
        <v>2.5140852215770906E-2</v>
      </c>
      <c r="T4560" s="18">
        <f t="shared" si="240"/>
        <v>39.775899059328545</v>
      </c>
      <c r="U4560" s="18">
        <f>LOOKUP('lap sim'!T4560,'bike sim'!J18:J263,'bike sim'!K18:K263)</f>
        <v>11.041946896232151</v>
      </c>
    </row>
    <row r="4561" spans="17:21" x14ac:dyDescent="0.25">
      <c r="Q4561" s="18" t="s">
        <v>110</v>
      </c>
      <c r="R4561" s="11">
        <v>4556</v>
      </c>
      <c r="S4561" s="18">
        <f t="shared" si="241"/>
        <v>2.532791264867389E-2</v>
      </c>
      <c r="T4561" s="18">
        <f t="shared" si="240"/>
        <v>39.482132375893109</v>
      </c>
      <c r="U4561" s="18">
        <f>LOOKUP('lap sim'!T4561,'bike sim'!J19:J264,'bike sim'!K19:K264)</f>
        <v>11.598535083024931</v>
      </c>
    </row>
    <row r="4562" spans="17:21" x14ac:dyDescent="0.25">
      <c r="Q4562" s="18" t="s">
        <v>110</v>
      </c>
      <c r="R4562" s="11">
        <v>4557</v>
      </c>
      <c r="S4562" s="18">
        <f t="shared" si="241"/>
        <v>2.5519222537116082E-2</v>
      </c>
      <c r="T4562" s="18">
        <f t="shared" si="240"/>
        <v>39.186146778004847</v>
      </c>
      <c r="U4562" s="18">
        <f>LOOKUP('lap sim'!T4562,'bike sim'!J20:J265,'bike sim'!K20:K265)</f>
        <v>11.598535083024931</v>
      </c>
    </row>
    <row r="4563" spans="17:21" x14ac:dyDescent="0.25">
      <c r="Q4563" s="18" t="s">
        <v>110</v>
      </c>
      <c r="R4563" s="11">
        <v>4558</v>
      </c>
      <c r="S4563" s="18">
        <f t="shared" si="241"/>
        <v>2.5714945506631465E-2</v>
      </c>
      <c r="T4563" s="18">
        <f t="shared" si="240"/>
        <v>38.887891080388108</v>
      </c>
      <c r="U4563" s="18">
        <f>LOOKUP('lap sim'!T4563,'bike sim'!J21:J266,'bike sim'!K21:K266)</f>
        <v>11.598535083024931</v>
      </c>
    </row>
    <row r="4564" spans="17:21" x14ac:dyDescent="0.25">
      <c r="Q4564" s="18" t="s">
        <v>110</v>
      </c>
      <c r="R4564" s="11">
        <v>4559</v>
      </c>
      <c r="S4564" s="18">
        <f t="shared" si="241"/>
        <v>2.5925583616001537E-2</v>
      </c>
      <c r="T4564" s="18">
        <f t="shared" si="240"/>
        <v>38.571937851489281</v>
      </c>
      <c r="U4564" s="18">
        <f>LOOKUP('lap sim'!T4564,'bike sim'!J22:J267,'bike sim'!K22:K267)</f>
        <v>12.186928309063013</v>
      </c>
    </row>
    <row r="4565" spans="17:21" x14ac:dyDescent="0.25">
      <c r="Q4565" s="18" t="s">
        <v>110</v>
      </c>
      <c r="R4565" s="11">
        <v>4560</v>
      </c>
      <c r="S4565" s="18">
        <f t="shared" si="241"/>
        <v>2.6141499093719083E-2</v>
      </c>
      <c r="T4565" s="18">
        <f t="shared" si="240"/>
        <v>38.25335327614269</v>
      </c>
      <c r="U4565" s="18">
        <f>LOOKUP('lap sim'!T4565,'bike sim'!J23:J268,'bike sim'!K23:K268)</f>
        <v>12.186928309063013</v>
      </c>
    </row>
    <row r="4566" spans="17:21" x14ac:dyDescent="0.25">
      <c r="Q4566" s="18" t="s">
        <v>110</v>
      </c>
      <c r="R4566" s="11">
        <v>4561</v>
      </c>
      <c r="S4566" s="18">
        <f t="shared" si="241"/>
        <v>2.636590683205688E-2</v>
      </c>
      <c r="T4566" s="18">
        <f t="shared" si="240"/>
        <v>37.927768097251793</v>
      </c>
      <c r="U4566" s="18">
        <f>LOOKUP('lap sim'!T4566,'bike sim'!J24:J269,'bike sim'!K24:K269)</f>
        <v>12.348719160876071</v>
      </c>
    </row>
    <row r="4567" spans="17:21" x14ac:dyDescent="0.25">
      <c r="Q4567" s="18" t="s">
        <v>110</v>
      </c>
      <c r="R4567" s="11">
        <v>4562</v>
      </c>
      <c r="S4567" s="18">
        <f t="shared" si="241"/>
        <v>2.6596212278277936E-2</v>
      </c>
      <c r="T4567" s="18">
        <f t="shared" ref="T4567:T4594" si="242">T4568+(U4568*S4568)</f>
        <v>37.599338941084298</v>
      </c>
      <c r="U4567" s="18">
        <f>LOOKUP('lap sim'!T4567,'bike sim'!J25:J270,'bike sim'!K25:K270)</f>
        <v>12.348719160876071</v>
      </c>
    </row>
    <row r="4568" spans="17:21" x14ac:dyDescent="0.25">
      <c r="Q4568" s="18" t="s">
        <v>110</v>
      </c>
      <c r="R4568" s="11">
        <v>4563</v>
      </c>
      <c r="S4568" s="18">
        <f t="shared" si="241"/>
        <v>2.6847040836909246E-2</v>
      </c>
      <c r="T4568" s="18">
        <f t="shared" si="242"/>
        <v>37.248053000508065</v>
      </c>
      <c r="U4568" s="18">
        <f>LOOKUP('lap sim'!T4568,'bike sim'!J26:J271,'bike sim'!K26:K271)</f>
        <v>13.084717332916908</v>
      </c>
    </row>
    <row r="4569" spans="17:21" x14ac:dyDescent="0.25">
      <c r="Q4569" s="18" t="s">
        <v>110</v>
      </c>
      <c r="R4569" s="11">
        <v>4564</v>
      </c>
      <c r="S4569" s="18">
        <f t="shared" si="241"/>
        <v>2.7105126358068835E-2</v>
      </c>
      <c r="T4569" s="18">
        <f t="shared" si="242"/>
        <v>36.893390083839741</v>
      </c>
      <c r="U4569" s="18">
        <f>LOOKUP('lap sim'!T4569,'bike sim'!J27:J272,'bike sim'!K27:K272)</f>
        <v>13.084717332916908</v>
      </c>
    </row>
    <row r="4570" spans="17:21" x14ac:dyDescent="0.25">
      <c r="Q4570" s="18" t="s">
        <v>110</v>
      </c>
      <c r="R4570" s="11">
        <v>4565</v>
      </c>
      <c r="S4570" s="18">
        <f t="shared" si="241"/>
        <v>2.7370826386666311E-2</v>
      </c>
      <c r="T4570" s="18">
        <f t="shared" si="242"/>
        <v>36.535250557401866</v>
      </c>
      <c r="U4570" s="18">
        <f>LOOKUP('lap sim'!T4570,'bike sim'!J28:J273,'bike sim'!K28:K273)</f>
        <v>13.084717332916908</v>
      </c>
    </row>
    <row r="4571" spans="17:21" x14ac:dyDescent="0.25">
      <c r="Q4571" s="18" t="s">
        <v>110</v>
      </c>
      <c r="R4571" s="11">
        <v>4566</v>
      </c>
      <c r="S4571" s="18">
        <f t="shared" si="241"/>
        <v>2.7647254077942416E-2</v>
      </c>
      <c r="T4571" s="18">
        <f t="shared" si="242"/>
        <v>36.169957319480126</v>
      </c>
      <c r="U4571" s="18">
        <f>LOOKUP('lap sim'!T4571,'bike sim'!J29:J274,'bike sim'!K29:K274)</f>
        <v>13.212640824723998</v>
      </c>
    </row>
    <row r="4572" spans="17:21" x14ac:dyDescent="0.25">
      <c r="Q4572" s="18" t="s">
        <v>110</v>
      </c>
      <c r="R4572" s="11">
        <v>4567</v>
      </c>
      <c r="S4572" s="18">
        <f t="shared" si="241"/>
        <v>2.7942672382336171E-2</v>
      </c>
      <c r="T4572" s="18">
        <f t="shared" si="242"/>
        <v>35.787557693735309</v>
      </c>
      <c r="U4572" s="18">
        <f>LOOKUP('lap sim'!T4572,'bike sim'!J30:J275,'bike sim'!K30:K275)</f>
        <v>13.685148668405537</v>
      </c>
    </row>
    <row r="4573" spans="17:21" x14ac:dyDescent="0.25">
      <c r="Q4573" s="18" t="s">
        <v>110</v>
      </c>
      <c r="R4573" s="11">
        <v>4568</v>
      </c>
      <c r="S4573" s="18">
        <f t="shared" si="241"/>
        <v>2.8247803733901306E-2</v>
      </c>
      <c r="T4573" s="18">
        <f t="shared" si="242"/>
        <v>35.400982300080926</v>
      </c>
      <c r="U4573" s="18">
        <f>LOOKUP('lap sim'!T4573,'bike sim'!J31:J276,'bike sim'!K31:K276)</f>
        <v>13.685148668405537</v>
      </c>
    </row>
    <row r="4574" spans="17:21" x14ac:dyDescent="0.25">
      <c r="Q4574" s="18" t="s">
        <v>110</v>
      </c>
      <c r="R4574" s="11">
        <v>4569</v>
      </c>
      <c r="S4574" s="18">
        <f t="shared" si="241"/>
        <v>2.8574822656183899E-2</v>
      </c>
      <c r="T4574" s="18">
        <f t="shared" si="242"/>
        <v>34.995842740027967</v>
      </c>
      <c r="U4574" s="18">
        <f>LOOKUP('lap sim'!T4574,'bike sim'!J32:J277,'bike sim'!K32:K277)</f>
        <v>14.178200331377566</v>
      </c>
    </row>
    <row r="4575" spans="17:21" x14ac:dyDescent="0.25">
      <c r="Q4575" s="18" t="s">
        <v>110</v>
      </c>
      <c r="R4575" s="11">
        <v>4570</v>
      </c>
      <c r="S4575" s="18">
        <f t="shared" si="241"/>
        <v>2.8913515843554099E-2</v>
      </c>
      <c r="T4575" s="18">
        <f t="shared" si="242"/>
        <v>34.585901120113597</v>
      </c>
      <c r="U4575" s="18">
        <f>LOOKUP('lap sim'!T4575,'bike sim'!J33:J278,'bike sim'!K33:K278)</f>
        <v>14.178200331377566</v>
      </c>
    </row>
    <row r="4576" spans="17:21" x14ac:dyDescent="0.25">
      <c r="Q4576" s="18" t="s">
        <v>110</v>
      </c>
      <c r="R4576" s="11">
        <v>4571</v>
      </c>
      <c r="S4576" s="18">
        <f t="shared" si="241"/>
        <v>2.9277673459676953E-2</v>
      </c>
      <c r="T4576" s="18">
        <f t="shared" si="242"/>
        <v>34.155719421396739</v>
      </c>
      <c r="U4576" s="18">
        <f>LOOKUP('lap sim'!T4576,'bike sim'!J34:J279,'bike sim'!K34:K279)</f>
        <v>14.6931654015928</v>
      </c>
    </row>
    <row r="4577" spans="17:21" x14ac:dyDescent="0.25">
      <c r="Q4577" s="18" t="s">
        <v>110</v>
      </c>
      <c r="R4577" s="11">
        <v>4572</v>
      </c>
      <c r="S4577" s="18">
        <f t="shared" si="241"/>
        <v>2.9667084433239708E-2</v>
      </c>
      <c r="T4577" s="18">
        <f t="shared" si="242"/>
        <v>33.707390500415208</v>
      </c>
      <c r="U4577" s="18">
        <f>LOOKUP('lap sim'!T4577,'bike sim'!J35:J280,'bike sim'!K35:K280)</f>
        <v>15.111998012154368</v>
      </c>
    </row>
    <row r="4578" spans="17:21" x14ac:dyDescent="0.25">
      <c r="Q4578" s="18" t="s">
        <v>110</v>
      </c>
      <c r="R4578" s="11">
        <v>4573</v>
      </c>
      <c r="S4578" s="18">
        <f t="shared" si="241"/>
        <v>3.0072533965325027E-2</v>
      </c>
      <c r="T4578" s="18">
        <f t="shared" si="242"/>
        <v>33.25293442691077</v>
      </c>
      <c r="U4578" s="18">
        <f>LOOKUP('lap sim'!T4578,'bike sim'!J36:J281,'bike sim'!K36:K281)</f>
        <v>15.111998012154368</v>
      </c>
    </row>
    <row r="4579" spans="17:21" x14ac:dyDescent="0.25">
      <c r="Q4579" s="18" t="s">
        <v>110</v>
      </c>
      <c r="R4579" s="11">
        <v>4574</v>
      </c>
      <c r="S4579" s="18">
        <f t="shared" si="241"/>
        <v>3.0514995013805255E-2</v>
      </c>
      <c r="T4579" s="18">
        <f t="shared" si="242"/>
        <v>32.770773829312148</v>
      </c>
      <c r="U4579" s="18">
        <f>LOOKUP('lap sim'!T4579,'bike sim'!J37:J282,'bike sim'!K37:K282)</f>
        <v>15.800775893310437</v>
      </c>
    </row>
    <row r="4580" spans="17:21" x14ac:dyDescent="0.25">
      <c r="Q4580" s="18" t="s">
        <v>110</v>
      </c>
      <c r="R4580" s="11">
        <v>4575</v>
      </c>
      <c r="S4580" s="18">
        <f t="shared" si="241"/>
        <v>3.0977684489285978E-2</v>
      </c>
      <c r="T4580" s="18">
        <f t="shared" si="242"/>
        <v>32.281302379003264</v>
      </c>
      <c r="U4580" s="18">
        <f>LOOKUP('lap sim'!T4580,'bike sim'!J38:J283,'bike sim'!K38:K283)</f>
        <v>15.800775893310437</v>
      </c>
    </row>
    <row r="4581" spans="17:21" x14ac:dyDescent="0.25">
      <c r="Q4581" s="18" t="s">
        <v>110</v>
      </c>
      <c r="R4581" s="11">
        <v>4576</v>
      </c>
      <c r="S4581" s="18">
        <f t="shared" si="241"/>
        <v>3.1485305357083437E-2</v>
      </c>
      <c r="T4581" s="18">
        <f t="shared" si="242"/>
        <v>31.760848073687939</v>
      </c>
      <c r="U4581" s="18">
        <f>LOOKUP('lap sim'!T4581,'bike sim'!J39:J284,'bike sim'!K39:K284)</f>
        <v>16.530070120416863</v>
      </c>
    </row>
    <row r="4582" spans="17:21" x14ac:dyDescent="0.25">
      <c r="Q4582" s="18" t="s">
        <v>110</v>
      </c>
      <c r="R4582" s="11">
        <v>4577</v>
      </c>
      <c r="S4582" s="18">
        <f t="shared" si="241"/>
        <v>3.2018879613716411E-2</v>
      </c>
      <c r="T4582" s="18">
        <f t="shared" si="242"/>
        <v>31.231573748496022</v>
      </c>
      <c r="U4582" s="18">
        <f>LOOKUP('lap sim'!T4582,'bike sim'!J40:J285,'bike sim'!K40:K285)</f>
        <v>16.530070120416863</v>
      </c>
    </row>
    <row r="4583" spans="17:21" x14ac:dyDescent="0.25">
      <c r="Q4583" s="18" t="s">
        <v>110</v>
      </c>
      <c r="R4583" s="11">
        <v>4578</v>
      </c>
      <c r="S4583" s="18">
        <f t="shared" si="241"/>
        <v>3.260798025218966E-2</v>
      </c>
      <c r="T4583" s="18">
        <f t="shared" si="242"/>
        <v>30.66733947536812</v>
      </c>
      <c r="U4583" s="18">
        <f>LOOKUP('lap sim'!T4583,'bike sim'!J41:J286,'bike sim'!K41:K286)</f>
        <v>17.303563997650944</v>
      </c>
    </row>
    <row r="4584" spans="17:21" x14ac:dyDescent="0.25">
      <c r="Q4584" s="18" t="s">
        <v>110</v>
      </c>
      <c r="R4584" s="11">
        <v>4579</v>
      </c>
      <c r="S4584" s="18">
        <f t="shared" si="241"/>
        <v>3.3261870507956329E-2</v>
      </c>
      <c r="T4584" s="18">
        <f t="shared" si="242"/>
        <v>30.064454726344909</v>
      </c>
      <c r="U4584" s="18">
        <f>LOOKUP('lap sim'!T4584,'bike sim'!J42:J287,'bike sim'!K42:K287)</f>
        <v>18.12540124221216</v>
      </c>
    </row>
    <row r="4585" spans="17:21" x14ac:dyDescent="0.25">
      <c r="Q4585" s="18" t="s">
        <v>110</v>
      </c>
      <c r="R4585" s="11">
        <v>4580</v>
      </c>
      <c r="S4585" s="18">
        <f t="shared" si="241"/>
        <v>3.3957045417129406E-2</v>
      </c>
      <c r="T4585" s="18">
        <f t="shared" si="242"/>
        <v>29.448969653159416</v>
      </c>
      <c r="U4585" s="18">
        <f>LOOKUP('lap sim'!T4585,'bike sim'!J43:J288,'bike sim'!K43:K288)</f>
        <v>18.12540124221216</v>
      </c>
    </row>
    <row r="4586" spans="17:21" x14ac:dyDescent="0.25">
      <c r="Q4586" s="18" t="s">
        <v>110</v>
      </c>
      <c r="R4586" s="11">
        <v>4581</v>
      </c>
      <c r="S4586" s="18">
        <f t="shared" si="241"/>
        <v>3.4735506145141766E-2</v>
      </c>
      <c r="T4586" s="18">
        <f t="shared" si="242"/>
        <v>28.788985996677745</v>
      </c>
      <c r="U4586" s="18">
        <f>LOOKUP('lap sim'!T4586,'bike sim'!J44:J289,'bike sim'!K44:K289)</f>
        <v>19.000260244487013</v>
      </c>
    </row>
    <row r="4587" spans="17:21" x14ac:dyDescent="0.25">
      <c r="Q4587" s="18" t="s">
        <v>110</v>
      </c>
      <c r="R4587" s="11">
        <v>4582</v>
      </c>
      <c r="S4587" s="18">
        <f t="shared" si="241"/>
        <v>3.5594524261634883E-2</v>
      </c>
      <c r="T4587" s="18">
        <f t="shared" si="242"/>
        <v>28.094208891501822</v>
      </c>
      <c r="U4587" s="18">
        <f>LOOKUP('lap sim'!T4587,'bike sim'!J45:J290,'bike sim'!K45:K290)</f>
        <v>19.51921312584529</v>
      </c>
    </row>
    <row r="4588" spans="17:21" x14ac:dyDescent="0.25">
      <c r="Q4588" s="18" t="s">
        <v>110</v>
      </c>
      <c r="R4588" s="11">
        <v>4583</v>
      </c>
      <c r="S4588" s="18">
        <f t="shared" si="241"/>
        <v>3.6576202858114047E-2</v>
      </c>
      <c r="T4588" s="18">
        <f t="shared" si="242"/>
        <v>27.340180824105435</v>
      </c>
      <c r="U4588" s="18">
        <f>LOOKUP('lap sim'!T4588,'bike sim'!J46:J291,'bike sim'!K46:K291)</f>
        <v>20.615263709068</v>
      </c>
    </row>
    <row r="4589" spans="17:21" x14ac:dyDescent="0.25">
      <c r="Q4589" s="18" t="s">
        <v>110</v>
      </c>
      <c r="R4589" s="11">
        <v>4584</v>
      </c>
      <c r="S4589" s="18">
        <f t="shared" si="241"/>
        <v>3.7691364745869337E-2</v>
      </c>
      <c r="T4589" s="18">
        <f t="shared" si="242"/>
        <v>26.531275976404963</v>
      </c>
      <c r="U4589" s="18">
        <f>LOOKUP('lap sim'!T4589,'bike sim'!J47:J292,'bike sim'!K47:K292)</f>
        <v>21.461277752993027</v>
      </c>
    </row>
    <row r="4590" spans="17:21" x14ac:dyDescent="0.25">
      <c r="Q4590" s="18" t="s">
        <v>110</v>
      </c>
      <c r="R4590" s="11">
        <v>4585</v>
      </c>
      <c r="S4590" s="18">
        <f t="shared" si="241"/>
        <v>3.8971168433854932E-2</v>
      </c>
      <c r="T4590" s="18">
        <f t="shared" si="242"/>
        <v>25.659995329554519</v>
      </c>
      <c r="U4590" s="18">
        <f>LOOKUP('lap sim'!T4590,'bike sim'!J48:J293,'bike sim'!K48:K293)</f>
        <v>22.357057328913648</v>
      </c>
    </row>
    <row r="4591" spans="17:21" x14ac:dyDescent="0.25">
      <c r="Q4591" s="18" t="s">
        <v>110</v>
      </c>
      <c r="R4591" s="11">
        <v>4586</v>
      </c>
      <c r="S4591" s="18">
        <f t="shared" si="241"/>
        <v>4.0457923176514712E-2</v>
      </c>
      <c r="T4591" s="18">
        <f t="shared" si="242"/>
        <v>24.717037393073273</v>
      </c>
      <c r="U4591" s="18">
        <f>LOOKUP('lap sim'!T4591,'bike sim'!J49:J294,'bike sim'!K49:K294)</f>
        <v>23.307126576102178</v>
      </c>
    </row>
    <row r="4592" spans="17:21" x14ac:dyDescent="0.25">
      <c r="Q4592" s="18" t="s">
        <v>110</v>
      </c>
      <c r="R4592" s="11">
        <v>4587</v>
      </c>
      <c r="S4592" s="18">
        <f t="shared" si="241"/>
        <v>4.2295633315837029E-2</v>
      </c>
      <c r="T4592" s="18">
        <f t="shared" si="242"/>
        <v>23.643102646853226</v>
      </c>
      <c r="U4592" s="18">
        <f>LOOKUP('lap sim'!T4592,'bike sim'!J50:J295,'bike sim'!K50:K295)</f>
        <v>25.391149440902836</v>
      </c>
    </row>
    <row r="4593" spans="17:21" x14ac:dyDescent="0.25">
      <c r="Q4593" s="18" t="s">
        <v>110</v>
      </c>
      <c r="R4593" s="11">
        <v>4588</v>
      </c>
      <c r="S4593" s="18">
        <f t="shared" si="241"/>
        <v>4.4520325580225464E-2</v>
      </c>
      <c r="T4593" s="18">
        <f t="shared" si="242"/>
        <v>22.461650649836415</v>
      </c>
      <c r="U4593" s="18">
        <f>LOOKUP('lap sim'!T4593,'bike sim'!J51:J296,'bike sim'!K51:K296)</f>
        <v>26.537362016543192</v>
      </c>
    </row>
    <row r="4594" spans="17:21" x14ac:dyDescent="0.25">
      <c r="Q4594" s="18" t="s">
        <v>110</v>
      </c>
      <c r="R4594" s="11">
        <v>4589</v>
      </c>
      <c r="S4594" s="18">
        <f t="shared" si="241"/>
        <v>4.7432643254758149E-2</v>
      </c>
      <c r="T4594" s="18">
        <f t="shared" si="242"/>
        <v>21.082527377381318</v>
      </c>
      <c r="U4594" s="18">
        <f>LOOKUP('lap sim'!T4594,'bike sim'!J52:J297,'bike sim'!K52:K297)</f>
        <v>29.075404148318281</v>
      </c>
    </row>
    <row r="4595" spans="17:21" x14ac:dyDescent="0.25">
      <c r="Q4595" s="18" t="s">
        <v>110</v>
      </c>
      <c r="R4595" s="11">
        <v>4590</v>
      </c>
      <c r="S4595" s="18">
        <f t="shared" si="241"/>
        <v>5.1697712143173709E-2</v>
      </c>
      <c r="T4595" s="18">
        <f>T4596+(U4596*S4596)</f>
        <v>19.343215754510762</v>
      </c>
      <c r="U4595" s="18">
        <f>LOOKUP('lap sim'!T4595,'bike sim'!J53:J298,'bike sim'!K53:K298)</f>
        <v>33.643879985513436</v>
      </c>
    </row>
    <row r="4596" spans="17:21" x14ac:dyDescent="0.25">
      <c r="Q4596" s="18" t="s">
        <v>111</v>
      </c>
      <c r="R4596" s="16">
        <v>4591</v>
      </c>
      <c r="S4596" s="18">
        <f t="shared" si="241"/>
        <v>5.8734965183103095E-2</v>
      </c>
      <c r="T4596" s="18">
        <f t="shared" ref="T4596:T4641" si="243">$I$14</f>
        <v>17.02563365590758</v>
      </c>
      <c r="U4596" s="18">
        <f>LOOKUP('lap sim'!T4596,'bike sim'!J54:J299,'bike sim'!K54:K299)</f>
        <v>39.458303778307268</v>
      </c>
    </row>
    <row r="4597" spans="17:21" x14ac:dyDescent="0.25">
      <c r="Q4597" s="18" t="s">
        <v>111</v>
      </c>
      <c r="R4597" s="16">
        <v>4592</v>
      </c>
      <c r="S4597" s="18">
        <f t="shared" si="241"/>
        <v>5.8734965183103095E-2</v>
      </c>
      <c r="T4597" s="18">
        <f t="shared" si="243"/>
        <v>17.02563365590758</v>
      </c>
      <c r="U4597" s="18">
        <f>LOOKUP('lap sim'!T4597,'bike sim'!J10:J255,'bike sim'!K10:K255)</f>
        <v>39.458303778307268</v>
      </c>
    </row>
    <row r="4598" spans="17:21" x14ac:dyDescent="0.25">
      <c r="Q4598" s="18" t="s">
        <v>111</v>
      </c>
      <c r="R4598" s="16">
        <v>4593</v>
      </c>
      <c r="S4598" s="18">
        <f t="shared" si="241"/>
        <v>5.8734965183103095E-2</v>
      </c>
      <c r="T4598" s="18">
        <f t="shared" si="243"/>
        <v>17.02563365590758</v>
      </c>
      <c r="U4598" s="18">
        <f>LOOKUP('lap sim'!T4598,'bike sim'!J11:J256,'bike sim'!K11:K256)</f>
        <v>39.458303778307268</v>
      </c>
    </row>
    <row r="4599" spans="17:21" x14ac:dyDescent="0.25">
      <c r="Q4599" s="18" t="s">
        <v>111</v>
      </c>
      <c r="R4599" s="16">
        <v>4594</v>
      </c>
      <c r="S4599" s="18">
        <f t="shared" si="241"/>
        <v>5.8734965183103095E-2</v>
      </c>
      <c r="T4599" s="18">
        <f t="shared" si="243"/>
        <v>17.02563365590758</v>
      </c>
      <c r="U4599" s="18">
        <f>LOOKUP('lap sim'!T4599,'bike sim'!J12:J257,'bike sim'!K12:K257)</f>
        <v>39.458303778307268</v>
      </c>
    </row>
    <row r="4600" spans="17:21" x14ac:dyDescent="0.25">
      <c r="Q4600" s="18" t="s">
        <v>111</v>
      </c>
      <c r="R4600" s="16">
        <v>4595</v>
      </c>
      <c r="S4600" s="18">
        <f t="shared" si="241"/>
        <v>5.8734965183103095E-2</v>
      </c>
      <c r="T4600" s="18">
        <f t="shared" si="243"/>
        <v>17.02563365590758</v>
      </c>
      <c r="U4600" s="18">
        <f>LOOKUP('lap sim'!T4600,'bike sim'!J13:J258,'bike sim'!K13:K258)</f>
        <v>39.458303778307268</v>
      </c>
    </row>
    <row r="4601" spans="17:21" x14ac:dyDescent="0.25">
      <c r="Q4601" s="18" t="s">
        <v>111</v>
      </c>
      <c r="R4601" s="16">
        <v>4596</v>
      </c>
      <c r="S4601" s="18">
        <f t="shared" si="241"/>
        <v>5.8734965183103095E-2</v>
      </c>
      <c r="T4601" s="18">
        <f t="shared" si="243"/>
        <v>17.02563365590758</v>
      </c>
      <c r="U4601" s="18">
        <f>LOOKUP('lap sim'!T4601,'bike sim'!J14:J259,'bike sim'!K14:K259)</f>
        <v>39.458303778307268</v>
      </c>
    </row>
    <row r="4602" spans="17:21" x14ac:dyDescent="0.25">
      <c r="Q4602" s="18" t="s">
        <v>111</v>
      </c>
      <c r="R4602" s="16">
        <v>4597</v>
      </c>
      <c r="S4602" s="18">
        <f t="shared" ref="S4602:S4665" si="244">1/T4602</f>
        <v>5.8734965183103095E-2</v>
      </c>
      <c r="T4602" s="18">
        <f t="shared" si="243"/>
        <v>17.02563365590758</v>
      </c>
      <c r="U4602" s="18">
        <f>LOOKUP('lap sim'!T4602,'bike sim'!J15:J260,'bike sim'!K15:K260)</f>
        <v>39.458303778307268</v>
      </c>
    </row>
    <row r="4603" spans="17:21" x14ac:dyDescent="0.25">
      <c r="Q4603" s="18" t="s">
        <v>111</v>
      </c>
      <c r="R4603" s="16">
        <v>4598</v>
      </c>
      <c r="S4603" s="18">
        <f t="shared" si="244"/>
        <v>5.8734965183103095E-2</v>
      </c>
      <c r="T4603" s="18">
        <f t="shared" si="243"/>
        <v>17.02563365590758</v>
      </c>
      <c r="U4603" s="18">
        <f>LOOKUP('lap sim'!T4603,'bike sim'!J16:J261,'bike sim'!K16:K261)</f>
        <v>39.458303778307268</v>
      </c>
    </row>
    <row r="4604" spans="17:21" x14ac:dyDescent="0.25">
      <c r="Q4604" s="18" t="s">
        <v>111</v>
      </c>
      <c r="R4604" s="16">
        <v>4599</v>
      </c>
      <c r="S4604" s="18">
        <f t="shared" si="244"/>
        <v>5.8734965183103095E-2</v>
      </c>
      <c r="T4604" s="18">
        <f t="shared" si="243"/>
        <v>17.02563365590758</v>
      </c>
      <c r="U4604" s="18">
        <f>LOOKUP('lap sim'!T4604,'bike sim'!J17:J262,'bike sim'!K17:K262)</f>
        <v>39.458303778307268</v>
      </c>
    </row>
    <row r="4605" spans="17:21" x14ac:dyDescent="0.25">
      <c r="Q4605" s="18" t="s">
        <v>111</v>
      </c>
      <c r="R4605" s="16">
        <v>4600</v>
      </c>
      <c r="S4605" s="18">
        <f t="shared" si="244"/>
        <v>5.8734965183103095E-2</v>
      </c>
      <c r="T4605" s="18">
        <f t="shared" si="243"/>
        <v>17.02563365590758</v>
      </c>
      <c r="U4605" s="18">
        <f>LOOKUP('lap sim'!T4605,'bike sim'!J18:J263,'bike sim'!K18:K263)</f>
        <v>39.458303778307268</v>
      </c>
    </row>
    <row r="4606" spans="17:21" x14ac:dyDescent="0.25">
      <c r="Q4606" s="18" t="s">
        <v>111</v>
      </c>
      <c r="R4606" s="16">
        <v>4601</v>
      </c>
      <c r="S4606" s="18">
        <f t="shared" si="244"/>
        <v>5.8734965183103095E-2</v>
      </c>
      <c r="T4606" s="18">
        <f t="shared" si="243"/>
        <v>17.02563365590758</v>
      </c>
      <c r="U4606" s="18">
        <f>LOOKUP('lap sim'!T4606,'bike sim'!J19:J264,'bike sim'!K19:K264)</f>
        <v>39.458303778307268</v>
      </c>
    </row>
    <row r="4607" spans="17:21" x14ac:dyDescent="0.25">
      <c r="Q4607" s="18" t="s">
        <v>111</v>
      </c>
      <c r="R4607" s="16">
        <v>4602</v>
      </c>
      <c r="S4607" s="18">
        <f t="shared" si="244"/>
        <v>5.8734965183103095E-2</v>
      </c>
      <c r="T4607" s="18">
        <f t="shared" si="243"/>
        <v>17.02563365590758</v>
      </c>
      <c r="U4607" s="18">
        <f>LOOKUP('lap sim'!T4607,'bike sim'!J20:J265,'bike sim'!K20:K265)</f>
        <v>39.458303778307268</v>
      </c>
    </row>
    <row r="4608" spans="17:21" x14ac:dyDescent="0.25">
      <c r="Q4608" s="18" t="s">
        <v>111</v>
      </c>
      <c r="R4608" s="16">
        <v>4603</v>
      </c>
      <c r="S4608" s="18">
        <f t="shared" si="244"/>
        <v>5.8734965183103095E-2</v>
      </c>
      <c r="T4608" s="18">
        <f t="shared" si="243"/>
        <v>17.02563365590758</v>
      </c>
      <c r="U4608" s="18">
        <f>LOOKUP('lap sim'!T4608,'bike sim'!J21:J266,'bike sim'!K21:K266)</f>
        <v>39.458303778307268</v>
      </c>
    </row>
    <row r="4609" spans="17:21" x14ac:dyDescent="0.25">
      <c r="Q4609" s="18" t="s">
        <v>111</v>
      </c>
      <c r="R4609" s="16">
        <v>4604</v>
      </c>
      <c r="S4609" s="18">
        <f t="shared" si="244"/>
        <v>5.8734965183103095E-2</v>
      </c>
      <c r="T4609" s="18">
        <f t="shared" si="243"/>
        <v>17.02563365590758</v>
      </c>
      <c r="U4609" s="18">
        <f>LOOKUP('lap sim'!T4609,'bike sim'!J22:J267,'bike sim'!K22:K267)</f>
        <v>39.458303778307268</v>
      </c>
    </row>
    <row r="4610" spans="17:21" x14ac:dyDescent="0.25">
      <c r="Q4610" s="18" t="s">
        <v>111</v>
      </c>
      <c r="R4610" s="16">
        <v>4605</v>
      </c>
      <c r="S4610" s="18">
        <f t="shared" si="244"/>
        <v>5.8734965183103095E-2</v>
      </c>
      <c r="T4610" s="18">
        <f t="shared" si="243"/>
        <v>17.02563365590758</v>
      </c>
      <c r="U4610" s="18">
        <f>LOOKUP('lap sim'!T4610,'bike sim'!J23:J268,'bike sim'!K23:K268)</f>
        <v>39.458303778307268</v>
      </c>
    </row>
    <row r="4611" spans="17:21" x14ac:dyDescent="0.25">
      <c r="Q4611" s="18" t="s">
        <v>111</v>
      </c>
      <c r="R4611" s="16">
        <v>4606</v>
      </c>
      <c r="S4611" s="18">
        <f t="shared" si="244"/>
        <v>5.8734965183103095E-2</v>
      </c>
      <c r="T4611" s="18">
        <f t="shared" si="243"/>
        <v>17.02563365590758</v>
      </c>
      <c r="U4611" s="18">
        <f>LOOKUP('lap sim'!T4611,'bike sim'!J24:J269,'bike sim'!K24:K269)</f>
        <v>39.458303778307268</v>
      </c>
    </row>
    <row r="4612" spans="17:21" x14ac:dyDescent="0.25">
      <c r="Q4612" s="18" t="s">
        <v>111</v>
      </c>
      <c r="R4612" s="16">
        <v>4607</v>
      </c>
      <c r="S4612" s="18">
        <f t="shared" si="244"/>
        <v>5.8734965183103095E-2</v>
      </c>
      <c r="T4612" s="18">
        <f t="shared" si="243"/>
        <v>17.02563365590758</v>
      </c>
      <c r="U4612" s="18">
        <f>LOOKUP('lap sim'!T4612,'bike sim'!J25:J270,'bike sim'!K25:K270)</f>
        <v>39.458303778307268</v>
      </c>
    </row>
    <row r="4613" spans="17:21" x14ac:dyDescent="0.25">
      <c r="Q4613" s="18" t="s">
        <v>111</v>
      </c>
      <c r="R4613" s="16">
        <v>4608</v>
      </c>
      <c r="S4613" s="18">
        <f t="shared" si="244"/>
        <v>5.8734965183103095E-2</v>
      </c>
      <c r="T4613" s="18">
        <f t="shared" si="243"/>
        <v>17.02563365590758</v>
      </c>
      <c r="U4613" s="18">
        <f>LOOKUP('lap sim'!T4613,'bike sim'!J26:J271,'bike sim'!K26:K271)</f>
        <v>39.458303778307268</v>
      </c>
    </row>
    <row r="4614" spans="17:21" x14ac:dyDescent="0.25">
      <c r="Q4614" s="18" t="s">
        <v>111</v>
      </c>
      <c r="R4614" s="16">
        <v>4609</v>
      </c>
      <c r="S4614" s="18">
        <f t="shared" si="244"/>
        <v>5.8734965183103095E-2</v>
      </c>
      <c r="T4614" s="18">
        <f t="shared" si="243"/>
        <v>17.02563365590758</v>
      </c>
      <c r="U4614" s="18">
        <f>LOOKUP('lap sim'!T4614,'bike sim'!J27:J272,'bike sim'!K27:K272)</f>
        <v>39.458303778307268</v>
      </c>
    </row>
    <row r="4615" spans="17:21" x14ac:dyDescent="0.25">
      <c r="Q4615" s="18" t="s">
        <v>111</v>
      </c>
      <c r="R4615" s="16">
        <v>4610</v>
      </c>
      <c r="S4615" s="18">
        <f t="shared" si="244"/>
        <v>5.8734965183103095E-2</v>
      </c>
      <c r="T4615" s="18">
        <f t="shared" si="243"/>
        <v>17.02563365590758</v>
      </c>
      <c r="U4615" s="18">
        <f>LOOKUP('lap sim'!T4615,'bike sim'!J28:J273,'bike sim'!K28:K273)</f>
        <v>39.458303778307268</v>
      </c>
    </row>
    <row r="4616" spans="17:21" x14ac:dyDescent="0.25">
      <c r="Q4616" s="18" t="s">
        <v>111</v>
      </c>
      <c r="R4616" s="16">
        <v>4611</v>
      </c>
      <c r="S4616" s="18">
        <f t="shared" si="244"/>
        <v>5.8734965183103095E-2</v>
      </c>
      <c r="T4616" s="18">
        <f t="shared" si="243"/>
        <v>17.02563365590758</v>
      </c>
      <c r="U4616" s="18">
        <f>LOOKUP('lap sim'!T4616,'bike sim'!J29:J274,'bike sim'!K29:K274)</f>
        <v>39.458303778307268</v>
      </c>
    </row>
    <row r="4617" spans="17:21" x14ac:dyDescent="0.25">
      <c r="Q4617" s="18" t="s">
        <v>111</v>
      </c>
      <c r="R4617" s="16">
        <v>4612</v>
      </c>
      <c r="S4617" s="18">
        <f t="shared" si="244"/>
        <v>5.8734965183103095E-2</v>
      </c>
      <c r="T4617" s="18">
        <f t="shared" si="243"/>
        <v>17.02563365590758</v>
      </c>
      <c r="U4617" s="18">
        <f>LOOKUP('lap sim'!T4617,'bike sim'!J30:J275,'bike sim'!K30:K275)</f>
        <v>39.458303778307268</v>
      </c>
    </row>
    <row r="4618" spans="17:21" x14ac:dyDescent="0.25">
      <c r="Q4618" s="18" t="s">
        <v>111</v>
      </c>
      <c r="R4618" s="16">
        <v>4613</v>
      </c>
      <c r="S4618" s="18">
        <f t="shared" si="244"/>
        <v>5.8734965183103095E-2</v>
      </c>
      <c r="T4618" s="18">
        <f t="shared" si="243"/>
        <v>17.02563365590758</v>
      </c>
      <c r="U4618" s="18">
        <f>LOOKUP('lap sim'!T4618,'bike sim'!J31:J276,'bike sim'!K31:K276)</f>
        <v>39.458303778307268</v>
      </c>
    </row>
    <row r="4619" spans="17:21" x14ac:dyDescent="0.25">
      <c r="Q4619" s="18" t="s">
        <v>111</v>
      </c>
      <c r="R4619" s="16">
        <v>4614</v>
      </c>
      <c r="S4619" s="18">
        <f t="shared" si="244"/>
        <v>5.8734965183103095E-2</v>
      </c>
      <c r="T4619" s="18">
        <f t="shared" si="243"/>
        <v>17.02563365590758</v>
      </c>
      <c r="U4619" s="18">
        <f>LOOKUP('lap sim'!T4619,'bike sim'!J32:J277,'bike sim'!K32:K277)</f>
        <v>39.458303778307268</v>
      </c>
    </row>
    <row r="4620" spans="17:21" x14ac:dyDescent="0.25">
      <c r="Q4620" s="18" t="s">
        <v>111</v>
      </c>
      <c r="R4620" s="16">
        <v>4615</v>
      </c>
      <c r="S4620" s="18">
        <f t="shared" si="244"/>
        <v>5.8734965183103095E-2</v>
      </c>
      <c r="T4620" s="18">
        <f t="shared" si="243"/>
        <v>17.02563365590758</v>
      </c>
      <c r="U4620" s="18">
        <f>LOOKUP('lap sim'!T4620,'bike sim'!J33:J278,'bike sim'!K33:K278)</f>
        <v>39.458303778307268</v>
      </c>
    </row>
    <row r="4621" spans="17:21" x14ac:dyDescent="0.25">
      <c r="Q4621" s="18" t="s">
        <v>111</v>
      </c>
      <c r="R4621" s="16">
        <v>4616</v>
      </c>
      <c r="S4621" s="18">
        <f t="shared" si="244"/>
        <v>5.8734965183103095E-2</v>
      </c>
      <c r="T4621" s="18">
        <f t="shared" si="243"/>
        <v>17.02563365590758</v>
      </c>
      <c r="U4621" s="18">
        <f>LOOKUP('lap sim'!T4621,'bike sim'!J34:J279,'bike sim'!K34:K279)</f>
        <v>39.458303778307268</v>
      </c>
    </row>
    <row r="4622" spans="17:21" x14ac:dyDescent="0.25">
      <c r="Q4622" s="18" t="s">
        <v>111</v>
      </c>
      <c r="R4622" s="16">
        <v>4617</v>
      </c>
      <c r="S4622" s="18">
        <f t="shared" si="244"/>
        <v>5.8734965183103095E-2</v>
      </c>
      <c r="T4622" s="18">
        <f t="shared" si="243"/>
        <v>17.02563365590758</v>
      </c>
      <c r="U4622" s="18">
        <f>LOOKUP('lap sim'!T4622,'bike sim'!J35:J280,'bike sim'!K35:K280)</f>
        <v>39.458303778307268</v>
      </c>
    </row>
    <row r="4623" spans="17:21" x14ac:dyDescent="0.25">
      <c r="Q4623" s="18" t="s">
        <v>111</v>
      </c>
      <c r="R4623" s="16">
        <v>4618</v>
      </c>
      <c r="S4623" s="18">
        <f t="shared" si="244"/>
        <v>5.8734965183103095E-2</v>
      </c>
      <c r="T4623" s="18">
        <f t="shared" si="243"/>
        <v>17.02563365590758</v>
      </c>
      <c r="U4623" s="18">
        <f>LOOKUP('lap sim'!T4623,'bike sim'!J36:J281,'bike sim'!K36:K281)</f>
        <v>39.458303778307268</v>
      </c>
    </row>
    <row r="4624" spans="17:21" x14ac:dyDescent="0.25">
      <c r="Q4624" s="18" t="s">
        <v>111</v>
      </c>
      <c r="R4624" s="16">
        <v>4619</v>
      </c>
      <c r="S4624" s="18">
        <f t="shared" si="244"/>
        <v>5.8734965183103095E-2</v>
      </c>
      <c r="T4624" s="18">
        <f t="shared" si="243"/>
        <v>17.02563365590758</v>
      </c>
      <c r="U4624" s="18">
        <f>LOOKUP('lap sim'!T4624,'bike sim'!J37:J282,'bike sim'!K37:K282)</f>
        <v>39.458303778307268</v>
      </c>
    </row>
    <row r="4625" spans="17:21" x14ac:dyDescent="0.25">
      <c r="Q4625" s="18" t="s">
        <v>111</v>
      </c>
      <c r="R4625" s="16">
        <v>4620</v>
      </c>
      <c r="S4625" s="18">
        <f t="shared" si="244"/>
        <v>5.8734965183103095E-2</v>
      </c>
      <c r="T4625" s="18">
        <f t="shared" si="243"/>
        <v>17.02563365590758</v>
      </c>
      <c r="U4625" s="18">
        <f>LOOKUP('lap sim'!T4625,'bike sim'!J38:J283,'bike sim'!K38:K283)</f>
        <v>39.458303778307268</v>
      </c>
    </row>
    <row r="4626" spans="17:21" x14ac:dyDescent="0.25">
      <c r="Q4626" s="18" t="s">
        <v>111</v>
      </c>
      <c r="R4626" s="16">
        <v>4621</v>
      </c>
      <c r="S4626" s="18">
        <f t="shared" si="244"/>
        <v>5.8734965183103095E-2</v>
      </c>
      <c r="T4626" s="18">
        <f t="shared" si="243"/>
        <v>17.02563365590758</v>
      </c>
      <c r="U4626" s="18">
        <f>LOOKUP('lap sim'!T4626,'bike sim'!J39:J284,'bike sim'!K39:K284)</f>
        <v>39.458303778307268</v>
      </c>
    </row>
    <row r="4627" spans="17:21" x14ac:dyDescent="0.25">
      <c r="Q4627" s="18" t="s">
        <v>111</v>
      </c>
      <c r="R4627" s="16">
        <v>4622</v>
      </c>
      <c r="S4627" s="18">
        <f t="shared" si="244"/>
        <v>5.8734965183103095E-2</v>
      </c>
      <c r="T4627" s="18">
        <f t="shared" si="243"/>
        <v>17.02563365590758</v>
      </c>
      <c r="U4627" s="18">
        <f>LOOKUP('lap sim'!T4627,'bike sim'!J40:J285,'bike sim'!K40:K285)</f>
        <v>39.458303778307268</v>
      </c>
    </row>
    <row r="4628" spans="17:21" x14ac:dyDescent="0.25">
      <c r="Q4628" s="18" t="s">
        <v>111</v>
      </c>
      <c r="R4628" s="16">
        <v>4623</v>
      </c>
      <c r="S4628" s="18">
        <f t="shared" si="244"/>
        <v>5.8734965183103095E-2</v>
      </c>
      <c r="T4628" s="18">
        <f t="shared" si="243"/>
        <v>17.02563365590758</v>
      </c>
      <c r="U4628" s="18">
        <f>LOOKUP('lap sim'!T4628,'bike sim'!J41:J286,'bike sim'!K41:K286)</f>
        <v>39.458303778307268</v>
      </c>
    </row>
    <row r="4629" spans="17:21" x14ac:dyDescent="0.25">
      <c r="Q4629" s="18" t="s">
        <v>111</v>
      </c>
      <c r="R4629" s="16">
        <v>4624</v>
      </c>
      <c r="S4629" s="18">
        <f t="shared" si="244"/>
        <v>5.8734965183103095E-2</v>
      </c>
      <c r="T4629" s="18">
        <f t="shared" si="243"/>
        <v>17.02563365590758</v>
      </c>
      <c r="U4629" s="18">
        <f>LOOKUP('lap sim'!T4629,'bike sim'!J42:J287,'bike sim'!K42:K287)</f>
        <v>39.458303778307268</v>
      </c>
    </row>
    <row r="4630" spans="17:21" x14ac:dyDescent="0.25">
      <c r="Q4630" s="18" t="s">
        <v>111</v>
      </c>
      <c r="R4630" s="16">
        <v>4625</v>
      </c>
      <c r="S4630" s="18">
        <f t="shared" si="244"/>
        <v>5.8734965183103095E-2</v>
      </c>
      <c r="T4630" s="18">
        <f t="shared" si="243"/>
        <v>17.02563365590758</v>
      </c>
      <c r="U4630" s="18">
        <f>LOOKUP('lap sim'!T4630,'bike sim'!J43:J288,'bike sim'!K43:K288)</f>
        <v>39.458303778307268</v>
      </c>
    </row>
    <row r="4631" spans="17:21" x14ac:dyDescent="0.25">
      <c r="Q4631" s="18" t="s">
        <v>111</v>
      </c>
      <c r="R4631" s="16">
        <v>4626</v>
      </c>
      <c r="S4631" s="18">
        <f t="shared" si="244"/>
        <v>5.8734965183103095E-2</v>
      </c>
      <c r="T4631" s="18">
        <f t="shared" si="243"/>
        <v>17.02563365590758</v>
      </c>
      <c r="U4631" s="18">
        <f>LOOKUP('lap sim'!T4631,'bike sim'!J44:J289,'bike sim'!K44:K289)</f>
        <v>39.458303778307268</v>
      </c>
    </row>
    <row r="4632" spans="17:21" x14ac:dyDescent="0.25">
      <c r="Q4632" s="18" t="s">
        <v>111</v>
      </c>
      <c r="R4632" s="16">
        <v>4627</v>
      </c>
      <c r="S4632" s="18">
        <f t="shared" si="244"/>
        <v>5.8734965183103095E-2</v>
      </c>
      <c r="T4632" s="18">
        <f t="shared" si="243"/>
        <v>17.02563365590758</v>
      </c>
      <c r="U4632" s="18">
        <f>LOOKUP('lap sim'!T4632,'bike sim'!J45:J290,'bike sim'!K45:K290)</f>
        <v>39.458303778307268</v>
      </c>
    </row>
    <row r="4633" spans="17:21" x14ac:dyDescent="0.25">
      <c r="Q4633" s="18" t="s">
        <v>111</v>
      </c>
      <c r="R4633" s="16">
        <v>4628</v>
      </c>
      <c r="S4633" s="18">
        <f t="shared" si="244"/>
        <v>5.8734965183103095E-2</v>
      </c>
      <c r="T4633" s="18">
        <f t="shared" si="243"/>
        <v>17.02563365590758</v>
      </c>
      <c r="U4633" s="18">
        <f>LOOKUP('lap sim'!T4633,'bike sim'!J46:J291,'bike sim'!K46:K291)</f>
        <v>39.458303778307268</v>
      </c>
    </row>
    <row r="4634" spans="17:21" x14ac:dyDescent="0.25">
      <c r="Q4634" s="18" t="s">
        <v>111</v>
      </c>
      <c r="R4634" s="16">
        <v>4629</v>
      </c>
      <c r="S4634" s="18">
        <f t="shared" si="244"/>
        <v>5.8734965183103095E-2</v>
      </c>
      <c r="T4634" s="18">
        <f t="shared" si="243"/>
        <v>17.02563365590758</v>
      </c>
      <c r="U4634" s="18">
        <f>LOOKUP('lap sim'!T4634,'bike sim'!J47:J292,'bike sim'!K47:K292)</f>
        <v>39.458303778307268</v>
      </c>
    </row>
    <row r="4635" spans="17:21" x14ac:dyDescent="0.25">
      <c r="Q4635" s="18" t="s">
        <v>111</v>
      </c>
      <c r="R4635" s="16">
        <v>4630</v>
      </c>
      <c r="S4635" s="18">
        <f t="shared" si="244"/>
        <v>5.8734965183103095E-2</v>
      </c>
      <c r="T4635" s="18">
        <f t="shared" si="243"/>
        <v>17.02563365590758</v>
      </c>
      <c r="U4635" s="18">
        <f>LOOKUP('lap sim'!T4635,'bike sim'!J48:J293,'bike sim'!K48:K293)</f>
        <v>39.458303778307268</v>
      </c>
    </row>
    <row r="4636" spans="17:21" x14ac:dyDescent="0.25">
      <c r="Q4636" s="18" t="s">
        <v>111</v>
      </c>
      <c r="R4636" s="16">
        <v>4631</v>
      </c>
      <c r="S4636" s="18">
        <f t="shared" si="244"/>
        <v>5.8734965183103095E-2</v>
      </c>
      <c r="T4636" s="18">
        <f t="shared" si="243"/>
        <v>17.02563365590758</v>
      </c>
      <c r="U4636" s="18">
        <f>LOOKUP('lap sim'!T4636,'bike sim'!J49:J294,'bike sim'!K49:K294)</f>
        <v>39.458303778307268</v>
      </c>
    </row>
    <row r="4637" spans="17:21" x14ac:dyDescent="0.25">
      <c r="Q4637" s="18" t="s">
        <v>111</v>
      </c>
      <c r="R4637" s="16">
        <v>4632</v>
      </c>
      <c r="S4637" s="18">
        <f t="shared" si="244"/>
        <v>5.8734965183103095E-2</v>
      </c>
      <c r="T4637" s="18">
        <f t="shared" si="243"/>
        <v>17.02563365590758</v>
      </c>
      <c r="U4637" s="18">
        <f>LOOKUP('lap sim'!T4637,'bike sim'!J50:J295,'bike sim'!K50:K295)</f>
        <v>39.458303778307268</v>
      </c>
    </row>
    <row r="4638" spans="17:21" x14ac:dyDescent="0.25">
      <c r="Q4638" s="18" t="s">
        <v>111</v>
      </c>
      <c r="R4638" s="16">
        <v>4633</v>
      </c>
      <c r="S4638" s="18">
        <f t="shared" si="244"/>
        <v>5.8734965183103095E-2</v>
      </c>
      <c r="T4638" s="18">
        <f t="shared" si="243"/>
        <v>17.02563365590758</v>
      </c>
      <c r="U4638" s="18">
        <f>LOOKUP('lap sim'!T4638,'bike sim'!J51:J296,'bike sim'!K51:K296)</f>
        <v>39.458303778307268</v>
      </c>
    </row>
    <row r="4639" spans="17:21" x14ac:dyDescent="0.25">
      <c r="Q4639" s="18" t="s">
        <v>111</v>
      </c>
      <c r="R4639" s="16">
        <v>4634</v>
      </c>
      <c r="S4639" s="18">
        <f t="shared" si="244"/>
        <v>5.8734965183103095E-2</v>
      </c>
      <c r="T4639" s="18">
        <f t="shared" si="243"/>
        <v>17.02563365590758</v>
      </c>
      <c r="U4639" s="18">
        <f>LOOKUP('lap sim'!T4639,'bike sim'!J52:J297,'bike sim'!K52:K297)</f>
        <v>39.458303778307268</v>
      </c>
    </row>
    <row r="4640" spans="17:21" x14ac:dyDescent="0.25">
      <c r="Q4640" s="18" t="s">
        <v>111</v>
      </c>
      <c r="R4640" s="16">
        <v>4635</v>
      </c>
      <c r="S4640" s="18">
        <f t="shared" si="244"/>
        <v>5.8734965183103095E-2</v>
      </c>
      <c r="T4640" s="18">
        <f t="shared" si="243"/>
        <v>17.02563365590758</v>
      </c>
      <c r="U4640" s="18">
        <f>LOOKUP('lap sim'!T4640,'bike sim'!J53:J298,'bike sim'!K53:K298)</f>
        <v>39.458303778307268</v>
      </c>
    </row>
    <row r="4641" spans="17:21" x14ac:dyDescent="0.25">
      <c r="Q4641" s="18" t="s">
        <v>111</v>
      </c>
      <c r="R4641" s="16">
        <v>4636</v>
      </c>
      <c r="S4641" s="18">
        <f t="shared" si="244"/>
        <v>5.8734965183103095E-2</v>
      </c>
      <c r="T4641" s="18">
        <f t="shared" si="243"/>
        <v>17.02563365590758</v>
      </c>
      <c r="U4641" s="18">
        <f>LOOKUP('lap sim'!T4641,'bike sim'!J54:J299,'bike sim'!K54:K299)</f>
        <v>39.458303778307268</v>
      </c>
    </row>
    <row r="4642" spans="17:21" x14ac:dyDescent="0.25">
      <c r="Q4642" s="18" t="s">
        <v>112</v>
      </c>
      <c r="R4642" s="10">
        <v>4637</v>
      </c>
      <c r="S4642" s="18">
        <f t="shared" si="244"/>
        <v>5.1697712143173709E-2</v>
      </c>
      <c r="T4642" s="18">
        <f>T4641+(U4641*S4641)</f>
        <v>19.343215754510762</v>
      </c>
      <c r="U4642" s="18">
        <f>LOOKUP('lap sim'!T4642,'bike sim'!J55:J300,'bike sim'!K55:K300)</f>
        <v>33.643879985513436</v>
      </c>
    </row>
    <row r="4643" spans="17:21" x14ac:dyDescent="0.25">
      <c r="Q4643" s="18" t="s">
        <v>112</v>
      </c>
      <c r="R4643" s="10">
        <v>4638</v>
      </c>
      <c r="S4643" s="18">
        <f t="shared" si="244"/>
        <v>4.7432643254758149E-2</v>
      </c>
      <c r="T4643" s="18">
        <f t="shared" ref="T4643:T4706" si="245">T4642+(U4642*S4642)</f>
        <v>21.082527377381318</v>
      </c>
      <c r="U4643" s="18">
        <f>LOOKUP('lap sim'!T4643,'bike sim'!J56:J301,'bike sim'!K56:K301)</f>
        <v>29.075404148318281</v>
      </c>
    </row>
    <row r="4644" spans="17:21" x14ac:dyDescent="0.25">
      <c r="Q4644" s="18" t="s">
        <v>112</v>
      </c>
      <c r="R4644" s="10">
        <v>4639</v>
      </c>
      <c r="S4644" s="18">
        <f t="shared" si="244"/>
        <v>4.4520325580225464E-2</v>
      </c>
      <c r="T4644" s="18">
        <f t="shared" si="245"/>
        <v>22.461650649836415</v>
      </c>
      <c r="U4644" s="18">
        <f>LOOKUP('lap sim'!T4644,'bike sim'!J57:J302,'bike sim'!K57:K302)</f>
        <v>26.537362016543192</v>
      </c>
    </row>
    <row r="4645" spans="17:21" x14ac:dyDescent="0.25">
      <c r="Q4645" s="18" t="s">
        <v>112</v>
      </c>
      <c r="R4645" s="10">
        <v>4640</v>
      </c>
      <c r="S4645" s="18">
        <f t="shared" si="244"/>
        <v>4.2295633315837029E-2</v>
      </c>
      <c r="T4645" s="18">
        <f t="shared" si="245"/>
        <v>23.643102646853226</v>
      </c>
      <c r="U4645" s="18">
        <f>LOOKUP('lap sim'!T4645,'bike sim'!J58:J303,'bike sim'!K58:K303)</f>
        <v>25.391149440902836</v>
      </c>
    </row>
    <row r="4646" spans="17:21" x14ac:dyDescent="0.25">
      <c r="Q4646" s="18" t="s">
        <v>112</v>
      </c>
      <c r="R4646" s="10">
        <v>4641</v>
      </c>
      <c r="S4646" s="18">
        <f t="shared" si="244"/>
        <v>4.0457923176514712E-2</v>
      </c>
      <c r="T4646" s="18">
        <f t="shared" si="245"/>
        <v>24.717037393073273</v>
      </c>
      <c r="U4646" s="18">
        <f>LOOKUP('lap sim'!T4646,'bike sim'!J59:J304,'bike sim'!K59:K304)</f>
        <v>23.307126576102178</v>
      </c>
    </row>
    <row r="4647" spans="17:21" x14ac:dyDescent="0.25">
      <c r="Q4647" s="18" t="s">
        <v>112</v>
      </c>
      <c r="R4647" s="10">
        <v>4642</v>
      </c>
      <c r="S4647" s="18">
        <f t="shared" si="244"/>
        <v>3.8971168433854932E-2</v>
      </c>
      <c r="T4647" s="18">
        <f t="shared" si="245"/>
        <v>25.659995329554519</v>
      </c>
      <c r="U4647" s="18">
        <f>LOOKUP('lap sim'!T4647,'bike sim'!J60:J305,'bike sim'!K60:K305)</f>
        <v>22.357057328913648</v>
      </c>
    </row>
    <row r="4648" spans="17:21" x14ac:dyDescent="0.25">
      <c r="Q4648" s="18" t="s">
        <v>112</v>
      </c>
      <c r="R4648" s="10">
        <v>4643</v>
      </c>
      <c r="S4648" s="18">
        <f t="shared" si="244"/>
        <v>3.7691364745869337E-2</v>
      </c>
      <c r="T4648" s="18">
        <f t="shared" si="245"/>
        <v>26.531275976404963</v>
      </c>
      <c r="U4648" s="18">
        <f>LOOKUP('lap sim'!T4648,'bike sim'!J61:J306,'bike sim'!K61:K306)</f>
        <v>21.461277752993027</v>
      </c>
    </row>
    <row r="4649" spans="17:21" x14ac:dyDescent="0.25">
      <c r="Q4649" s="18" t="s">
        <v>112</v>
      </c>
      <c r="R4649" s="10">
        <v>4644</v>
      </c>
      <c r="S4649" s="18">
        <f t="shared" si="244"/>
        <v>3.6576202858114047E-2</v>
      </c>
      <c r="T4649" s="18">
        <f t="shared" si="245"/>
        <v>27.340180824105435</v>
      </c>
      <c r="U4649" s="18">
        <f>LOOKUP('lap sim'!T4649,'bike sim'!J62:J307,'bike sim'!K62:K307)</f>
        <v>20.615263709068</v>
      </c>
    </row>
    <row r="4650" spans="17:21" x14ac:dyDescent="0.25">
      <c r="Q4650" s="18" t="s">
        <v>112</v>
      </c>
      <c r="R4650" s="10">
        <v>4645</v>
      </c>
      <c r="S4650" s="18">
        <f t="shared" si="244"/>
        <v>3.5594524261634883E-2</v>
      </c>
      <c r="T4650" s="18">
        <f t="shared" si="245"/>
        <v>28.094208891501822</v>
      </c>
      <c r="U4650" s="18">
        <f>LOOKUP('lap sim'!T4650,'bike sim'!J63:J308,'bike sim'!K63:K308)</f>
        <v>19.814980154003784</v>
      </c>
    </row>
    <row r="4651" spans="17:21" x14ac:dyDescent="0.25">
      <c r="Q4651" s="18" t="s">
        <v>112</v>
      </c>
      <c r="R4651" s="10">
        <v>4646</v>
      </c>
      <c r="S4651" s="18">
        <f t="shared" si="244"/>
        <v>3.4722808551401856E-2</v>
      </c>
      <c r="T4651" s="18">
        <f t="shared" si="245"/>
        <v>28.799513683337324</v>
      </c>
      <c r="U4651" s="18">
        <f>LOOKUP('lap sim'!T4651,'bike sim'!J64:J309,'bike sim'!K64:K309)</f>
        <v>19.056816786048213</v>
      </c>
    </row>
    <row r="4652" spans="17:21" x14ac:dyDescent="0.25">
      <c r="Q4652" s="18" t="s">
        <v>112</v>
      </c>
      <c r="R4652" s="10">
        <v>4647</v>
      </c>
      <c r="S4652" s="18">
        <f t="shared" si="244"/>
        <v>3.394292578279666E-2</v>
      </c>
      <c r="T4652" s="18">
        <f t="shared" si="245"/>
        <v>29.461219884198417</v>
      </c>
      <c r="U4652" s="18">
        <f>LOOKUP('lap sim'!T4652,'bike sim'!J65:J310,'bike sim'!K65:K310)</f>
        <v>18.337533590808306</v>
      </c>
    </row>
    <row r="4653" spans="17:21" x14ac:dyDescent="0.25">
      <c r="Q4653" s="18" t="s">
        <v>112</v>
      </c>
      <c r="R4653" s="10">
        <v>4648</v>
      </c>
      <c r="S4653" s="18">
        <f t="shared" si="244"/>
        <v>3.3240647962700612E-2</v>
      </c>
      <c r="T4653" s="18">
        <f t="shared" si="245"/>
        <v>30.083649425910764</v>
      </c>
      <c r="U4653" s="18">
        <f>LOOKUP('lap sim'!T4653,'bike sim'!J66:J311,'bike sim'!K66:K311)</f>
        <v>18.12540124221216</v>
      </c>
    </row>
    <row r="4654" spans="17:21" x14ac:dyDescent="0.25">
      <c r="Q4654" s="18" t="s">
        <v>112</v>
      </c>
      <c r="R4654" s="10">
        <v>4649</v>
      </c>
      <c r="S4654" s="18">
        <f t="shared" si="244"/>
        <v>3.2587992173676771E-2</v>
      </c>
      <c r="T4654" s="18">
        <f t="shared" si="245"/>
        <v>30.686149507785835</v>
      </c>
      <c r="U4654" s="18">
        <f>LOOKUP('lap sim'!T4654,'bike sim'!J67:J312,'bike sim'!K67:K312)</f>
        <v>17.303563997650944</v>
      </c>
    </row>
    <row r="4655" spans="17:21" x14ac:dyDescent="0.25">
      <c r="Q4655" s="18" t="s">
        <v>112</v>
      </c>
      <c r="R4655" s="10">
        <v>4650</v>
      </c>
      <c r="S4655" s="18">
        <f t="shared" si="244"/>
        <v>3.1999961174147079E-2</v>
      </c>
      <c r="T4655" s="18">
        <f t="shared" si="245"/>
        <v>31.250037915918</v>
      </c>
      <c r="U4655" s="18">
        <f>LOOKUP('lap sim'!T4655,'bike sim'!J68:J313,'bike sim'!K68:K313)</f>
        <v>16.530070120416863</v>
      </c>
    </row>
    <row r="4656" spans="17:21" x14ac:dyDescent="0.25">
      <c r="Q4656" s="18" t="s">
        <v>112</v>
      </c>
      <c r="R4656" s="10">
        <v>4651</v>
      </c>
      <c r="S4656" s="18">
        <f t="shared" si="244"/>
        <v>3.1467321664242563E-2</v>
      </c>
      <c r="T4656" s="18">
        <f t="shared" si="245"/>
        <v>31.778999517977269</v>
      </c>
      <c r="U4656" s="18">
        <f>LOOKUP('lap sim'!T4656,'bike sim'!J69:J314,'bike sim'!K69:K314)</f>
        <v>16.530070120416863</v>
      </c>
    </row>
    <row r="4657" spans="17:21" x14ac:dyDescent="0.25">
      <c r="Q4657" s="18" t="s">
        <v>112</v>
      </c>
      <c r="R4657" s="10">
        <v>4652</v>
      </c>
      <c r="S4657" s="18">
        <f t="shared" si="244"/>
        <v>3.0960560793678264E-2</v>
      </c>
      <c r="T4657" s="18">
        <f t="shared" si="245"/>
        <v>32.299156551588908</v>
      </c>
      <c r="U4657" s="18">
        <f>LOOKUP('lap sim'!T4657,'bike sim'!J70:J315,'bike sim'!K70:K315)</f>
        <v>15.800775893310437</v>
      </c>
    </row>
    <row r="4658" spans="17:21" x14ac:dyDescent="0.25">
      <c r="Q4658" s="18" t="s">
        <v>112</v>
      </c>
      <c r="R4658" s="10">
        <v>4653</v>
      </c>
      <c r="S4658" s="18">
        <f t="shared" si="244"/>
        <v>3.0498630558306202E-2</v>
      </c>
      <c r="T4658" s="18">
        <f t="shared" si="245"/>
        <v>32.788357434221034</v>
      </c>
      <c r="U4658" s="18">
        <f>LOOKUP('lap sim'!T4658,'bike sim'!J71:J316,'bike sim'!K71:K316)</f>
        <v>15.800775893310437</v>
      </c>
    </row>
    <row r="4659" spans="17:21" x14ac:dyDescent="0.25">
      <c r="Q4659" s="18" t="s">
        <v>112</v>
      </c>
      <c r="R4659" s="10">
        <v>4654</v>
      </c>
      <c r="S4659" s="18">
        <f t="shared" si="244"/>
        <v>3.0056874103445534E-2</v>
      </c>
      <c r="T4659" s="18">
        <f t="shared" si="245"/>
        <v>33.270259460725697</v>
      </c>
      <c r="U4659" s="18">
        <f>LOOKUP('lap sim'!T4659,'bike sim'!J72:J317,'bike sim'!K72:K317)</f>
        <v>15.111998012154368</v>
      </c>
    </row>
    <row r="4660" spans="17:21" x14ac:dyDescent="0.25">
      <c r="Q4660" s="18" t="s">
        <v>112</v>
      </c>
      <c r="R4660" s="10">
        <v>4655</v>
      </c>
      <c r="S4660" s="18">
        <f t="shared" si="244"/>
        <v>2.9652051955679878E-2</v>
      </c>
      <c r="T4660" s="18">
        <f t="shared" si="245"/>
        <v>33.724478882428542</v>
      </c>
      <c r="U4660" s="18">
        <f>LOOKUP('lap sim'!T4660,'bike sim'!J73:J318,'bike sim'!K73:K318)</f>
        <v>15.111998012154368</v>
      </c>
    </row>
    <row r="4661" spans="17:21" x14ac:dyDescent="0.25">
      <c r="Q4661" s="18" t="s">
        <v>112</v>
      </c>
      <c r="R4661" s="10">
        <v>4656</v>
      </c>
      <c r="S4661" s="18">
        <f t="shared" si="244"/>
        <v>2.9263227461518528E-2</v>
      </c>
      <c r="T4661" s="18">
        <f t="shared" si="245"/>
        <v>34.172580632639075</v>
      </c>
      <c r="U4661" s="18">
        <f>LOOKUP('lap sim'!T4661,'bike sim'!J74:J319,'bike sim'!K74:K319)</f>
        <v>14.46045136781755</v>
      </c>
    </row>
    <row r="4662" spans="17:21" x14ac:dyDescent="0.25">
      <c r="Q4662" s="18" t="s">
        <v>112</v>
      </c>
      <c r="R4662" s="10">
        <v>4657</v>
      </c>
      <c r="S4662" s="18">
        <f t="shared" si="244"/>
        <v>2.8905292871732099E-2</v>
      </c>
      <c r="T4662" s="18">
        <f t="shared" si="245"/>
        <v>34.59574011021175</v>
      </c>
      <c r="U4662" s="18">
        <f>LOOKUP('lap sim'!T4662,'bike sim'!J75:J320,'bike sim'!K75:K320)</f>
        <v>14.46045136781755</v>
      </c>
    </row>
    <row r="4663" spans="17:21" x14ac:dyDescent="0.25">
      <c r="Q4663" s="18" t="s">
        <v>112</v>
      </c>
      <c r="R4663" s="10">
        <v>4658</v>
      </c>
      <c r="S4663" s="18">
        <f t="shared" si="244"/>
        <v>2.8560229948546824E-2</v>
      </c>
      <c r="T4663" s="18">
        <f t="shared" si="245"/>
        <v>35.013723692055954</v>
      </c>
      <c r="U4663" s="18">
        <f>LOOKUP('lap sim'!T4663,'bike sim'!J76:J321,'bike sim'!K76:K321)</f>
        <v>14.172755446941546</v>
      </c>
    </row>
    <row r="4664" spans="17:21" x14ac:dyDescent="0.25">
      <c r="Q4664" s="18" t="s">
        <v>112</v>
      </c>
      <c r="R4664" s="10">
        <v>4659</v>
      </c>
      <c r="S4664" s="18">
        <f t="shared" si="244"/>
        <v>2.8233831926719896E-2</v>
      </c>
      <c r="T4664" s="18">
        <f t="shared" si="245"/>
        <v>35.418500846625122</v>
      </c>
      <c r="U4664" s="18">
        <f>LOOKUP('lap sim'!T4664,'bike sim'!J77:J322,'bike sim'!K77:K322)</f>
        <v>13.470695347691558</v>
      </c>
    </row>
    <row r="4665" spans="17:21" x14ac:dyDescent="0.25">
      <c r="Q4665" s="18" t="s">
        <v>112</v>
      </c>
      <c r="R4665" s="10">
        <v>4660</v>
      </c>
      <c r="S4665" s="18">
        <f t="shared" si="244"/>
        <v>2.7933873664381603E-2</v>
      </c>
      <c r="T4665" s="18">
        <f t="shared" si="245"/>
        <v>35.798830195007895</v>
      </c>
      <c r="U4665" s="18">
        <f>LOOKUP('lap sim'!T4665,'bike sim'!J78:J323,'bike sim'!K78:K323)</f>
        <v>13.470695347691558</v>
      </c>
    </row>
    <row r="4666" spans="17:21" x14ac:dyDescent="0.25">
      <c r="Q4666" s="18" t="s">
        <v>112</v>
      </c>
      <c r="R4666" s="10">
        <v>4661</v>
      </c>
      <c r="S4666" s="18">
        <f t="shared" ref="S4666:S4729" si="246">1/T4666</f>
        <v>2.7643309282456306E-2</v>
      </c>
      <c r="T4666" s="18">
        <f t="shared" si="245"/>
        <v>36.175118897021683</v>
      </c>
      <c r="U4666" s="18">
        <f>LOOKUP('lap sim'!T4666,'bike sim'!J79:J324,'bike sim'!K79:K324)</f>
        <v>13.470695347691558</v>
      </c>
    </row>
    <row r="4667" spans="17:21" x14ac:dyDescent="0.25">
      <c r="Q4667" s="18" t="s">
        <v>112</v>
      </c>
      <c r="R4667" s="10">
        <v>4662</v>
      </c>
      <c r="S4667" s="18">
        <f t="shared" si="246"/>
        <v>2.7361657514028023E-2</v>
      </c>
      <c r="T4667" s="18">
        <f t="shared" si="245"/>
        <v>36.547493494767664</v>
      </c>
      <c r="U4667" s="18">
        <f>LOOKUP('lap sim'!T4667,'bike sim'!J80:J325,'bike sim'!K80:K325)</f>
        <v>12.809932901338639</v>
      </c>
    </row>
    <row r="4668" spans="17:21" x14ac:dyDescent="0.25">
      <c r="Q4668" s="18" t="s">
        <v>112</v>
      </c>
      <c r="R4668" s="10">
        <v>4663</v>
      </c>
      <c r="S4668" s="18">
        <f t="shared" si="246"/>
        <v>2.7101743977653789E-2</v>
      </c>
      <c r="T4668" s="18">
        <f t="shared" si="245"/>
        <v>36.897994491591774</v>
      </c>
      <c r="U4668" s="18">
        <f>LOOKUP('lap sim'!T4668,'bike sim'!J81:J326,'bike sim'!K81:K326)</f>
        <v>12.809932901338639</v>
      </c>
    </row>
    <row r="4669" spans="17:21" x14ac:dyDescent="0.25">
      <c r="Q4669" s="18" t="s">
        <v>112</v>
      </c>
      <c r="R4669" s="10">
        <v>4664</v>
      </c>
      <c r="S4669" s="18">
        <f t="shared" si="246"/>
        <v>2.6849121833387748E-2</v>
      </c>
      <c r="T4669" s="18">
        <f t="shared" si="245"/>
        <v>37.245166013454778</v>
      </c>
      <c r="U4669" s="18">
        <f>LOOKUP('lap sim'!T4669,'bike sim'!J82:J327,'bike sim'!K82:K327)</f>
        <v>12.809932901338639</v>
      </c>
    </row>
    <row r="4670" spans="17:21" x14ac:dyDescent="0.25">
      <c r="Q4670" s="18" t="s">
        <v>112</v>
      </c>
      <c r="R4670" s="10">
        <v>4665</v>
      </c>
      <c r="S4670" s="18">
        <f t="shared" si="246"/>
        <v>2.6603455818037049E-2</v>
      </c>
      <c r="T4670" s="18">
        <f t="shared" si="245"/>
        <v>37.58910146260034</v>
      </c>
      <c r="U4670" s="18">
        <f>LOOKUP('lap sim'!T4670,'bike sim'!J83:J328,'bike sim'!K83:K328)</f>
        <v>12.186928309063013</v>
      </c>
    </row>
    <row r="4671" spans="17:21" x14ac:dyDescent="0.25">
      <c r="Q4671" s="18" t="s">
        <v>112</v>
      </c>
      <c r="R4671" s="10">
        <v>4666</v>
      </c>
      <c r="S4671" s="18">
        <f t="shared" si="246"/>
        <v>2.6375957286120987E-2</v>
      </c>
      <c r="T4671" s="18">
        <f t="shared" si="245"/>
        <v>37.913315871428082</v>
      </c>
      <c r="U4671" s="18">
        <f>LOOKUP('lap sim'!T4671,'bike sim'!J84:J329,'bike sim'!K84:K329)</f>
        <v>12.186928309063013</v>
      </c>
    </row>
    <row r="4672" spans="17:21" x14ac:dyDescent="0.25">
      <c r="Q4672" s="18" t="s">
        <v>112</v>
      </c>
      <c r="R4672" s="10">
        <v>4667</v>
      </c>
      <c r="S4672" s="18">
        <f t="shared" si="246"/>
        <v>2.6154213032139148E-2</v>
      </c>
      <c r="T4672" s="18">
        <f t="shared" si="245"/>
        <v>38.23475777195695</v>
      </c>
      <c r="U4672" s="18">
        <f>LOOKUP('lap sim'!T4672,'bike sim'!J85:J330,'bike sim'!K85:K330)</f>
        <v>12.186928309063013</v>
      </c>
    </row>
    <row r="4673" spans="17:21" x14ac:dyDescent="0.25">
      <c r="Q4673" s="18" t="s">
        <v>112</v>
      </c>
      <c r="R4673" s="10">
        <v>4668</v>
      </c>
      <c r="S4673" s="18">
        <f t="shared" si="246"/>
        <v>2.5937984106808965E-2</v>
      </c>
      <c r="T4673" s="18">
        <f t="shared" si="245"/>
        <v>38.553497291159594</v>
      </c>
      <c r="U4673" s="18">
        <f>LOOKUP('lap sim'!T4673,'bike sim'!J86:J331,'bike sim'!K86:K331)</f>
        <v>11.660204741870139</v>
      </c>
    </row>
    <row r="4674" spans="17:21" x14ac:dyDescent="0.25">
      <c r="Q4674" s="18" t="s">
        <v>112</v>
      </c>
      <c r="R4674" s="10">
        <v>4669</v>
      </c>
      <c r="S4674" s="18">
        <f t="shared" si="246"/>
        <v>2.5736091134579673E-2</v>
      </c>
      <c r="T4674" s="18">
        <f t="shared" si="245"/>
        <v>38.855939496436363</v>
      </c>
      <c r="U4674" s="18">
        <f>LOOKUP('lap sim'!T4674,'bike sim'!J87:J332,'bike sim'!K87:K332)</f>
        <v>11.660204741870139</v>
      </c>
    </row>
    <row r="4675" spans="17:21" x14ac:dyDescent="0.25">
      <c r="Q4675" s="18" t="s">
        <v>112</v>
      </c>
      <c r="R4675" s="10">
        <v>4670</v>
      </c>
      <c r="S4675" s="18">
        <f t="shared" si="246"/>
        <v>2.5538852166358893E-2</v>
      </c>
      <c r="T4675" s="18">
        <f t="shared" si="245"/>
        <v>39.156027588320988</v>
      </c>
      <c r="U4675" s="18">
        <f>LOOKUP('lap sim'!T4675,'bike sim'!J88:J333,'bike sim'!K88:K333)</f>
        <v>11.660204741870139</v>
      </c>
    </row>
    <row r="4676" spans="17:21" x14ac:dyDescent="0.25">
      <c r="Q4676" s="18" t="s">
        <v>112</v>
      </c>
      <c r="R4676" s="10">
        <v>4671</v>
      </c>
      <c r="S4676" s="18">
        <f t="shared" si="246"/>
        <v>2.5346090837482318E-2</v>
      </c>
      <c r="T4676" s="18">
        <f t="shared" si="245"/>
        <v>39.453815833453085</v>
      </c>
      <c r="U4676" s="18">
        <f>LOOKUP('lap sim'!T4676,'bike sim'!J89:J334,'bike sim'!K89:K334)</f>
        <v>11.660204741870139</v>
      </c>
    </row>
    <row r="4677" spans="17:21" x14ac:dyDescent="0.25">
      <c r="Q4677" s="18" t="s">
        <v>112</v>
      </c>
      <c r="R4677" s="10">
        <v>4672</v>
      </c>
      <c r="S4677" s="18">
        <f t="shared" si="246"/>
        <v>2.5157640010059917E-2</v>
      </c>
      <c r="T4677" s="18">
        <f t="shared" si="245"/>
        <v>39.749356442024165</v>
      </c>
      <c r="U4677" s="18">
        <f>LOOKUP('lap sim'!T4677,'bike sim'!J90:J335,'bike sim'!K90:K335)</f>
        <v>11.660204741870139</v>
      </c>
    </row>
    <row r="4678" spans="17:21" x14ac:dyDescent="0.25">
      <c r="Q4678" s="18" t="s">
        <v>112</v>
      </c>
      <c r="R4678" s="10">
        <v>4673</v>
      </c>
      <c r="S4678" s="18">
        <f t="shared" si="246"/>
        <v>2.4973341160991949E-2</v>
      </c>
      <c r="T4678" s="18">
        <f t="shared" si="245"/>
        <v>40.042699675363728</v>
      </c>
      <c r="U4678" s="18">
        <f>LOOKUP('lap sim'!T4678,'bike sim'!J91:J336,'bike sim'!K91:K336)</f>
        <v>11.014722474052071</v>
      </c>
    </row>
    <row r="4679" spans="17:21" x14ac:dyDescent="0.25">
      <c r="Q4679" s="18" t="s">
        <v>112</v>
      </c>
      <c r="R4679" s="10">
        <v>4674</v>
      </c>
      <c r="S4679" s="18">
        <f t="shared" si="246"/>
        <v>2.4802956571502811E-2</v>
      </c>
      <c r="T4679" s="18">
        <f t="shared" si="245"/>
        <v>40.317774097501875</v>
      </c>
      <c r="U4679" s="18">
        <f>LOOKUP('lap sim'!T4679,'bike sim'!J92:J337,'bike sim'!K92:K337)</f>
        <v>11.014722474052071</v>
      </c>
    </row>
    <row r="4680" spans="17:21" x14ac:dyDescent="0.25">
      <c r="Q4680" s="18" t="s">
        <v>112</v>
      </c>
      <c r="R4680" s="10">
        <v>4675</v>
      </c>
      <c r="S4680" s="18">
        <f t="shared" si="246"/>
        <v>2.463602018210714E-2</v>
      </c>
      <c r="T4680" s="18">
        <f t="shared" si="245"/>
        <v>40.590971780672945</v>
      </c>
      <c r="U4680" s="18">
        <f>LOOKUP('lap sim'!T4680,'bike sim'!J93:J338,'bike sim'!K93:K338)</f>
        <v>11.014722474052071</v>
      </c>
    </row>
    <row r="4681" spans="17:21" x14ac:dyDescent="0.25">
      <c r="Q4681" s="18" t="s">
        <v>112</v>
      </c>
      <c r="R4681" s="10">
        <v>4676</v>
      </c>
      <c r="S4681" s="18">
        <f t="shared" si="246"/>
        <v>2.4472417082586607E-2</v>
      </c>
      <c r="T4681" s="18">
        <f t="shared" si="245"/>
        <v>40.862330705844002</v>
      </c>
      <c r="U4681" s="18">
        <f>LOOKUP('lap sim'!T4681,'bike sim'!J94:J339,'bike sim'!K94:K339)</f>
        <v>11.014722474052071</v>
      </c>
    </row>
    <row r="4682" spans="17:21" x14ac:dyDescent="0.25">
      <c r="Q4682" s="18" t="s">
        <v>112</v>
      </c>
      <c r="R4682" s="10">
        <v>4677</v>
      </c>
      <c r="S4682" s="18">
        <f t="shared" si="246"/>
        <v>2.431203765822279E-2</v>
      </c>
      <c r="T4682" s="18">
        <f t="shared" si="245"/>
        <v>41.131887588277948</v>
      </c>
      <c r="U4682" s="18">
        <f>LOOKUP('lap sim'!T4682,'bike sim'!J95:J340,'bike sim'!K95:K340)</f>
        <v>10.728866041161211</v>
      </c>
    </row>
    <row r="4683" spans="17:21" x14ac:dyDescent="0.25">
      <c r="Q4683" s="18" t="s">
        <v>112</v>
      </c>
      <c r="R4683" s="10">
        <v>4678</v>
      </c>
      <c r="S4683" s="18">
        <f t="shared" si="246"/>
        <v>2.415883281640286E-2</v>
      </c>
      <c r="T4683" s="18">
        <f t="shared" si="245"/>
        <v>41.392728183500687</v>
      </c>
      <c r="U4683" s="18">
        <f>LOOKUP('lap sim'!T4683,'bike sim'!J96:J341,'bike sim'!K96:K341)</f>
        <v>10.790697056426005</v>
      </c>
    </row>
    <row r="4684" spans="17:21" x14ac:dyDescent="0.25">
      <c r="Q4684" s="18" t="s">
        <v>112</v>
      </c>
      <c r="R4684" s="10">
        <v>4679</v>
      </c>
      <c r="S4684" s="18">
        <f t="shared" si="246"/>
        <v>2.4007633181071554E-2</v>
      </c>
      <c r="T4684" s="18">
        <f t="shared" si="245"/>
        <v>41.65341882965933</v>
      </c>
      <c r="U4684" s="18">
        <f>LOOKUP('lap sim'!T4684,'bike sim'!J97:J342,'bike sim'!K97:K342)</f>
        <v>10.131166226934869</v>
      </c>
    </row>
    <row r="4685" spans="17:21" x14ac:dyDescent="0.25">
      <c r="Q4685" s="18" t="s">
        <v>112</v>
      </c>
      <c r="R4685" s="10">
        <v>4680</v>
      </c>
      <c r="S4685" s="18">
        <f t="shared" si="246"/>
        <v>2.3868260101426571E-2</v>
      </c>
      <c r="T4685" s="18">
        <f t="shared" si="245"/>
        <v>41.896644152132041</v>
      </c>
      <c r="U4685" s="18">
        <f>LOOKUP('lap sim'!T4685,'bike sim'!J98:J343,'bike sim'!K98:K343)</f>
        <v>10.131166226934869</v>
      </c>
    </row>
    <row r="4686" spans="17:21" x14ac:dyDescent="0.25">
      <c r="Q4686" s="18" t="s">
        <v>112</v>
      </c>
      <c r="R4686" s="10">
        <v>4681</v>
      </c>
      <c r="S4686" s="18">
        <f t="shared" si="246"/>
        <v>2.3731291086855275E-2</v>
      </c>
      <c r="T4686" s="18">
        <f t="shared" si="245"/>
        <v>42.138457462767313</v>
      </c>
      <c r="U4686" s="18">
        <f>LOOKUP('lap sim'!T4686,'bike sim'!J99:J344,'bike sim'!K99:K344)</f>
        <v>10.131166226934869</v>
      </c>
    </row>
    <row r="4687" spans="17:21" x14ac:dyDescent="0.25">
      <c r="Q4687" s="18" t="s">
        <v>112</v>
      </c>
      <c r="R4687" s="10">
        <v>4682</v>
      </c>
      <c r="S4687" s="18">
        <f t="shared" si="246"/>
        <v>2.3596657732254517E-2</v>
      </c>
      <c r="T4687" s="18">
        <f t="shared" si="245"/>
        <v>42.378883117548021</v>
      </c>
      <c r="U4687" s="18">
        <f>LOOKUP('lap sim'!T4687,'bike sim'!J100:J345,'bike sim'!K100:K345)</f>
        <v>10.131166226934869</v>
      </c>
    </row>
    <row r="4688" spans="17:21" x14ac:dyDescent="0.25">
      <c r="Q4688" s="18" t="s">
        <v>112</v>
      </c>
      <c r="R4688" s="10">
        <v>4683</v>
      </c>
      <c r="S4688" s="18">
        <f t="shared" si="246"/>
        <v>2.3464294328960147E-2</v>
      </c>
      <c r="T4688" s="18">
        <f t="shared" si="245"/>
        <v>42.617944779433579</v>
      </c>
      <c r="U4688" s="18">
        <f>LOOKUP('lap sim'!T4688,'bike sim'!J101:J346,'bike sim'!K101:K346)</f>
        <v>10.131166226934869</v>
      </c>
    </row>
    <row r="4689" spans="17:21" x14ac:dyDescent="0.25">
      <c r="Q4689" s="18" t="s">
        <v>112</v>
      </c>
      <c r="R4689" s="10">
        <v>4684</v>
      </c>
      <c r="S4689" s="18">
        <f t="shared" si="246"/>
        <v>2.3334137729527429E-2</v>
      </c>
      <c r="T4689" s="18">
        <f t="shared" si="245"/>
        <v>42.855665445678</v>
      </c>
      <c r="U4689" s="18">
        <f>LOOKUP('lap sim'!T4689,'bike sim'!J102:J347,'bike sim'!K102:K347)</f>
        <v>10.131166226934869</v>
      </c>
    </row>
    <row r="4690" spans="17:21" x14ac:dyDescent="0.25">
      <c r="Q4690" s="18" t="s">
        <v>112</v>
      </c>
      <c r="R4690" s="10">
        <v>4685</v>
      </c>
      <c r="S4690" s="18">
        <f t="shared" si="246"/>
        <v>2.3206127220712029E-2</v>
      </c>
      <c r="T4690" s="18">
        <f t="shared" si="245"/>
        <v>43.092067473778037</v>
      </c>
      <c r="U4690" s="18">
        <f>LOOKUP('lap sim'!T4690,'bike sim'!J103:J348,'bike sim'!K103:K348)</f>
        <v>9.5141857735399409</v>
      </c>
    </row>
    <row r="4691" spans="17:21" x14ac:dyDescent="0.25">
      <c r="Q4691" s="18" t="s">
        <v>112</v>
      </c>
      <c r="R4691" s="10">
        <v>4686</v>
      </c>
      <c r="S4691" s="18">
        <f t="shared" si="246"/>
        <v>2.3087833918777233E-2</v>
      </c>
      <c r="T4691" s="18">
        <f t="shared" si="245"/>
        <v>43.312854879240291</v>
      </c>
      <c r="U4691" s="18">
        <f>LOOKUP('lap sim'!T4691,'bike sim'!J104:J349,'bike sim'!K104:K349)</f>
        <v>9.5141857735399409</v>
      </c>
    </row>
    <row r="4692" spans="17:21" x14ac:dyDescent="0.25">
      <c r="Q4692" s="18" t="s">
        <v>112</v>
      </c>
      <c r="R4692" s="10">
        <v>4687</v>
      </c>
      <c r="S4692" s="18">
        <f t="shared" si="246"/>
        <v>2.297133437354535E-2</v>
      </c>
      <c r="T4692" s="18">
        <f t="shared" si="245"/>
        <v>43.532516820252177</v>
      </c>
      <c r="U4692" s="18">
        <f>LOOKUP('lap sim'!T4692,'bike sim'!J105:J350,'bike sim'!K105:K350)</f>
        <v>9.5141857735399409</v>
      </c>
    </row>
    <row r="4693" spans="17:21" x14ac:dyDescent="0.25">
      <c r="Q4693" s="18" t="s">
        <v>112</v>
      </c>
      <c r="R4693" s="10">
        <v>4688</v>
      </c>
      <c r="S4693" s="18">
        <f t="shared" si="246"/>
        <v>2.2856583660793767E-2</v>
      </c>
      <c r="T4693" s="18">
        <f t="shared" si="245"/>
        <v>43.751070362948191</v>
      </c>
      <c r="U4693" s="18">
        <f>LOOKUP('lap sim'!T4693,'bike sim'!J106:J351,'bike sim'!K106:K351)</f>
        <v>9.4209022567136511</v>
      </c>
    </row>
    <row r="4694" spans="17:21" x14ac:dyDescent="0.25">
      <c r="Q4694" s="18" t="s">
        <v>112</v>
      </c>
      <c r="R4694" s="10">
        <v>4689</v>
      </c>
      <c r="S4694" s="18">
        <f t="shared" si="246"/>
        <v>2.2744641360664241E-2</v>
      </c>
      <c r="T4694" s="18">
        <f t="shared" si="245"/>
        <v>43.966400003538929</v>
      </c>
      <c r="U4694" s="18">
        <f>LOOKUP('lap sim'!T4694,'bike sim'!J107:J352,'bike sim'!K107:K352)</f>
        <v>9.4209022567136511</v>
      </c>
    </row>
    <row r="4695" spans="17:21" x14ac:dyDescent="0.25">
      <c r="Q4695" s="18" t="s">
        <v>112</v>
      </c>
      <c r="R4695" s="10">
        <v>4690</v>
      </c>
      <c r="S4695" s="18">
        <f t="shared" si="246"/>
        <v>2.263433048372037E-2</v>
      </c>
      <c r="T4695" s="18">
        <f t="shared" si="245"/>
        <v>44.180675046661754</v>
      </c>
      <c r="U4695" s="18">
        <f>LOOKUP('lap sim'!T4695,'bike sim'!J108:J353,'bike sim'!K108:K353)</f>
        <v>9.0871005816428685</v>
      </c>
    </row>
    <row r="4696" spans="17:21" x14ac:dyDescent="0.25">
      <c r="Q4696" s="18" t="s">
        <v>112</v>
      </c>
      <c r="R4696" s="10">
        <v>4691</v>
      </c>
      <c r="S4696" s="18">
        <f t="shared" si="246"/>
        <v>2.2529446022037953E-2</v>
      </c>
      <c r="T4696" s="18">
        <f t="shared" si="245"/>
        <v>44.386355484365467</v>
      </c>
      <c r="U4696" s="18">
        <f>LOOKUP('lap sim'!T4696,'bike sim'!J109:J354,'bike sim'!K109:K354)</f>
        <v>9.0871005816428685</v>
      </c>
    </row>
    <row r="4697" spans="17:21" x14ac:dyDescent="0.25">
      <c r="Q4697" s="18" t="s">
        <v>112</v>
      </c>
      <c r="R4697" s="10">
        <v>4692</v>
      </c>
      <c r="S4697" s="18">
        <f t="shared" si="246"/>
        <v>2.2426008444172276E-2</v>
      </c>
      <c r="T4697" s="18">
        <f t="shared" si="245"/>
        <v>44.591082826416418</v>
      </c>
      <c r="U4697" s="18">
        <f>LOOKUP('lap sim'!T4697,'bike sim'!J110:J355,'bike sim'!K110:K355)</f>
        <v>9.0871005816428685</v>
      </c>
    </row>
    <row r="4698" spans="17:21" x14ac:dyDescent="0.25">
      <c r="Q4698" s="18" t="s">
        <v>112</v>
      </c>
      <c r="R4698" s="10">
        <v>4693</v>
      </c>
      <c r="S4698" s="18">
        <f t="shared" si="246"/>
        <v>2.2323984756982482E-2</v>
      </c>
      <c r="T4698" s="18">
        <f t="shared" si="245"/>
        <v>44.794870220793385</v>
      </c>
      <c r="U4698" s="18">
        <f>LOOKUP('lap sim'!T4698,'bike sim'!J111:J356,'bike sim'!K111:K356)</f>
        <v>9.0871005816428685</v>
      </c>
    </row>
    <row r="4699" spans="17:21" x14ac:dyDescent="0.25">
      <c r="Q4699" s="18" t="s">
        <v>112</v>
      </c>
      <c r="R4699" s="10">
        <v>4694</v>
      </c>
      <c r="S4699" s="18">
        <f t="shared" si="246"/>
        <v>2.2223343011752834E-2</v>
      </c>
      <c r="T4699" s="18">
        <f t="shared" si="245"/>
        <v>44.99773051566315</v>
      </c>
      <c r="U4699" s="18">
        <f>LOOKUP('lap sim'!T4699,'bike sim'!J112:J357,'bike sim'!K112:K357)</f>
        <v>9.0871005816428685</v>
      </c>
    </row>
    <row r="4700" spans="17:21" x14ac:dyDescent="0.25">
      <c r="Q4700" s="18" t="s">
        <v>112</v>
      </c>
      <c r="R4700" s="10">
        <v>4695</v>
      </c>
      <c r="S4700" s="18">
        <f t="shared" si="246"/>
        <v>2.2124052262044475E-2</v>
      </c>
      <c r="T4700" s="18">
        <f t="shared" si="245"/>
        <v>45.199676268871301</v>
      </c>
      <c r="U4700" s="18">
        <f>LOOKUP('lap sim'!T4700,'bike sim'!J113:J358,'bike sim'!K113:K358)</f>
        <v>8.6565689528345136</v>
      </c>
    </row>
    <row r="4701" spans="17:21" x14ac:dyDescent="0.25">
      <c r="Q4701" s="18" t="s">
        <v>112</v>
      </c>
      <c r="R4701" s="10">
        <v>4696</v>
      </c>
      <c r="S4701" s="18">
        <f t="shared" si="246"/>
        <v>2.2030704581564711E-2</v>
      </c>
      <c r="T4701" s="18">
        <f t="shared" si="245"/>
        <v>45.3911946527938</v>
      </c>
      <c r="U4701" s="18">
        <f>LOOKUP('lap sim'!T4701,'bike sim'!J114:J359,'bike sim'!K114:K359)</f>
        <v>8.6565689528345136</v>
      </c>
    </row>
    <row r="4702" spans="17:21" x14ac:dyDescent="0.25">
      <c r="Q4702" s="18" t="s">
        <v>112</v>
      </c>
      <c r="R4702" s="10">
        <v>4697</v>
      </c>
      <c r="S4702" s="18">
        <f t="shared" si="246"/>
        <v>2.1938530229135333E-2</v>
      </c>
      <c r="T4702" s="18">
        <f t="shared" si="245"/>
        <v>45.581904966083641</v>
      </c>
      <c r="U4702" s="18">
        <f>LOOKUP('lap sim'!T4702,'bike sim'!J115:J360,'bike sim'!K115:K360)</f>
        <v>8.6565689528345136</v>
      </c>
    </row>
    <row r="4703" spans="17:21" x14ac:dyDescent="0.25">
      <c r="Q4703" s="18" t="s">
        <v>112</v>
      </c>
      <c r="R4703" s="10">
        <v>4698</v>
      </c>
      <c r="S4703" s="18">
        <f t="shared" si="246"/>
        <v>2.1847504808681313E-2</v>
      </c>
      <c r="T4703" s="18">
        <f t="shared" si="245"/>
        <v>45.771817365735998</v>
      </c>
      <c r="U4703" s="18">
        <f>LOOKUP('lap sim'!T4703,'bike sim'!J116:J361,'bike sim'!K116:K361)</f>
        <v>8.6565689528345136</v>
      </c>
    </row>
    <row r="4704" spans="17:21" x14ac:dyDescent="0.25">
      <c r="Q4704" s="18" t="s">
        <v>112</v>
      </c>
      <c r="R4704" s="10">
        <v>4699</v>
      </c>
      <c r="S4704" s="18">
        <f t="shared" si="246"/>
        <v>2.1757604628830612E-2</v>
      </c>
      <c r="T4704" s="18">
        <f t="shared" si="245"/>
        <v>45.960941797559734</v>
      </c>
      <c r="U4704" s="18">
        <f>LOOKUP('lap sim'!T4704,'bike sim'!J117:J362,'bike sim'!K117:K362)</f>
        <v>8.7913946626787318</v>
      </c>
    </row>
    <row r="4705" spans="17:21" x14ac:dyDescent="0.25">
      <c r="Q4705" s="18" t="s">
        <v>112</v>
      </c>
      <c r="R4705" s="10">
        <v>4700</v>
      </c>
      <c r="S4705" s="18">
        <f t="shared" si="246"/>
        <v>2.1667429384449894E-2</v>
      </c>
      <c r="T4705" s="18">
        <f t="shared" si="245"/>
        <v>46.152221486766308</v>
      </c>
      <c r="U4705" s="18">
        <f>LOOKUP('lap sim'!T4705,'bike sim'!J118:J363,'bike sim'!K118:K363)</f>
        <v>8.3106751358953073</v>
      </c>
    </row>
    <row r="4706" spans="17:21" x14ac:dyDescent="0.25">
      <c r="Q4706" s="18" t="s">
        <v>112</v>
      </c>
      <c r="R4706" s="10">
        <v>4701</v>
      </c>
      <c r="S4706" s="18">
        <f t="shared" si="246"/>
        <v>2.1583218680697767E-2</v>
      </c>
      <c r="T4706" s="18">
        <f t="shared" si="245"/>
        <v>46.332292453410425</v>
      </c>
      <c r="U4706" s="18">
        <f>LOOKUP('lap sim'!T4706,'bike sim'!J119:J364,'bike sim'!K119:K364)</f>
        <v>8.3106751358953073</v>
      </c>
    </row>
    <row r="4707" spans="17:21" x14ac:dyDescent="0.25">
      <c r="Q4707" s="18" t="s">
        <v>112</v>
      </c>
      <c r="R4707" s="10">
        <v>4702</v>
      </c>
      <c r="S4707" s="18">
        <f t="shared" si="246"/>
        <v>2.1499983513738833E-2</v>
      </c>
      <c r="T4707" s="18">
        <f t="shared" ref="T4707:T4748" si="247">T4706+(U4706*S4706)</f>
        <v>46.511663572252694</v>
      </c>
      <c r="U4707" s="18">
        <f>LOOKUP('lap sim'!T4707,'bike sim'!J120:J365,'bike sim'!K120:K365)</f>
        <v>8.3106751358953073</v>
      </c>
    </row>
    <row r="4708" spans="17:21" x14ac:dyDescent="0.25">
      <c r="Q4708" s="18" t="s">
        <v>112</v>
      </c>
      <c r="R4708" s="10">
        <v>4703</v>
      </c>
      <c r="S4708" s="18">
        <f t="shared" si="246"/>
        <v>2.1417705178492615E-2</v>
      </c>
      <c r="T4708" s="18">
        <f t="shared" si="247"/>
        <v>46.690342950662483</v>
      </c>
      <c r="U4708" s="18">
        <f>LOOKUP('lap sim'!T4708,'bike sim'!J121:J366,'bike sim'!K121:K366)</f>
        <v>8.3106751358953073</v>
      </c>
    </row>
    <row r="4709" spans="17:21" x14ac:dyDescent="0.25">
      <c r="Q4709" s="18" t="s">
        <v>112</v>
      </c>
      <c r="R4709" s="10">
        <v>4704</v>
      </c>
      <c r="S4709" s="18">
        <f t="shared" si="246"/>
        <v>2.1336365468442076E-2</v>
      </c>
      <c r="T4709" s="18">
        <f t="shared" si="247"/>
        <v>46.868338540557318</v>
      </c>
      <c r="U4709" s="18">
        <f>LOOKUP('lap sim'!T4709,'bike sim'!J122:J367,'bike sim'!K122:K367)</f>
        <v>8.3106751358953073</v>
      </c>
    </row>
    <row r="4710" spans="17:21" x14ac:dyDescent="0.25">
      <c r="Q4710" s="18" t="s">
        <v>112</v>
      </c>
      <c r="R4710" s="10">
        <v>4705</v>
      </c>
      <c r="S4710" s="18">
        <f t="shared" si="246"/>
        <v>2.1255946658670265E-2</v>
      </c>
      <c r="T4710" s="18">
        <f t="shared" si="247"/>
        <v>47.045658142546273</v>
      </c>
      <c r="U4710" s="18">
        <f>LOOKUP('lap sim'!T4710,'bike sim'!J123:J368,'bike sim'!K123:K368)</f>
        <v>8.3106751358953073</v>
      </c>
    </row>
    <row r="4711" spans="17:21" x14ac:dyDescent="0.25">
      <c r="Q4711" s="18" t="s">
        <v>112</v>
      </c>
      <c r="R4711" s="10">
        <v>4706</v>
      </c>
      <c r="S4711" s="18">
        <f t="shared" si="246"/>
        <v>2.1176431489597313E-2</v>
      </c>
      <c r="T4711" s="18">
        <f t="shared" si="247"/>
        <v>47.2223094099324</v>
      </c>
      <c r="U4711" s="18">
        <f>LOOKUP('lap sim'!T4711,'bike sim'!J124:J369,'bike sim'!K124:K369)</f>
        <v>7.8552566368373231</v>
      </c>
    </row>
    <row r="4712" spans="17:21" x14ac:dyDescent="0.25">
      <c r="Q4712" s="18" t="s">
        <v>112</v>
      </c>
      <c r="R4712" s="10">
        <v>4707</v>
      </c>
      <c r="S4712" s="18">
        <f t="shared" si="246"/>
        <v>2.110209679794588E-2</v>
      </c>
      <c r="T4712" s="18">
        <f t="shared" si="247"/>
        <v>47.388655713935592</v>
      </c>
      <c r="U4712" s="18">
        <f>LOOKUP('lap sim'!T4712,'bike sim'!J125:J370,'bike sim'!K125:K370)</f>
        <v>7.8552566368373231</v>
      </c>
    </row>
    <row r="4713" spans="17:21" x14ac:dyDescent="0.25">
      <c r="Q4713" s="18" t="s">
        <v>112</v>
      </c>
      <c r="R4713" s="10">
        <v>4708</v>
      </c>
      <c r="S4713" s="18">
        <f t="shared" si="246"/>
        <v>2.1028540353498059E-2</v>
      </c>
      <c r="T4713" s="18">
        <f t="shared" si="247"/>
        <v>47.554418099858836</v>
      </c>
      <c r="U4713" s="18">
        <f>LOOKUP('lap sim'!T4713,'bike sim'!J126:J371,'bike sim'!K126:K371)</f>
        <v>7.8552566368373231</v>
      </c>
    </row>
    <row r="4714" spans="17:21" x14ac:dyDescent="0.25">
      <c r="Q4714" s="18" t="s">
        <v>112</v>
      </c>
      <c r="R4714" s="10">
        <v>4709</v>
      </c>
      <c r="S4714" s="18">
        <f t="shared" si="246"/>
        <v>2.0955748661282421E-2</v>
      </c>
      <c r="T4714" s="18">
        <f t="shared" si="247"/>
        <v>47.719602681033656</v>
      </c>
      <c r="U4714" s="18">
        <f>LOOKUP('lap sim'!T4714,'bike sim'!J127:J372,'bike sim'!K127:K372)</f>
        <v>7.881002220435712</v>
      </c>
    </row>
    <row r="4715" spans="17:21" x14ac:dyDescent="0.25">
      <c r="Q4715" s="18" t="s">
        <v>112</v>
      </c>
      <c r="R4715" s="10">
        <v>4710</v>
      </c>
      <c r="S4715" s="18">
        <f t="shared" si="246"/>
        <v>2.0883473254900128E-2</v>
      </c>
      <c r="T4715" s="18">
        <f t="shared" si="247"/>
        <v>47.884754982764115</v>
      </c>
      <c r="U4715" s="18">
        <f>LOOKUP('lap sim'!T4715,'bike sim'!J128:J373,'bike sim'!K128:K373)</f>
        <v>7.881002220435712</v>
      </c>
    </row>
    <row r="4716" spans="17:21" x14ac:dyDescent="0.25">
      <c r="Q4716" s="18" t="s">
        <v>112</v>
      </c>
      <c r="R4716" s="10">
        <v>4711</v>
      </c>
      <c r="S4716" s="18">
        <f t="shared" si="246"/>
        <v>2.0811941397011258E-2</v>
      </c>
      <c r="T4716" s="18">
        <f t="shared" si="247"/>
        <v>48.049337681856393</v>
      </c>
      <c r="U4716" s="18">
        <f>LOOKUP('lap sim'!T4716,'bike sim'!J129:J374,'bike sim'!K129:K374)</f>
        <v>7.881002220435712</v>
      </c>
    </row>
    <row r="4717" spans="17:21" x14ac:dyDescent="0.25">
      <c r="Q4717" s="18" t="s">
        <v>112</v>
      </c>
      <c r="R4717" s="10">
        <v>4712</v>
      </c>
      <c r="S4717" s="18">
        <f t="shared" si="246"/>
        <v>2.0741140416830443E-2</v>
      </c>
      <c r="T4717" s="18">
        <f t="shared" si="247"/>
        <v>48.213356638217817</v>
      </c>
      <c r="U4717" s="18">
        <f>LOOKUP('lap sim'!T4717,'bike sim'!J130:J375,'bike sim'!K130:K375)</f>
        <v>7.881002220435712</v>
      </c>
    </row>
    <row r="4718" spans="17:21" x14ac:dyDescent="0.25">
      <c r="Q4718" s="18" t="s">
        <v>112</v>
      </c>
      <c r="R4718" s="10">
        <v>4713</v>
      </c>
      <c r="S4718" s="18">
        <f t="shared" si="246"/>
        <v>2.0671057943961815E-2</v>
      </c>
      <c r="T4718" s="18">
        <f t="shared" si="247"/>
        <v>48.376817611897224</v>
      </c>
      <c r="U4718" s="18">
        <f>LOOKUP('lap sim'!T4718,'bike sim'!J131:J376,'bike sim'!K131:K376)</f>
        <v>7.881002220435712</v>
      </c>
    </row>
    <row r="4719" spans="17:21" x14ac:dyDescent="0.25">
      <c r="Q4719" s="18" t="s">
        <v>112</v>
      </c>
      <c r="R4719" s="10">
        <v>4714</v>
      </c>
      <c r="S4719" s="18">
        <f t="shared" si="246"/>
        <v>2.0601681899301106E-2</v>
      </c>
      <c r="T4719" s="18">
        <f t="shared" si="247"/>
        <v>48.539726265452344</v>
      </c>
      <c r="U4719" s="18">
        <f>LOOKUP('lap sim'!T4719,'bike sim'!J132:J377,'bike sim'!K132:K377)</f>
        <v>7.3988242190430329</v>
      </c>
    </row>
    <row r="4720" spans="17:21" x14ac:dyDescent="0.25">
      <c r="Q4720" s="18" t="s">
        <v>112</v>
      </c>
      <c r="R4720" s="10">
        <v>4715</v>
      </c>
      <c r="S4720" s="18">
        <f t="shared" si="246"/>
        <v>2.0537189420060897E-2</v>
      </c>
      <c r="T4720" s="18">
        <f t="shared" si="247"/>
        <v>48.692154488441915</v>
      </c>
      <c r="U4720" s="18">
        <f>LOOKUP('lap sim'!T4720,'bike sim'!J133:J378,'bike sim'!K133:K378)</f>
        <v>7.3988242190430329</v>
      </c>
    </row>
    <row r="4721" spans="17:21" x14ac:dyDescent="0.25">
      <c r="Q4721" s="18" t="s">
        <v>112</v>
      </c>
      <c r="R4721" s="10">
        <v>4716</v>
      </c>
      <c r="S4721" s="18">
        <f t="shared" si="246"/>
        <v>2.0473299467453777E-2</v>
      </c>
      <c r="T4721" s="18">
        <f t="shared" si="247"/>
        <v>48.844105542914136</v>
      </c>
      <c r="U4721" s="18">
        <f>LOOKUP('lap sim'!T4721,'bike sim'!J134:J379,'bike sim'!K134:K379)</f>
        <v>7.3988242190430329</v>
      </c>
    </row>
    <row r="4722" spans="17:21" x14ac:dyDescent="0.25">
      <c r="Q4722" s="18" t="s">
        <v>112</v>
      </c>
      <c r="R4722" s="10">
        <v>4717</v>
      </c>
      <c r="S4722" s="18">
        <f t="shared" si="246"/>
        <v>2.0410002711861452E-2</v>
      </c>
      <c r="T4722" s="18">
        <f t="shared" si="247"/>
        <v>48.995583886857652</v>
      </c>
      <c r="U4722" s="18">
        <f>LOOKUP('lap sim'!T4722,'bike sim'!J135:J380,'bike sim'!K135:K380)</f>
        <v>7.3988242190430329</v>
      </c>
    </row>
    <row r="4723" spans="17:21" x14ac:dyDescent="0.25">
      <c r="Q4723" s="18" t="s">
        <v>112</v>
      </c>
      <c r="R4723" s="10">
        <v>4718</v>
      </c>
      <c r="S4723" s="18">
        <f t="shared" si="246"/>
        <v>2.0347290024754602E-2</v>
      </c>
      <c r="T4723" s="18">
        <f t="shared" si="247"/>
        <v>49.146593909232905</v>
      </c>
      <c r="U4723" s="18">
        <f>LOOKUP('lap sim'!T4723,'bike sim'!J136:J381,'bike sim'!K136:K381)</f>
        <v>7.3988242190430329</v>
      </c>
    </row>
    <row r="4724" spans="17:21" x14ac:dyDescent="0.25">
      <c r="Q4724" s="18" t="s">
        <v>112</v>
      </c>
      <c r="R4724" s="10">
        <v>4719</v>
      </c>
      <c r="S4724" s="18">
        <f t="shared" si="246"/>
        <v>2.0285152473152504E-2</v>
      </c>
      <c r="T4724" s="18">
        <f t="shared" si="247"/>
        <v>49.297139931459952</v>
      </c>
      <c r="U4724" s="18">
        <f>LOOKUP('lap sim'!T4724,'bike sim'!J137:J382,'bike sim'!K137:K382)</f>
        <v>7.1886440645898144</v>
      </c>
    </row>
    <row r="4725" spans="17:21" x14ac:dyDescent="0.25">
      <c r="Q4725" s="18" t="s">
        <v>112</v>
      </c>
      <c r="R4725" s="10">
        <v>4720</v>
      </c>
      <c r="S4725" s="18">
        <f t="shared" si="246"/>
        <v>2.022532522223865E-2</v>
      </c>
      <c r="T4725" s="18">
        <f t="shared" si="247"/>
        <v>49.442962672385377</v>
      </c>
      <c r="U4725" s="18">
        <f>LOOKUP('lap sim'!T4725,'bike sim'!J138:J383,'bike sim'!K138:K383)</f>
        <v>7.1886440645898144</v>
      </c>
    </row>
    <row r="4726" spans="17:21" x14ac:dyDescent="0.25">
      <c r="Q4726" s="18" t="s">
        <v>112</v>
      </c>
      <c r="R4726" s="10">
        <v>4721</v>
      </c>
      <c r="S4726" s="18">
        <f t="shared" si="246"/>
        <v>2.0166024729276873E-2</v>
      </c>
      <c r="T4726" s="18">
        <f t="shared" si="247"/>
        <v>49.588355336498623</v>
      </c>
      <c r="U4726" s="18">
        <f>LOOKUP('lap sim'!T4726,'bike sim'!J139:J384,'bike sim'!K139:K384)</f>
        <v>7.1886440645898144</v>
      </c>
    </row>
    <row r="4727" spans="17:21" x14ac:dyDescent="0.25">
      <c r="Q4727" s="18" t="s">
        <v>112</v>
      </c>
      <c r="R4727" s="10">
        <v>4722</v>
      </c>
      <c r="S4727" s="18">
        <f t="shared" si="246"/>
        <v>2.010724330503294E-2</v>
      </c>
      <c r="T4727" s="18">
        <f t="shared" si="247"/>
        <v>49.73332171047511</v>
      </c>
      <c r="U4727" s="18">
        <f>LOOKUP('lap sim'!T4727,'bike sim'!J140:J385,'bike sim'!K140:K385)</f>
        <v>7.1886440645898144</v>
      </c>
    </row>
    <row r="4728" spans="17:21" x14ac:dyDescent="0.25">
      <c r="Q4728" s="18" t="s">
        <v>112</v>
      </c>
      <c r="R4728" s="10">
        <v>4723</v>
      </c>
      <c r="S4728" s="18">
        <f t="shared" si="246"/>
        <v>2.0048973416563677E-2</v>
      </c>
      <c r="T4728" s="18">
        <f t="shared" si="247"/>
        <v>49.877865525715102</v>
      </c>
      <c r="U4728" s="18">
        <f>LOOKUP('lap sim'!T4728,'bike sim'!J141:J386,'bike sim'!K141:K386)</f>
        <v>7.1886440645898144</v>
      </c>
    </row>
    <row r="4729" spans="17:21" x14ac:dyDescent="0.25">
      <c r="Q4729" s="18" t="s">
        <v>112</v>
      </c>
      <c r="R4729" s="10">
        <v>4724</v>
      </c>
      <c r="S4729" s="18">
        <f t="shared" si="246"/>
        <v>1.9991207683154863E-2</v>
      </c>
      <c r="T4729" s="18">
        <f t="shared" si="247"/>
        <v>50.021990459467204</v>
      </c>
      <c r="U4729" s="18">
        <f>LOOKUP('lap sim'!T4729,'bike sim'!J142:J387,'bike sim'!K142:K387)</f>
        <v>7.1886440645898144</v>
      </c>
    </row>
    <row r="4730" spans="17:21" x14ac:dyDescent="0.25">
      <c r="Q4730" s="18" t="s">
        <v>112</v>
      </c>
      <c r="R4730" s="10">
        <v>4725</v>
      </c>
      <c r="S4730" s="18">
        <f t="shared" ref="S4730:S4793" si="248">1/T4730</f>
        <v>1.9933938872387414E-2</v>
      </c>
      <c r="T4730" s="18">
        <f t="shared" si="247"/>
        <v>50.165700135922698</v>
      </c>
      <c r="U4730" s="18">
        <f>LOOKUP('lap sim'!T4730,'bike sim'!J143:J388,'bike sim'!K143:K388)</f>
        <v>7.1886440645898144</v>
      </c>
    </row>
    <row r="4731" spans="17:21" x14ac:dyDescent="0.25">
      <c r="Q4731" s="18" t="s">
        <v>112</v>
      </c>
      <c r="R4731" s="10">
        <v>4726</v>
      </c>
      <c r="S4731" s="18">
        <f t="shared" si="248"/>
        <v>1.9877159896327167E-2</v>
      </c>
      <c r="T4731" s="18">
        <f t="shared" si="247"/>
        <v>50.308998127281583</v>
      </c>
      <c r="U4731" s="18">
        <f>LOOKUP('lap sim'!T4731,'bike sim'!J144:J389,'bike sim'!K144:K389)</f>
        <v>7.1886440645898144</v>
      </c>
    </row>
    <row r="4732" spans="17:21" x14ac:dyDescent="0.25">
      <c r="Q4732" s="18" t="s">
        <v>112</v>
      </c>
      <c r="R4732" s="10">
        <v>4727</v>
      </c>
      <c r="S4732" s="18">
        <f t="shared" si="248"/>
        <v>1.9820863807833655E-2</v>
      </c>
      <c r="T4732" s="18">
        <f t="shared" si="247"/>
        <v>50.451887954791218</v>
      </c>
      <c r="U4732" s="18">
        <f>LOOKUP('lap sim'!T4732,'bike sim'!J145:J390,'bike sim'!K145:K390)</f>
        <v>7.1886440645898144</v>
      </c>
    </row>
    <row r="4733" spans="17:21" x14ac:dyDescent="0.25">
      <c r="Q4733" s="18" t="s">
        <v>112</v>
      </c>
      <c r="R4733" s="10">
        <v>4728</v>
      </c>
      <c r="S4733" s="18">
        <f t="shared" si="248"/>
        <v>1.976504379698352E-2</v>
      </c>
      <c r="T4733" s="18">
        <f t="shared" si="247"/>
        <v>50.594373089758442</v>
      </c>
      <c r="U4733" s="18">
        <f>LOOKUP('lap sim'!T4733,'bike sim'!J146:J391,'bike sim'!K146:K391)</f>
        <v>7.1886440645898144</v>
      </c>
    </row>
    <row r="4734" spans="17:21" x14ac:dyDescent="0.25">
      <c r="Q4734" s="18" t="s">
        <v>112</v>
      </c>
      <c r="R4734" s="10">
        <v>4729</v>
      </c>
      <c r="S4734" s="18">
        <f t="shared" si="248"/>
        <v>1.9709693187604366E-2</v>
      </c>
      <c r="T4734" s="18">
        <f t="shared" si="247"/>
        <v>50.736456954535981</v>
      </c>
      <c r="U4734" s="18">
        <f>LOOKUP('lap sim'!T4734,'bike sim'!J147:J392,'bike sim'!K147:K392)</f>
        <v>6.7126478324457644</v>
      </c>
    </row>
    <row r="4735" spans="17:21" x14ac:dyDescent="0.25">
      <c r="Q4735" s="18" t="s">
        <v>112</v>
      </c>
      <c r="R4735" s="10">
        <v>4730</v>
      </c>
      <c r="S4735" s="18">
        <f t="shared" si="248"/>
        <v>1.9658430375117227E-2</v>
      </c>
      <c r="T4735" s="18">
        <f t="shared" si="247"/>
        <v>50.868761183789928</v>
      </c>
      <c r="U4735" s="18">
        <f>LOOKUP('lap sim'!T4735,'bike sim'!J148:J393,'bike sim'!K148:K393)</f>
        <v>6.7126478324457644</v>
      </c>
    </row>
    <row r="4736" spans="17:21" x14ac:dyDescent="0.25">
      <c r="Q4736" s="18" t="s">
        <v>112</v>
      </c>
      <c r="R4736" s="10">
        <v>4731</v>
      </c>
      <c r="S4736" s="18">
        <f t="shared" si="248"/>
        <v>1.9607565823285145E-2</v>
      </c>
      <c r="T4736" s="18">
        <f t="shared" si="247"/>
        <v>51.000721303836748</v>
      </c>
      <c r="U4736" s="18">
        <f>LOOKUP('lap sim'!T4736,'bike sim'!J149:J394,'bike sim'!K149:K394)</f>
        <v>6.7126478324457644</v>
      </c>
    </row>
    <row r="4737" spans="17:21" x14ac:dyDescent="0.25">
      <c r="Q4737" s="18" t="s">
        <v>112</v>
      </c>
      <c r="R4737" s="10">
        <v>4732</v>
      </c>
      <c r="S4737" s="18">
        <f t="shared" si="248"/>
        <v>1.9557094399229771E-2</v>
      </c>
      <c r="T4737" s="18">
        <f t="shared" si="247"/>
        <v>51.132339988059961</v>
      </c>
      <c r="U4737" s="18">
        <f>LOOKUP('lap sim'!T4737,'bike sim'!J150:J395,'bike sim'!K150:K395)</f>
        <v>6.7126478324457644</v>
      </c>
    </row>
    <row r="4738" spans="17:21" x14ac:dyDescent="0.25">
      <c r="Q4738" s="18" t="s">
        <v>112</v>
      </c>
      <c r="R4738" s="10">
        <v>4733</v>
      </c>
      <c r="S4738" s="18">
        <f t="shared" si="248"/>
        <v>1.9507011062246674E-2</v>
      </c>
      <c r="T4738" s="18">
        <f t="shared" si="247"/>
        <v>51.263619875387889</v>
      </c>
      <c r="U4738" s="18">
        <f>LOOKUP('lap sim'!T4738,'bike sim'!J151:J396,'bike sim'!K151:K396)</f>
        <v>6.7126478324457644</v>
      </c>
    </row>
    <row r="4739" spans="17:21" x14ac:dyDescent="0.25">
      <c r="Q4739" s="18" t="s">
        <v>112</v>
      </c>
      <c r="R4739" s="10">
        <v>4734</v>
      </c>
      <c r="S4739" s="18">
        <f t="shared" si="248"/>
        <v>1.9457310861687459E-2</v>
      </c>
      <c r="T4739" s="18">
        <f t="shared" si="247"/>
        <v>51.394563570912375</v>
      </c>
      <c r="U4739" s="18">
        <f>LOOKUP('lap sim'!T4739,'bike sim'!J152:J397,'bike sim'!K152:K397)</f>
        <v>6.622294358899862</v>
      </c>
    </row>
    <row r="4740" spans="17:21" x14ac:dyDescent="0.25">
      <c r="Q4740" s="18" t="s">
        <v>112</v>
      </c>
      <c r="R4740" s="10">
        <v>4735</v>
      </c>
      <c r="S4740" s="18">
        <f t="shared" si="248"/>
        <v>1.9408651156834541E-2</v>
      </c>
      <c r="T4740" s="18">
        <f t="shared" si="247"/>
        <v>51.523415610871091</v>
      </c>
      <c r="U4740" s="18">
        <f>LOOKUP('lap sim'!T4740,'bike sim'!J153:J398,'bike sim'!K153:K398)</f>
        <v>6.622294358899862</v>
      </c>
    </row>
    <row r="4741" spans="17:21" x14ac:dyDescent="0.25">
      <c r="Q4741" s="18" t="s">
        <v>112</v>
      </c>
      <c r="R4741" s="10">
        <v>4736</v>
      </c>
      <c r="S4741" s="18">
        <f t="shared" si="248"/>
        <v>1.9360355007438323E-2</v>
      </c>
      <c r="T4741" s="18">
        <f t="shared" si="247"/>
        <v>51.651945411940851</v>
      </c>
      <c r="U4741" s="18">
        <f>LOOKUP('lap sim'!T4741,'bike sim'!J154:J399,'bike sim'!K154:K399)</f>
        <v>6.622294358899862</v>
      </c>
    </row>
    <row r="4742" spans="17:21" x14ac:dyDescent="0.25">
      <c r="Q4742" s="18" t="s">
        <v>112</v>
      </c>
      <c r="R4742" s="10">
        <v>4737</v>
      </c>
      <c r="S4742" s="18">
        <f t="shared" si="248"/>
        <v>1.9312417906601227E-2</v>
      </c>
      <c r="T4742" s="18">
        <f t="shared" si="247"/>
        <v>51.780155381692907</v>
      </c>
      <c r="U4742" s="18">
        <f>LOOKUP('lap sim'!T4742,'bike sim'!J155:J400,'bike sim'!K155:K400)</f>
        <v>6.622294358899862</v>
      </c>
    </row>
    <row r="4743" spans="17:21" x14ac:dyDescent="0.25">
      <c r="Q4743" s="18" t="s">
        <v>112</v>
      </c>
      <c r="R4743" s="10">
        <v>4738</v>
      </c>
      <c r="S4743" s="18">
        <f t="shared" si="248"/>
        <v>1.9264835425286161E-2</v>
      </c>
      <c r="T4743" s="18">
        <f t="shared" si="247"/>
        <v>51.908047897852512</v>
      </c>
      <c r="U4743" s="18">
        <f>LOOKUP('lap sim'!T4743,'bike sim'!J156:J401,'bike sim'!K156:K401)</f>
        <v>6.622294358899862</v>
      </c>
    </row>
    <row r="4744" spans="17:21" x14ac:dyDescent="0.25">
      <c r="Q4744" s="18" t="s">
        <v>112</v>
      </c>
      <c r="R4744" s="10">
        <v>4739</v>
      </c>
      <c r="S4744" s="18">
        <f t="shared" si="248"/>
        <v>1.9217603210595149E-2</v>
      </c>
      <c r="T4744" s="18">
        <f t="shared" si="247"/>
        <v>52.035625308814517</v>
      </c>
      <c r="U4744" s="18">
        <f>LOOKUP('lap sim'!T4744,'bike sim'!J157:J402,'bike sim'!K157:K402)</f>
        <v>6.622294358899862</v>
      </c>
    </row>
    <row r="4745" spans="17:21" x14ac:dyDescent="0.25">
      <c r="Q4745" s="18" t="s">
        <v>112</v>
      </c>
      <c r="R4745" s="10">
        <v>4740</v>
      </c>
      <c r="S4745" s="18">
        <f t="shared" si="248"/>
        <v>1.9170716984094199E-2</v>
      </c>
      <c r="T4745" s="18">
        <f t="shared" si="247"/>
        <v>52.162889934147614</v>
      </c>
      <c r="U4745" s="18">
        <f>LOOKUP('lap sim'!T4745,'bike sim'!J158:J403,'bike sim'!K158:K403)</f>
        <v>6.5126592435105453</v>
      </c>
    </row>
    <row r="4746" spans="17:21" x14ac:dyDescent="0.25">
      <c r="Q4746" s="18" t="s">
        <v>112</v>
      </c>
      <c r="R4746" s="10">
        <v>4741</v>
      </c>
      <c r="S4746" s="18">
        <f t="shared" si="248"/>
        <v>1.9124941264814888E-2</v>
      </c>
      <c r="T4746" s="18">
        <f t="shared" si="247"/>
        <v>52.287742281318799</v>
      </c>
      <c r="U4746" s="18">
        <f>LOOKUP('lap sim'!T4746,'bike sim'!J159:J404,'bike sim'!K159:K404)</f>
        <v>6.5126592435105453</v>
      </c>
    </row>
    <row r="4747" spans="17:21" x14ac:dyDescent="0.25">
      <c r="Q4747" s="18" t="s">
        <v>112</v>
      </c>
      <c r="R4747" s="10">
        <v>4742</v>
      </c>
      <c r="S4747" s="18">
        <f t="shared" si="248"/>
        <v>1.9079492154473944E-2</v>
      </c>
      <c r="T4747" s="18">
        <f t="shared" si="247"/>
        <v>52.412296506828689</v>
      </c>
      <c r="U4747" s="18">
        <f>LOOKUP('lap sim'!T4747,'bike sim'!J160:J405,'bike sim'!K160:K405)</f>
        <v>6.5126592435105453</v>
      </c>
    </row>
    <row r="4748" spans="17:21" x14ac:dyDescent="0.25">
      <c r="Q4748" s="18" t="s">
        <v>112</v>
      </c>
      <c r="R4748" s="10">
        <v>4743</v>
      </c>
      <c r="S4748" s="18">
        <f t="shared" si="248"/>
        <v>1.90343657857159E-2</v>
      </c>
      <c r="T4748" s="18">
        <f t="shared" si="247"/>
        <v>52.536554737770011</v>
      </c>
      <c r="U4748" s="18">
        <f>LOOKUP('lap sim'!T4748,'bike sim'!J161:J406,'bike sim'!K161:K406)</f>
        <v>6.5126592435105453</v>
      </c>
    </row>
    <row r="4749" spans="17:21" x14ac:dyDescent="0.25">
      <c r="Q4749" s="18" t="s">
        <v>112</v>
      </c>
      <c r="R4749" s="11">
        <v>4744</v>
      </c>
      <c r="S4749" s="18">
        <f t="shared" si="248"/>
        <v>1.9228818257040734E-2</v>
      </c>
      <c r="T4749" s="18">
        <f t="shared" ref="T4749:T4754" si="249">T4750+(U4750*S4750)</f>
        <v>52.005275968212175</v>
      </c>
      <c r="U4749" s="18">
        <f>LOOKUP('lap sim'!T4749,'bike sim'!J162:J407,'bike sim'!K162:K407)</f>
        <v>6.5126592435105453</v>
      </c>
    </row>
    <row r="4750" spans="17:21" x14ac:dyDescent="0.25">
      <c r="Q4750" s="18" t="s">
        <v>112</v>
      </c>
      <c r="R4750" s="11">
        <v>4745</v>
      </c>
      <c r="S4750" s="18">
        <f t="shared" si="248"/>
        <v>1.9275346358457131E-2</v>
      </c>
      <c r="T4750" s="18">
        <f t="shared" si="249"/>
        <v>51.8797422055789</v>
      </c>
      <c r="U4750" s="18">
        <f>LOOKUP('lap sim'!T4750,'bike sim'!J163:J408,'bike sim'!K163:K408)</f>
        <v>6.5126592435105453</v>
      </c>
    </row>
    <row r="4751" spans="17:21" x14ac:dyDescent="0.25">
      <c r="Q4751" s="18" t="s">
        <v>112</v>
      </c>
      <c r="R4751" s="11">
        <v>4746</v>
      </c>
      <c r="S4751" s="18">
        <f t="shared" si="248"/>
        <v>1.9322214132519715E-2</v>
      </c>
      <c r="T4751" s="18">
        <f t="shared" si="249"/>
        <v>51.753903209103655</v>
      </c>
      <c r="U4751" s="18">
        <f>LOOKUP('lap sim'!T4751,'bike sim'!J164:J409,'bike sim'!K164:K409)</f>
        <v>6.5126592435105453</v>
      </c>
    </row>
    <row r="4752" spans="17:21" x14ac:dyDescent="0.25">
      <c r="Q4752" s="18" t="s">
        <v>112</v>
      </c>
      <c r="R4752" s="11">
        <v>4747</v>
      </c>
      <c r="S4752" s="18">
        <f t="shared" si="248"/>
        <v>1.9369425734391429E-2</v>
      </c>
      <c r="T4752" s="18">
        <f t="shared" si="249"/>
        <v>51.627756739553078</v>
      </c>
      <c r="U4752" s="18">
        <f>LOOKUP('lap sim'!T4752,'bike sim'!J165:J410,'bike sim'!K165:K410)</f>
        <v>6.5126592435105453</v>
      </c>
    </row>
    <row r="4753" spans="17:21" x14ac:dyDescent="0.25">
      <c r="Q4753" s="18" t="s">
        <v>112</v>
      </c>
      <c r="R4753" s="11">
        <v>4748</v>
      </c>
      <c r="S4753" s="18">
        <f t="shared" si="248"/>
        <v>1.9416985390771878E-2</v>
      </c>
      <c r="T4753" s="18">
        <f t="shared" si="249"/>
        <v>51.501300530166759</v>
      </c>
      <c r="U4753" s="18">
        <f>LOOKUP('lap sim'!T4753,'bike sim'!J166:J411,'bike sim'!K166:K411)</f>
        <v>6.5126592435105453</v>
      </c>
    </row>
    <row r="4754" spans="17:21" x14ac:dyDescent="0.25">
      <c r="Q4754" s="18" t="s">
        <v>112</v>
      </c>
      <c r="R4754" s="11">
        <v>4749</v>
      </c>
      <c r="S4754" s="18">
        <f t="shared" si="248"/>
        <v>1.9464897401489066E-2</v>
      </c>
      <c r="T4754" s="18">
        <f t="shared" si="249"/>
        <v>51.374532286180965</v>
      </c>
      <c r="U4754" s="18">
        <f>LOOKUP('lap sim'!T4754,'bike sim'!J167:J412,'bike sim'!K167:K412)</f>
        <v>6.5126592435105453</v>
      </c>
    </row>
    <row r="4755" spans="17:21" x14ac:dyDescent="0.25">
      <c r="Q4755" s="18" t="s">
        <v>112</v>
      </c>
      <c r="R4755" s="11">
        <v>4750</v>
      </c>
      <c r="S4755" s="18">
        <f t="shared" si="248"/>
        <v>1.9514655958846435E-2</v>
      </c>
      <c r="T4755" s="18">
        <f t="shared" ref="T4755:T4762" si="250">T4756+(U4756*S4756)</f>
        <v>51.243537273157891</v>
      </c>
      <c r="U4755" s="18">
        <f>LOOKUP('lap sim'!T4755,'bike sim'!J168:J413,'bike sim'!K168:K413)</f>
        <v>6.7126478324457644</v>
      </c>
    </row>
    <row r="4756" spans="17:21" x14ac:dyDescent="0.25">
      <c r="Q4756" s="18" t="s">
        <v>112</v>
      </c>
      <c r="R4756" s="11">
        <v>4751</v>
      </c>
      <c r="S4756" s="18">
        <f t="shared" si="248"/>
        <v>1.9564798405023166E-2</v>
      </c>
      <c r="T4756" s="18">
        <f t="shared" si="250"/>
        <v>51.112205671552175</v>
      </c>
      <c r="U4756" s="18">
        <f>LOOKUP('lap sim'!T4756,'bike sim'!J169:J414,'bike sim'!K169:K414)</f>
        <v>6.7126478324457644</v>
      </c>
    </row>
    <row r="4757" spans="17:21" x14ac:dyDescent="0.25">
      <c r="Q4757" s="18" t="s">
        <v>112</v>
      </c>
      <c r="R4757" s="11">
        <v>4752</v>
      </c>
      <c r="S4757" s="18">
        <f t="shared" si="248"/>
        <v>1.9615329704324069E-2</v>
      </c>
      <c r="T4757" s="18">
        <f t="shared" si="250"/>
        <v>50.980534871129734</v>
      </c>
      <c r="U4757" s="18">
        <f>LOOKUP('lap sim'!T4757,'bike sim'!J170:J415,'bike sim'!K170:K415)</f>
        <v>6.7126478324457644</v>
      </c>
    </row>
    <row r="4758" spans="17:21" x14ac:dyDescent="0.25">
      <c r="Q4758" s="18" t="s">
        <v>112</v>
      </c>
      <c r="R4758" s="11">
        <v>4753</v>
      </c>
      <c r="S4758" s="18">
        <f t="shared" si="248"/>
        <v>1.9666254911430436E-2</v>
      </c>
      <c r="T4758" s="18">
        <f t="shared" si="250"/>
        <v>50.848522227726193</v>
      </c>
      <c r="U4758" s="18">
        <f>LOOKUP('lap sim'!T4758,'bike sim'!J171:J416,'bike sim'!K171:K416)</f>
        <v>6.7126478324457644</v>
      </c>
    </row>
    <row r="4759" spans="17:21" x14ac:dyDescent="0.25">
      <c r="Q4759" s="18" t="s">
        <v>112</v>
      </c>
      <c r="R4759" s="11">
        <v>4754</v>
      </c>
      <c r="S4759" s="18">
        <f t="shared" si="248"/>
        <v>1.9717579173527181E-2</v>
      </c>
      <c r="T4759" s="18">
        <f t="shared" si="250"/>
        <v>50.71616506262594</v>
      </c>
      <c r="U4759" s="18">
        <f>LOOKUP('lap sim'!T4759,'bike sim'!J172:J417,'bike sim'!K172:K417)</f>
        <v>6.7126478324457644</v>
      </c>
    </row>
    <row r="4760" spans="17:21" x14ac:dyDescent="0.25">
      <c r="Q4760" s="18" t="s">
        <v>112</v>
      </c>
      <c r="R4760" s="11">
        <v>4755</v>
      </c>
      <c r="S4760" s="18">
        <f t="shared" si="248"/>
        <v>1.9772996497812039E-2</v>
      </c>
      <c r="T4760" s="18">
        <f t="shared" si="250"/>
        <v>50.574024028712792</v>
      </c>
      <c r="U4760" s="18">
        <f>LOOKUP('lap sim'!T4760,'bike sim'!J173:J418,'bike sim'!K173:K418)</f>
        <v>7.1886440645898144</v>
      </c>
    </row>
    <row r="4761" spans="17:21" x14ac:dyDescent="0.25">
      <c r="Q4761" s="18" t="s">
        <v>112</v>
      </c>
      <c r="R4761" s="11">
        <v>4756</v>
      </c>
      <c r="S4761" s="18">
        <f t="shared" si="248"/>
        <v>1.982888417011679E-2</v>
      </c>
      <c r="T4761" s="18">
        <f t="shared" si="250"/>
        <v>50.431481238215845</v>
      </c>
      <c r="U4761" s="18">
        <f>LOOKUP('lap sim'!T4761,'bike sim'!J174:J419,'bike sim'!K174:K419)</f>
        <v>7.1886440645898144</v>
      </c>
    </row>
    <row r="4762" spans="17:21" x14ac:dyDescent="0.25">
      <c r="Q4762" s="18" t="s">
        <v>112</v>
      </c>
      <c r="R4762" s="11">
        <v>4757</v>
      </c>
      <c r="S4762" s="18">
        <f t="shared" si="248"/>
        <v>1.988386192759015E-2</v>
      </c>
      <c r="T4762" s="18">
        <f t="shared" si="250"/>
        <v>50.292041035169085</v>
      </c>
      <c r="U4762" s="18">
        <f>LOOKUP('lap sim'!T4762,'bike sim'!J175:J420,'bike sim'!K175:K420)</f>
        <v>7.0127324135800588</v>
      </c>
    </row>
    <row r="4763" spans="17:21" x14ac:dyDescent="0.25">
      <c r="Q4763" s="18" t="s">
        <v>112</v>
      </c>
      <c r="R4763" s="11">
        <v>4758</v>
      </c>
      <c r="S4763" s="18">
        <f t="shared" si="248"/>
        <v>1.9939299961548071E-2</v>
      </c>
      <c r="T4763" s="18">
        <f t="shared" ref="T4763:T4782" si="251">T4764+(U4764*S4764)</f>
        <v>50.152212060024638</v>
      </c>
      <c r="U4763" s="18">
        <f>LOOKUP('lap sim'!T4763,'bike sim'!J176:J421,'bike sim'!K176:K421)</f>
        <v>7.0127324135800588</v>
      </c>
    </row>
    <row r="4764" spans="17:21" x14ac:dyDescent="0.25">
      <c r="Q4764" s="18" t="s">
        <v>112</v>
      </c>
      <c r="R4764" s="11">
        <v>4759</v>
      </c>
      <c r="S4764" s="18">
        <f t="shared" si="248"/>
        <v>1.9995204734136709E-2</v>
      </c>
      <c r="T4764" s="18">
        <f t="shared" si="251"/>
        <v>50.01199103966939</v>
      </c>
      <c r="U4764" s="18">
        <f>LOOKUP('lap sim'!T4764,'bike sim'!J177:J422,'bike sim'!K177:K422)</f>
        <v>7.0127324135800588</v>
      </c>
    </row>
    <row r="4765" spans="17:21" x14ac:dyDescent="0.25">
      <c r="Q4765" s="18" t="s">
        <v>112</v>
      </c>
      <c r="R4765" s="11">
        <v>4760</v>
      </c>
      <c r="S4765" s="18">
        <f t="shared" si="248"/>
        <v>2.0051582835289225E-2</v>
      </c>
      <c r="T4765" s="18">
        <f t="shared" si="251"/>
        <v>49.871374654776773</v>
      </c>
      <c r="U4765" s="18">
        <f>LOOKUP('lap sim'!T4765,'bike sim'!J178:J423,'bike sim'!K178:K423)</f>
        <v>7.0127324135800588</v>
      </c>
    </row>
    <row r="4766" spans="17:21" x14ac:dyDescent="0.25">
      <c r="Q4766" s="18" t="s">
        <v>112</v>
      </c>
      <c r="R4766" s="11">
        <v>4761</v>
      </c>
      <c r="S4766" s="18">
        <f t="shared" si="248"/>
        <v>2.010844098599425E-2</v>
      </c>
      <c r="T4766" s="18">
        <f t="shared" si="251"/>
        <v>49.730359538887726</v>
      </c>
      <c r="U4766" s="18">
        <f>LOOKUP('lap sim'!T4766,'bike sim'!J179:J424,'bike sim'!K179:K424)</f>
        <v>7.0127324135800588</v>
      </c>
    </row>
    <row r="4767" spans="17:21" x14ac:dyDescent="0.25">
      <c r="Q4767" s="18" t="s">
        <v>112</v>
      </c>
      <c r="R4767" s="11">
        <v>4762</v>
      </c>
      <c r="S4767" s="18">
        <f t="shared" si="248"/>
        <v>2.0169162821792434E-2</v>
      </c>
      <c r="T4767" s="18">
        <f t="shared" si="251"/>
        <v>49.580639951972479</v>
      </c>
      <c r="U4767" s="18">
        <f>LOOKUP('lap sim'!T4767,'bike sim'!J180:J425,'bike sim'!K180:K425)</f>
        <v>7.4231929326028281</v>
      </c>
    </row>
    <row r="4768" spans="17:21" x14ac:dyDescent="0.25">
      <c r="Q4768" s="18" t="s">
        <v>112</v>
      </c>
      <c r="R4768" s="11">
        <v>4763</v>
      </c>
      <c r="S4768" s="18">
        <f t="shared" si="248"/>
        <v>2.0230438654168501E-2</v>
      </c>
      <c r="T4768" s="18">
        <f t="shared" si="251"/>
        <v>49.430465502731401</v>
      </c>
      <c r="U4768" s="18">
        <f>LOOKUP('lap sim'!T4768,'bike sim'!J181:J426,'bike sim'!K181:K426)</f>
        <v>7.4231929326028281</v>
      </c>
    </row>
    <row r="4769" spans="17:21" x14ac:dyDescent="0.25">
      <c r="Q4769" s="18" t="s">
        <v>112</v>
      </c>
      <c r="R4769" s="11">
        <v>4764</v>
      </c>
      <c r="S4769" s="18">
        <f t="shared" si="248"/>
        <v>2.0292276963924275E-2</v>
      </c>
      <c r="T4769" s="18">
        <f t="shared" si="251"/>
        <v>49.279832015786383</v>
      </c>
      <c r="U4769" s="18">
        <f>LOOKUP('lap sim'!T4769,'bike sim'!J182:J427,'bike sim'!K182:K427)</f>
        <v>7.4231929326028281</v>
      </c>
    </row>
    <row r="4770" spans="17:21" x14ac:dyDescent="0.25">
      <c r="Q4770" s="18" t="s">
        <v>112</v>
      </c>
      <c r="R4770" s="11">
        <v>4765</v>
      </c>
      <c r="S4770" s="18">
        <f t="shared" si="248"/>
        <v>2.0354686414821892E-2</v>
      </c>
      <c r="T4770" s="18">
        <f t="shared" si="251"/>
        <v>49.128735251446528</v>
      </c>
      <c r="U4770" s="18">
        <f>LOOKUP('lap sim'!T4770,'bike sim'!J183:J428,'bike sim'!K183:K428)</f>
        <v>7.4231929326028281</v>
      </c>
    </row>
    <row r="4771" spans="17:21" x14ac:dyDescent="0.25">
      <c r="Q4771" s="18" t="s">
        <v>112</v>
      </c>
      <c r="R4771" s="11">
        <v>4766</v>
      </c>
      <c r="S4771" s="18">
        <f t="shared" si="248"/>
        <v>2.0417675858691885E-2</v>
      </c>
      <c r="T4771" s="18">
        <f t="shared" si="251"/>
        <v>48.977170904312111</v>
      </c>
      <c r="U4771" s="18">
        <f>LOOKUP('lap sim'!T4771,'bike sim'!J184:J429,'bike sim'!K184:K429)</f>
        <v>7.4231929326028281</v>
      </c>
    </row>
    <row r="4772" spans="17:21" x14ac:dyDescent="0.25">
      <c r="Q4772" s="18" t="s">
        <v>112</v>
      </c>
      <c r="R4772" s="11">
        <v>4767</v>
      </c>
      <c r="S4772" s="18">
        <f t="shared" si="248"/>
        <v>2.0481254340716751E-2</v>
      </c>
      <c r="T4772" s="18">
        <f t="shared" si="251"/>
        <v>48.82513460183926</v>
      </c>
      <c r="U4772" s="18">
        <f>LOOKUP('lap sim'!T4772,'bike sim'!J185:J430,'bike sim'!K185:K430)</f>
        <v>7.4231929326028281</v>
      </c>
    </row>
    <row r="4773" spans="17:21" x14ac:dyDescent="0.25">
      <c r="Q4773" s="18" t="s">
        <v>112</v>
      </c>
      <c r="R4773" s="11">
        <v>4768</v>
      </c>
      <c r="S4773" s="18">
        <f t="shared" si="248"/>
        <v>2.0545431104897097E-2</v>
      </c>
      <c r="T4773" s="18">
        <f t="shared" si="251"/>
        <v>48.672621902864108</v>
      </c>
      <c r="U4773" s="18">
        <f>LOOKUP('lap sim'!T4773,'bike sim'!J186:J431,'bike sim'!K186:K431)</f>
        <v>7.4231929326028281</v>
      </c>
    </row>
    <row r="4774" spans="17:21" x14ac:dyDescent="0.25">
      <c r="Q4774" s="18" t="s">
        <v>112</v>
      </c>
      <c r="R4774" s="11">
        <v>4769</v>
      </c>
      <c r="S4774" s="18">
        <f t="shared" si="248"/>
        <v>2.0610215599707927E-2</v>
      </c>
      <c r="T4774" s="18">
        <f t="shared" si="251"/>
        <v>48.519628296084939</v>
      </c>
      <c r="U4774" s="18">
        <f>LOOKUP('lap sim'!T4774,'bike sim'!J187:J432,'bike sim'!K187:K432)</f>
        <v>7.4231929326028281</v>
      </c>
    </row>
    <row r="4775" spans="17:21" x14ac:dyDescent="0.25">
      <c r="Q4775" s="18" t="s">
        <v>112</v>
      </c>
      <c r="R4775" s="11">
        <v>4770</v>
      </c>
      <c r="S4775" s="18">
        <f t="shared" si="248"/>
        <v>2.0679449830883018E-2</v>
      </c>
      <c r="T4775" s="18">
        <f t="shared" si="251"/>
        <v>48.357185910554747</v>
      </c>
      <c r="U4775" s="18">
        <f>LOOKUP('lap sim'!T4775,'bike sim'!J188:J433,'bike sim'!K188:K433)</f>
        <v>7.8552566368373231</v>
      </c>
    </row>
    <row r="4776" spans="17:21" x14ac:dyDescent="0.25">
      <c r="Q4776" s="18" t="s">
        <v>112</v>
      </c>
      <c r="R4776" s="11">
        <v>4771</v>
      </c>
      <c r="S4776" s="18">
        <f t="shared" si="248"/>
        <v>2.074961808084852E-2</v>
      </c>
      <c r="T4776" s="18">
        <f t="shared" si="251"/>
        <v>48.193658124386388</v>
      </c>
      <c r="U4776" s="18">
        <f>LOOKUP('lap sim'!T4776,'bike sim'!J189:J434,'bike sim'!K189:K434)</f>
        <v>7.881002220435712</v>
      </c>
    </row>
    <row r="4777" spans="17:21" x14ac:dyDescent="0.25">
      <c r="Q4777" s="18" t="s">
        <v>112</v>
      </c>
      <c r="R4777" s="11">
        <v>4772</v>
      </c>
      <c r="S4777" s="18">
        <f t="shared" si="248"/>
        <v>2.0820506310445734E-2</v>
      </c>
      <c r="T4777" s="18">
        <f t="shared" si="251"/>
        <v>48.029571667923172</v>
      </c>
      <c r="U4777" s="18">
        <f>LOOKUP('lap sim'!T4777,'bike sim'!J190:J435,'bike sim'!K190:K435)</f>
        <v>7.881002220435712</v>
      </c>
    </row>
    <row r="4778" spans="17:21" x14ac:dyDescent="0.25">
      <c r="Q4778" s="18" t="s">
        <v>112</v>
      </c>
      <c r="R4778" s="11">
        <v>4773</v>
      </c>
      <c r="S4778" s="18">
        <f t="shared" si="248"/>
        <v>2.0892126925713184E-2</v>
      </c>
      <c r="T4778" s="18">
        <f t="shared" si="251"/>
        <v>47.864920769232</v>
      </c>
      <c r="U4778" s="18">
        <f>LOOKUP('lap sim'!T4778,'bike sim'!J191:J436,'bike sim'!K191:K436)</f>
        <v>7.881002220435712</v>
      </c>
    </row>
    <row r="4779" spans="17:21" x14ac:dyDescent="0.25">
      <c r="Q4779" s="18" t="s">
        <v>112</v>
      </c>
      <c r="R4779" s="11">
        <v>4774</v>
      </c>
      <c r="S4779" s="18">
        <f t="shared" si="248"/>
        <v>2.0964492634196429E-2</v>
      </c>
      <c r="T4779" s="18">
        <f t="shared" si="251"/>
        <v>47.699699556231593</v>
      </c>
      <c r="U4779" s="18">
        <f>LOOKUP('lap sim'!T4779,'bike sim'!J192:J437,'bike sim'!K192:K437)</f>
        <v>7.881002220435712</v>
      </c>
    </row>
    <row r="4780" spans="17:21" x14ac:dyDescent="0.25">
      <c r="Q4780" s="18" t="s">
        <v>112</v>
      </c>
      <c r="R4780" s="11">
        <v>4775</v>
      </c>
      <c r="S4780" s="18">
        <f t="shared" si="248"/>
        <v>2.1037616454438947E-2</v>
      </c>
      <c r="T4780" s="18">
        <f t="shared" si="251"/>
        <v>47.533902054241487</v>
      </c>
      <c r="U4780" s="18">
        <f>LOOKUP('lap sim'!T4780,'bike sim'!J193:J438,'bike sim'!K193:K438)</f>
        <v>7.881002220435712</v>
      </c>
    </row>
    <row r="4781" spans="17:21" x14ac:dyDescent="0.25">
      <c r="Q4781" s="18" t="s">
        <v>112</v>
      </c>
      <c r="R4781" s="11">
        <v>4776</v>
      </c>
      <c r="S4781" s="18">
        <f t="shared" si="248"/>
        <v>2.1111511725840793E-2</v>
      </c>
      <c r="T4781" s="18">
        <f t="shared" si="251"/>
        <v>47.367522183453382</v>
      </c>
      <c r="U4781" s="18">
        <f>LOOKUP('lap sim'!T4781,'bike sim'!J194:J439,'bike sim'!K194:K439)</f>
        <v>7.881002220435712</v>
      </c>
    </row>
    <row r="4782" spans="17:21" x14ac:dyDescent="0.25">
      <c r="Q4782" s="18" t="s">
        <v>112</v>
      </c>
      <c r="R4782" s="11">
        <v>4777</v>
      </c>
      <c r="S4782" s="18">
        <f t="shared" si="248"/>
        <v>2.1186192118902131E-2</v>
      </c>
      <c r="T4782" s="18">
        <f t="shared" si="251"/>
        <v>47.200553756321739</v>
      </c>
      <c r="U4782" s="18">
        <f>LOOKUP('lap sim'!T4782,'bike sim'!J195:J440,'bike sim'!K195:K440)</f>
        <v>7.881002220435712</v>
      </c>
    </row>
    <row r="4783" spans="17:21" x14ac:dyDescent="0.25">
      <c r="Q4783" s="18" t="s">
        <v>112</v>
      </c>
      <c r="R4783" s="11">
        <v>4778</v>
      </c>
      <c r="S4783" s="18">
        <f t="shared" si="248"/>
        <v>2.1263028371242429E-2</v>
      </c>
      <c r="T4783" s="18">
        <f t="shared" ref="T4783:T4796" si="252">T4784+(U4784*S4784)</f>
        <v>47.029989451195405</v>
      </c>
      <c r="U4783" s="18">
        <f>LOOKUP('lap sim'!T4783,'bike sim'!J13:J258,'bike sim'!K13:K258)</f>
        <v>8.0216374708419078</v>
      </c>
    </row>
    <row r="4784" spans="17:21" x14ac:dyDescent="0.25">
      <c r="Q4784" s="18" t="s">
        <v>112</v>
      </c>
      <c r="R4784" s="11">
        <v>4779</v>
      </c>
      <c r="S4784" s="18">
        <f t="shared" si="248"/>
        <v>2.1342897412450209E-2</v>
      </c>
      <c r="T4784" s="18">
        <f t="shared" si="252"/>
        <v>46.853994594785334</v>
      </c>
      <c r="U4784" s="18">
        <f>LOOKUP('lap sim'!T4784,'bike sim'!J14:J259,'bike sim'!K14:K259)</f>
        <v>8.2460620509474829</v>
      </c>
    </row>
    <row r="4785" spans="17:21" x14ac:dyDescent="0.25">
      <c r="Q4785" s="18" t="s">
        <v>112</v>
      </c>
      <c r="R4785" s="11">
        <v>4780</v>
      </c>
      <c r="S4785" s="18">
        <f t="shared" si="248"/>
        <v>2.1423674445182089E-2</v>
      </c>
      <c r="T4785" s="18">
        <f t="shared" si="252"/>
        <v>46.677333645951066</v>
      </c>
      <c r="U4785" s="18">
        <f>LOOKUP('lap sim'!T4785,'bike sim'!J15:J260,'bike sim'!K15:K260)</f>
        <v>8.2460620509474829</v>
      </c>
    </row>
    <row r="4786" spans="17:21" x14ac:dyDescent="0.25">
      <c r="Q4786" s="18" t="s">
        <v>112</v>
      </c>
      <c r="R4786" s="11">
        <v>4781</v>
      </c>
      <c r="S4786" s="18">
        <f t="shared" si="248"/>
        <v>2.1505376818463644E-2</v>
      </c>
      <c r="T4786" s="18">
        <f t="shared" si="252"/>
        <v>46.499998974277005</v>
      </c>
      <c r="U4786" s="18">
        <f>LOOKUP('lap sim'!T4786,'bike sim'!J16:J261,'bike sim'!K16:K261)</f>
        <v>8.2460620509474829</v>
      </c>
    </row>
    <row r="4787" spans="17:21" x14ac:dyDescent="0.25">
      <c r="Q4787" s="18" t="s">
        <v>112</v>
      </c>
      <c r="R4787" s="11">
        <v>4782</v>
      </c>
      <c r="S4787" s="18">
        <f t="shared" si="248"/>
        <v>2.1588022349241624E-2</v>
      </c>
      <c r="T4787" s="18">
        <f t="shared" si="252"/>
        <v>46.321982802427918</v>
      </c>
      <c r="U4787" s="18">
        <f>LOOKUP('lap sim'!T4787,'bike sim'!J17:J262,'bike sim'!K17:K262)</f>
        <v>8.2460620509474829</v>
      </c>
    </row>
    <row r="4788" spans="17:21" x14ac:dyDescent="0.25">
      <c r="Q4788" s="18" t="s">
        <v>112</v>
      </c>
      <c r="R4788" s="11">
        <v>4783</v>
      </c>
      <c r="S4788" s="18">
        <f t="shared" si="248"/>
        <v>2.167162933874334E-2</v>
      </c>
      <c r="T4788" s="18">
        <f t="shared" si="252"/>
        <v>46.14327720215551</v>
      </c>
      <c r="U4788" s="18">
        <f>LOOKUP('lap sim'!T4788,'bike sim'!J18:J263,'bike sim'!K18:K263)</f>
        <v>8.2460620509474829</v>
      </c>
    </row>
    <row r="4789" spans="17:21" x14ac:dyDescent="0.25">
      <c r="Q4789" s="18" t="s">
        <v>112</v>
      </c>
      <c r="R4789" s="11">
        <v>4784</v>
      </c>
      <c r="S4789" s="18">
        <f t="shared" si="248"/>
        <v>2.1760462187109007E-2</v>
      </c>
      <c r="T4789" s="18">
        <f t="shared" si="252"/>
        <v>45.954906260787254</v>
      </c>
      <c r="U4789" s="18">
        <f>LOOKUP('lap sim'!T4789,'bike sim'!J19:J264,'bike sim'!K19:K264)</f>
        <v>8.6565689528345136</v>
      </c>
    </row>
    <row r="4790" spans="17:21" x14ac:dyDescent="0.25">
      <c r="Q4790" s="18" t="s">
        <v>112</v>
      </c>
      <c r="R4790" s="11">
        <v>4785</v>
      </c>
      <c r="S4790" s="18">
        <f t="shared" si="248"/>
        <v>2.1850397989064647E-2</v>
      </c>
      <c r="T4790" s="18">
        <f t="shared" si="252"/>
        <v>45.765756783948042</v>
      </c>
      <c r="U4790" s="18">
        <f>LOOKUP('lap sim'!T4790,'bike sim'!J20:J265,'bike sim'!K20:K265)</f>
        <v>8.6565689528345136</v>
      </c>
    </row>
    <row r="4791" spans="17:21" x14ac:dyDescent="0.25">
      <c r="Q4791" s="18" t="s">
        <v>112</v>
      </c>
      <c r="R4791" s="11">
        <v>4786</v>
      </c>
      <c r="S4791" s="18">
        <f t="shared" si="248"/>
        <v>2.1941459778562659E-2</v>
      </c>
      <c r="T4791" s="18">
        <f t="shared" si="252"/>
        <v>45.575819024449068</v>
      </c>
      <c r="U4791" s="18">
        <f>LOOKUP('lap sim'!T4791,'bike sim'!J21:J266,'bike sim'!K21:K266)</f>
        <v>8.6565689528345136</v>
      </c>
    </row>
    <row r="4792" spans="17:21" x14ac:dyDescent="0.25">
      <c r="Q4792" s="18" t="s">
        <v>112</v>
      </c>
      <c r="R4792" s="11">
        <v>4787</v>
      </c>
      <c r="S4792" s="18">
        <f t="shared" si="248"/>
        <v>2.2033671269101076E-2</v>
      </c>
      <c r="T4792" s="18">
        <f t="shared" si="252"/>
        <v>45.385083029824003</v>
      </c>
      <c r="U4792" s="18">
        <f>LOOKUP('lap sim'!T4792,'bike sim'!J22:J267,'bike sim'!K22:K267)</f>
        <v>8.6565689528345136</v>
      </c>
    </row>
    <row r="4793" spans="17:21" x14ac:dyDescent="0.25">
      <c r="Q4793" s="18" t="s">
        <v>112</v>
      </c>
      <c r="R4793" s="11">
        <v>4788</v>
      </c>
      <c r="S4793" s="18">
        <f t="shared" si="248"/>
        <v>2.2127056879731228E-2</v>
      </c>
      <c r="T4793" s="18">
        <f t="shared" si="252"/>
        <v>45.193538636221319</v>
      </c>
      <c r="U4793" s="18">
        <f>LOOKUP('lap sim'!T4793,'bike sim'!J23:J268,'bike sim'!K23:K268)</f>
        <v>8.6565689528345136</v>
      </c>
    </row>
    <row r="4794" spans="17:21" x14ac:dyDescent="0.25">
      <c r="Q4794" s="18" t="s">
        <v>112</v>
      </c>
      <c r="R4794" s="11">
        <v>4789</v>
      </c>
      <c r="S4794" s="18">
        <f t="shared" ref="S4794:S4857" si="253">1/T4794</f>
        <v>2.2223127765592789E-2</v>
      </c>
      <c r="T4794" s="18">
        <f t="shared" si="252"/>
        <v>44.998166349394857</v>
      </c>
      <c r="U4794" s="18">
        <f>LOOKUP('lap sim'!T4794,'bike sim'!J24:J269,'bike sim'!K24:K269)</f>
        <v>8.7913946626787318</v>
      </c>
    </row>
    <row r="4795" spans="17:21" x14ac:dyDescent="0.25">
      <c r="Q4795" s="18" t="s">
        <v>112</v>
      </c>
      <c r="R4795" s="11">
        <v>4790</v>
      </c>
      <c r="S4795" s="18">
        <f t="shared" si="253"/>
        <v>2.2320462836974468E-2</v>
      </c>
      <c r="T4795" s="18">
        <f t="shared" si="252"/>
        <v>44.801938351541359</v>
      </c>
      <c r="U4795" s="18">
        <f>LOOKUP('lap sim'!T4795,'bike sim'!J25:J270,'bike sim'!K25:K270)</f>
        <v>8.7913946626787318</v>
      </c>
    </row>
    <row r="4796" spans="17:21" x14ac:dyDescent="0.25">
      <c r="Q4796" s="18" t="s">
        <v>112</v>
      </c>
      <c r="R4796" s="11">
        <v>4791</v>
      </c>
      <c r="S4796" s="18">
        <f t="shared" si="253"/>
        <v>2.2424844834879012E-2</v>
      </c>
      <c r="T4796" s="18">
        <f t="shared" si="252"/>
        <v>44.593396626077265</v>
      </c>
      <c r="U4796" s="18">
        <f>LOOKUP('lap sim'!T4796,'bike sim'!J26:J271,'bike sim'!K26:K271)</f>
        <v>9.2995838767069223</v>
      </c>
    </row>
    <row r="4797" spans="17:21" x14ac:dyDescent="0.25">
      <c r="Q4797" s="18" t="s">
        <v>112</v>
      </c>
      <c r="R4797" s="11">
        <v>4792</v>
      </c>
      <c r="S4797" s="18">
        <f t="shared" si="253"/>
        <v>2.2530707450349737E-2</v>
      </c>
      <c r="T4797" s="18">
        <f t="shared" ref="T4797:T4822" si="254">T4798+(U4798*S4798)</f>
        <v>44.38387042234119</v>
      </c>
      <c r="U4797" s="18">
        <f>LOOKUP('lap sim'!T4797,'bike sim'!J27:J272,'bike sim'!K27:K272)</f>
        <v>9.2995838767069223</v>
      </c>
    </row>
    <row r="4798" spans="17:21" x14ac:dyDescent="0.25">
      <c r="Q4798" s="18" t="s">
        <v>112</v>
      </c>
      <c r="R4798" s="11">
        <v>4793</v>
      </c>
      <c r="S4798" s="18">
        <f t="shared" si="253"/>
        <v>2.2638086055299222E-2</v>
      </c>
      <c r="T4798" s="18">
        <f t="shared" si="254"/>
        <v>44.173345642261822</v>
      </c>
      <c r="U4798" s="18">
        <f>LOOKUP('lap sim'!T4798,'bike sim'!J28:J273,'bike sim'!K28:K273)</f>
        <v>9.2995838767069223</v>
      </c>
    </row>
    <row r="4799" spans="17:21" x14ac:dyDescent="0.25">
      <c r="Q4799" s="18" t="s">
        <v>112</v>
      </c>
      <c r="R4799" s="11">
        <v>4794</v>
      </c>
      <c r="S4799" s="18">
        <f t="shared" si="253"/>
        <v>2.2747017216948648E-2</v>
      </c>
      <c r="T4799" s="18">
        <f t="shared" si="254"/>
        <v>43.96180784770791</v>
      </c>
      <c r="U4799" s="18">
        <f>LOOKUP('lap sim'!T4799,'bike sim'!J29:J274,'bike sim'!K29:K274)</f>
        <v>9.2995838767069223</v>
      </c>
    </row>
    <row r="4800" spans="17:21" x14ac:dyDescent="0.25">
      <c r="Q4800" s="18" t="s">
        <v>112</v>
      </c>
      <c r="R4800" s="11">
        <v>4795</v>
      </c>
      <c r="S4800" s="18">
        <f t="shared" si="253"/>
        <v>2.2857538750296846E-2</v>
      </c>
      <c r="T4800" s="18">
        <f t="shared" si="254"/>
        <v>43.749242248884443</v>
      </c>
      <c r="U4800" s="18">
        <f>LOOKUP('lap sim'!T4800,'bike sim'!J30:J275,'bike sim'!K30:K275)</f>
        <v>9.2995838767069223</v>
      </c>
    </row>
    <row r="4801" spans="17:21" x14ac:dyDescent="0.25">
      <c r="Q4801" s="18" t="s">
        <v>112</v>
      </c>
      <c r="R4801" s="11">
        <v>4796</v>
      </c>
      <c r="S4801" s="18">
        <f t="shared" si="253"/>
        <v>2.2969689773433374E-2</v>
      </c>
      <c r="T4801" s="18">
        <f t="shared" si="254"/>
        <v>43.535633692214461</v>
      </c>
      <c r="U4801" s="18">
        <f>LOOKUP('lap sim'!T4801,'bike sim'!J31:J276,'bike sim'!K31:K276)</f>
        <v>9.2995838767069223</v>
      </c>
    </row>
    <row r="4802" spans="17:21" x14ac:dyDescent="0.25">
      <c r="Q4802" s="18" t="s">
        <v>112</v>
      </c>
      <c r="R4802" s="11">
        <v>4797</v>
      </c>
      <c r="S4802" s="18">
        <f t="shared" si="253"/>
        <v>2.309016599509145E-2</v>
      </c>
      <c r="T4802" s="18">
        <f t="shared" si="254"/>
        <v>43.308480338018441</v>
      </c>
      <c r="U4802" s="18">
        <f>LOOKUP('lap sim'!T4802,'bike sim'!J32:J277,'bike sim'!K32:K277)</f>
        <v>9.8376665739132463</v>
      </c>
    </row>
    <row r="4803" spans="17:21" x14ac:dyDescent="0.25">
      <c r="Q4803" s="18" t="s">
        <v>112</v>
      </c>
      <c r="R4803" s="11">
        <v>4798</v>
      </c>
      <c r="S4803" s="18">
        <f t="shared" si="253"/>
        <v>2.3212561448908181E-2</v>
      </c>
      <c r="T4803" s="18">
        <f t="shared" si="254"/>
        <v>43.080122898157612</v>
      </c>
      <c r="U4803" s="18">
        <f>LOOKUP('lap sim'!T4803,'bike sim'!J33:J278,'bike sim'!K33:K278)</f>
        <v>9.8376665739132463</v>
      </c>
    </row>
    <row r="4804" spans="17:21" x14ac:dyDescent="0.25">
      <c r="Q4804" s="18" t="s">
        <v>112</v>
      </c>
      <c r="R4804" s="11">
        <v>4799</v>
      </c>
      <c r="S4804" s="18">
        <f t="shared" si="253"/>
        <v>2.3335247225923214E-2</v>
      </c>
      <c r="T4804" s="18">
        <f t="shared" si="254"/>
        <v>42.853627832538933</v>
      </c>
      <c r="U4804" s="18">
        <f>LOOKUP('lap sim'!T4804,'bike sim'!J34:J279,'bike sim'!K34:K279)</f>
        <v>9.706135247929474</v>
      </c>
    </row>
    <row r="4805" spans="17:21" x14ac:dyDescent="0.25">
      <c r="Q4805" s="18" t="s">
        <v>112</v>
      </c>
      <c r="R4805" s="11">
        <v>4800</v>
      </c>
      <c r="S4805" s="18">
        <f t="shared" si="253"/>
        <v>2.346204698082419E-2</v>
      </c>
      <c r="T4805" s="18">
        <f t="shared" si="254"/>
        <v>42.622027004605009</v>
      </c>
      <c r="U4805" s="18">
        <f>LOOKUP('lap sim'!T4805,'bike sim'!J35:J280,'bike sim'!K35:K280)</f>
        <v>9.8712967424886422</v>
      </c>
    </row>
    <row r="4806" spans="17:21" x14ac:dyDescent="0.25">
      <c r="Q4806" s="18" t="s">
        <v>112</v>
      </c>
      <c r="R4806" s="11">
        <v>4801</v>
      </c>
      <c r="S4806" s="18">
        <f t="shared" si="253"/>
        <v>2.3590940360980209E-2</v>
      </c>
      <c r="T4806" s="18">
        <f t="shared" si="254"/>
        <v>42.389153831867418</v>
      </c>
      <c r="U4806" s="18">
        <f>LOOKUP('lap sim'!T4806,'bike sim'!J36:J281,'bike sim'!K36:K281)</f>
        <v>9.8712967424886422</v>
      </c>
    </row>
    <row r="4807" spans="17:21" x14ac:dyDescent="0.25">
      <c r="Q4807" s="18" t="s">
        <v>112</v>
      </c>
      <c r="R4807" s="11">
        <v>4802</v>
      </c>
      <c r="S4807" s="18">
        <f t="shared" si="253"/>
        <v>2.3727616336621942E-2</v>
      </c>
      <c r="T4807" s="18">
        <f t="shared" si="254"/>
        <v>42.144983542091786</v>
      </c>
      <c r="U4807" s="18">
        <f>LOOKUP('lap sim'!T4807,'bike sim'!J37:J282,'bike sim'!K37:K282)</f>
        <v>10.290552844061898</v>
      </c>
    </row>
    <row r="4808" spans="17:21" x14ac:dyDescent="0.25">
      <c r="Q4808" s="18" t="s">
        <v>112</v>
      </c>
      <c r="R4808" s="11">
        <v>4803</v>
      </c>
      <c r="S4808" s="18">
        <f t="shared" si="253"/>
        <v>2.3866700468445398E-2</v>
      </c>
      <c r="T4808" s="18">
        <f t="shared" si="254"/>
        <v>41.899381999707849</v>
      </c>
      <c r="U4808" s="18">
        <f>LOOKUP('lap sim'!T4808,'bike sim'!J38:J283,'bike sim'!K38:K283)</f>
        <v>10.290552844061898</v>
      </c>
    </row>
    <row r="4809" spans="17:21" x14ac:dyDescent="0.25">
      <c r="Q4809" s="18" t="s">
        <v>112</v>
      </c>
      <c r="R4809" s="11">
        <v>4804</v>
      </c>
      <c r="S4809" s="18">
        <f t="shared" si="253"/>
        <v>2.4008264401622913E-2</v>
      </c>
      <c r="T4809" s="18">
        <f t="shared" si="254"/>
        <v>41.652323686188737</v>
      </c>
      <c r="U4809" s="18">
        <f>LOOKUP('lap sim'!T4809,'bike sim'!J39:J284,'bike sim'!K39:K284)</f>
        <v>10.290552844061898</v>
      </c>
    </row>
    <row r="4810" spans="17:21" x14ac:dyDescent="0.25">
      <c r="Q4810" s="18" t="s">
        <v>112</v>
      </c>
      <c r="R4810" s="11">
        <v>4805</v>
      </c>
      <c r="S4810" s="18">
        <f t="shared" si="253"/>
        <v>2.4152382804084327E-2</v>
      </c>
      <c r="T4810" s="18">
        <f t="shared" si="254"/>
        <v>41.403782314633297</v>
      </c>
      <c r="U4810" s="18">
        <f>LOOKUP('lap sim'!T4810,'bike sim'!J40:J285,'bike sim'!K40:K285)</f>
        <v>10.290552844061898</v>
      </c>
    </row>
    <row r="4811" spans="17:21" x14ac:dyDescent="0.25">
      <c r="Q4811" s="18" t="s">
        <v>112</v>
      </c>
      <c r="R4811" s="11">
        <v>4806</v>
      </c>
      <c r="S4811" s="18">
        <f t="shared" si="253"/>
        <v>2.430546392592068E-2</v>
      </c>
      <c r="T4811" s="18">
        <f t="shared" si="254"/>
        <v>41.143012248103815</v>
      </c>
      <c r="U4811" s="18">
        <f>LOOKUP('lap sim'!T4811,'bike sim'!J41:J286,'bike sim'!K41:K286)</f>
        <v>10.728866041161211</v>
      </c>
    </row>
    <row r="4812" spans="17:21" x14ac:dyDescent="0.25">
      <c r="Q4812" s="18" t="s">
        <v>112</v>
      </c>
      <c r="R4812" s="11">
        <v>4807</v>
      </c>
      <c r="S4812" s="18">
        <f t="shared" si="253"/>
        <v>2.446149959700971E-2</v>
      </c>
      <c r="T4812" s="18">
        <f t="shared" si="254"/>
        <v>40.880568095761582</v>
      </c>
      <c r="U4812" s="18">
        <f>LOOKUP('lap sim'!T4812,'bike sim'!J42:J287,'bike sim'!K42:K287)</f>
        <v>10.728866041161211</v>
      </c>
    </row>
    <row r="4813" spans="17:21" x14ac:dyDescent="0.25">
      <c r="Q4813" s="18" t="s">
        <v>112</v>
      </c>
      <c r="R4813" s="11">
        <v>4808</v>
      </c>
      <c r="S4813" s="18">
        <f t="shared" si="253"/>
        <v>2.4620586226007067E-2</v>
      </c>
      <c r="T4813" s="18">
        <f t="shared" si="254"/>
        <v>40.616417124287892</v>
      </c>
      <c r="U4813" s="18">
        <f>LOOKUP('lap sim'!T4813,'bike sim'!J43:J288,'bike sim'!K43:K288)</f>
        <v>10.728866041161211</v>
      </c>
    </row>
    <row r="4814" spans="17:21" x14ac:dyDescent="0.25">
      <c r="Q4814" s="18" t="s">
        <v>112</v>
      </c>
      <c r="R4814" s="11">
        <v>4809</v>
      </c>
      <c r="S4814" s="18">
        <f t="shared" si="253"/>
        <v>2.4782824688412527E-2</v>
      </c>
      <c r="T4814" s="18">
        <f t="shared" si="254"/>
        <v>40.350525518084332</v>
      </c>
      <c r="U4814" s="18">
        <f>LOOKUP('lap sim'!T4814,'bike sim'!J44:J289,'bike sim'!K44:K289)</f>
        <v>10.728866041161211</v>
      </c>
    </row>
    <row r="4815" spans="17:21" x14ac:dyDescent="0.25">
      <c r="Q4815" s="18" t="s">
        <v>112</v>
      </c>
      <c r="R4815" s="11">
        <v>4810</v>
      </c>
      <c r="S4815" s="18">
        <f t="shared" si="253"/>
        <v>2.4953216821359744E-2</v>
      </c>
      <c r="T4815" s="18">
        <f t="shared" si="254"/>
        <v>40.07499342305271</v>
      </c>
      <c r="U4815" s="18">
        <f>LOOKUP('lap sim'!T4815,'bike sim'!J45:J290,'bike sim'!K45:K290)</f>
        <v>11.041946896232151</v>
      </c>
    </row>
    <row r="4816" spans="17:21" x14ac:dyDescent="0.25">
      <c r="Q4816" s="18" t="s">
        <v>112</v>
      </c>
      <c r="R4816" s="11">
        <v>4811</v>
      </c>
      <c r="S4816" s="18">
        <f t="shared" si="253"/>
        <v>2.5127180959293265E-2</v>
      </c>
      <c r="T4816" s="18">
        <f t="shared" si="254"/>
        <v>39.797540425248179</v>
      </c>
      <c r="U4816" s="18">
        <f>LOOKUP('lap sim'!T4816,'bike sim'!J46:J291,'bike sim'!K46:K291)</f>
        <v>11.041946896232151</v>
      </c>
    </row>
    <row r="4817" spans="17:21" x14ac:dyDescent="0.25">
      <c r="Q4817" s="18" t="s">
        <v>112</v>
      </c>
      <c r="R4817" s="11">
        <v>4812</v>
      </c>
      <c r="S4817" s="18">
        <f t="shared" si="253"/>
        <v>2.5313933351036943E-2</v>
      </c>
      <c r="T4817" s="18">
        <f t="shared" si="254"/>
        <v>39.50393588118682</v>
      </c>
      <c r="U4817" s="18">
        <f>LOOKUP('lap sim'!T4817,'bike sim'!J47:J292,'bike sim'!K47:K292)</f>
        <v>11.598535083024931</v>
      </c>
    </row>
    <row r="4818" spans="17:21" x14ac:dyDescent="0.25">
      <c r="Q4818" s="18" t="s">
        <v>112</v>
      </c>
      <c r="R4818" s="11">
        <v>4813</v>
      </c>
      <c r="S4818" s="18">
        <f t="shared" si="253"/>
        <v>2.5504923435626568E-2</v>
      </c>
      <c r="T4818" s="18">
        <f t="shared" si="254"/>
        <v>39.20811613192884</v>
      </c>
      <c r="U4818" s="18">
        <f>LOOKUP('lap sim'!T4818,'bike sim'!J48:J293,'bike sim'!K48:K293)</f>
        <v>11.598535083024931</v>
      </c>
    </row>
    <row r="4819" spans="17:21" x14ac:dyDescent="0.25">
      <c r="Q4819" s="18" t="s">
        <v>112</v>
      </c>
      <c r="R4819" s="11">
        <v>4814</v>
      </c>
      <c r="S4819" s="18">
        <f t="shared" si="253"/>
        <v>2.5700314199285767E-2</v>
      </c>
      <c r="T4819" s="18">
        <f t="shared" si="254"/>
        <v>38.910030136043659</v>
      </c>
      <c r="U4819" s="18">
        <f>LOOKUP('lap sim'!T4819,'bike sim'!J49:J294,'bike sim'!K49:K294)</f>
        <v>11.598535083024931</v>
      </c>
    </row>
    <row r="4820" spans="17:21" x14ac:dyDescent="0.25">
      <c r="Q4820" s="18" t="s">
        <v>112</v>
      </c>
      <c r="R4820" s="11">
        <v>4815</v>
      </c>
      <c r="S4820" s="18">
        <f t="shared" si="253"/>
        <v>2.5910589014821069E-2</v>
      </c>
      <c r="T4820" s="18">
        <f t="shared" si="254"/>
        <v>38.594259645274441</v>
      </c>
      <c r="U4820" s="18">
        <f>LOOKUP('lap sim'!T4820,'bike sim'!J50:J295,'bike sim'!K50:K295)</f>
        <v>12.186928309063013</v>
      </c>
    </row>
    <row r="4821" spans="17:21" x14ac:dyDescent="0.25">
      <c r="Q4821" s="18" t="s">
        <v>112</v>
      </c>
      <c r="R4821" s="11">
        <v>4816</v>
      </c>
      <c r="S4821" s="18">
        <f t="shared" si="253"/>
        <v>2.6126125885072231E-2</v>
      </c>
      <c r="T4821" s="18">
        <f t="shared" si="254"/>
        <v>38.275862422119509</v>
      </c>
      <c r="U4821" s="18">
        <f>LOOKUP('lap sim'!T4821,'bike sim'!J51:J296,'bike sim'!K51:K296)</f>
        <v>12.186928309063013</v>
      </c>
    </row>
    <row r="4822" spans="17:21" x14ac:dyDescent="0.25">
      <c r="Q4822" s="18" t="s">
        <v>112</v>
      </c>
      <c r="R4822" s="11">
        <v>4817</v>
      </c>
      <c r="S4822" s="18">
        <f t="shared" si="253"/>
        <v>2.6347148395033802E-2</v>
      </c>
      <c r="T4822" s="18">
        <f t="shared" si="254"/>
        <v>37.954771613480986</v>
      </c>
      <c r="U4822" s="18">
        <f>LOOKUP('lap sim'!T4822,'bike sim'!J52:J297,'bike sim'!K52:K297)</f>
        <v>12.186928309063013</v>
      </c>
    </row>
    <row r="4823" spans="17:21" x14ac:dyDescent="0.25">
      <c r="Q4823" s="18" t="s">
        <v>112</v>
      </c>
      <c r="R4823" s="11">
        <v>4818</v>
      </c>
      <c r="S4823" s="18">
        <f t="shared" si="253"/>
        <v>2.6573893677418178E-2</v>
      </c>
      <c r="T4823" s="18">
        <f>T4824+(U4824*S4824)</f>
        <v>37.630917476341629</v>
      </c>
      <c r="U4823" s="18">
        <f>LOOKUP('lap sim'!T4823,'bike sim'!J53:J298,'bike sim'!K53:K298)</f>
        <v>12.186928309063013</v>
      </c>
    </row>
    <row r="4824" spans="17:21" x14ac:dyDescent="0.25">
      <c r="Q4824" s="18" t="s">
        <v>113</v>
      </c>
      <c r="R4824" s="16">
        <v>4819</v>
      </c>
      <c r="S4824" s="18">
        <f t="shared" si="253"/>
        <v>2.6818731502307278E-2</v>
      </c>
      <c r="T4824" s="18">
        <f t="shared" ref="T4824:T4855" si="255">$I$15</f>
        <v>37.287371325298054</v>
      </c>
      <c r="U4824" s="18">
        <f>LOOKUP('lap sim'!T4824,'bike sim'!J54:J299,'bike sim'!K54:K299)</f>
        <v>12.809932901338639</v>
      </c>
    </row>
    <row r="4825" spans="17:21" x14ac:dyDescent="0.25">
      <c r="Q4825" s="18" t="s">
        <v>113</v>
      </c>
      <c r="R4825" s="16">
        <v>4820</v>
      </c>
      <c r="S4825" s="18">
        <f t="shared" si="253"/>
        <v>2.6818731502307278E-2</v>
      </c>
      <c r="T4825" s="18">
        <f t="shared" si="255"/>
        <v>37.287371325298054</v>
      </c>
      <c r="U4825" s="18">
        <f>LOOKUP('lap sim'!T4825,'bike sim'!J55:J300,'bike sim'!K55:K300)</f>
        <v>12.348719160876071</v>
      </c>
    </row>
    <row r="4826" spans="17:21" x14ac:dyDescent="0.25">
      <c r="Q4826" s="18" t="s">
        <v>113</v>
      </c>
      <c r="R4826" s="16">
        <v>4821</v>
      </c>
      <c r="S4826" s="18">
        <f t="shared" si="253"/>
        <v>2.6818731502307278E-2</v>
      </c>
      <c r="T4826" s="18">
        <f t="shared" si="255"/>
        <v>37.287371325298054</v>
      </c>
      <c r="U4826" s="18">
        <f>LOOKUP('lap sim'!T4826,'bike sim'!J56:J301,'bike sim'!K56:K301)</f>
        <v>12.348719160876071</v>
      </c>
    </row>
    <row r="4827" spans="17:21" x14ac:dyDescent="0.25">
      <c r="Q4827" s="18" t="s">
        <v>113</v>
      </c>
      <c r="R4827" s="16">
        <v>4822</v>
      </c>
      <c r="S4827" s="18">
        <f t="shared" si="253"/>
        <v>2.6818731502307278E-2</v>
      </c>
      <c r="T4827" s="18">
        <f t="shared" si="255"/>
        <v>37.287371325298054</v>
      </c>
      <c r="U4827" s="18">
        <f>LOOKUP('lap sim'!T4827,'bike sim'!J57:J302,'bike sim'!K57:K302)</f>
        <v>12.348719160876071</v>
      </c>
    </row>
    <row r="4828" spans="17:21" x14ac:dyDescent="0.25">
      <c r="Q4828" s="18" t="s">
        <v>113</v>
      </c>
      <c r="R4828" s="16">
        <v>4823</v>
      </c>
      <c r="S4828" s="18">
        <f t="shared" si="253"/>
        <v>2.6818731502307278E-2</v>
      </c>
      <c r="T4828" s="18">
        <f t="shared" si="255"/>
        <v>37.287371325298054</v>
      </c>
      <c r="U4828" s="18">
        <f>LOOKUP('lap sim'!T4828,'bike sim'!J58:J303,'bike sim'!K58:K303)</f>
        <v>12.348719160876071</v>
      </c>
    </row>
    <row r="4829" spans="17:21" x14ac:dyDescent="0.25">
      <c r="Q4829" s="18" t="s">
        <v>113</v>
      </c>
      <c r="R4829" s="16">
        <v>4824</v>
      </c>
      <c r="S4829" s="18">
        <f t="shared" si="253"/>
        <v>2.6818731502307278E-2</v>
      </c>
      <c r="T4829" s="18">
        <f t="shared" si="255"/>
        <v>37.287371325298054</v>
      </c>
      <c r="U4829" s="18">
        <f>LOOKUP('lap sim'!T4829,'bike sim'!J59:J304,'bike sim'!K59:K304)</f>
        <v>12.348719160876071</v>
      </c>
    </row>
    <row r="4830" spans="17:21" x14ac:dyDescent="0.25">
      <c r="Q4830" s="18" t="s">
        <v>113</v>
      </c>
      <c r="R4830" s="16">
        <v>4825</v>
      </c>
      <c r="S4830" s="18">
        <f t="shared" si="253"/>
        <v>2.6818731502307278E-2</v>
      </c>
      <c r="T4830" s="18">
        <f t="shared" si="255"/>
        <v>37.287371325298054</v>
      </c>
      <c r="U4830" s="18">
        <f>LOOKUP('lap sim'!T4830,'bike sim'!J60:J305,'bike sim'!K60:K305)</f>
        <v>12.348719160876071</v>
      </c>
    </row>
    <row r="4831" spans="17:21" x14ac:dyDescent="0.25">
      <c r="Q4831" s="18" t="s">
        <v>113</v>
      </c>
      <c r="R4831" s="16">
        <v>4826</v>
      </c>
      <c r="S4831" s="18">
        <f t="shared" si="253"/>
        <v>2.6818731502307278E-2</v>
      </c>
      <c r="T4831" s="18">
        <f t="shared" si="255"/>
        <v>37.287371325298054</v>
      </c>
      <c r="U4831" s="18">
        <f>LOOKUP('lap sim'!T4831,'bike sim'!J61:J306,'bike sim'!K61:K306)</f>
        <v>12.348719160876071</v>
      </c>
    </row>
    <row r="4832" spans="17:21" x14ac:dyDescent="0.25">
      <c r="Q4832" s="18" t="s">
        <v>113</v>
      </c>
      <c r="R4832" s="16">
        <v>4827</v>
      </c>
      <c r="S4832" s="18">
        <f t="shared" si="253"/>
        <v>2.6818731502307278E-2</v>
      </c>
      <c r="T4832" s="18">
        <f t="shared" si="255"/>
        <v>37.287371325298054</v>
      </c>
      <c r="U4832" s="18">
        <f>LOOKUP('lap sim'!T4832,'bike sim'!J62:J307,'bike sim'!K62:K307)</f>
        <v>12.348719160876071</v>
      </c>
    </row>
    <row r="4833" spans="17:21" x14ac:dyDescent="0.25">
      <c r="Q4833" s="18" t="s">
        <v>113</v>
      </c>
      <c r="R4833" s="16">
        <v>4828</v>
      </c>
      <c r="S4833" s="18">
        <f t="shared" si="253"/>
        <v>2.6818731502307278E-2</v>
      </c>
      <c r="T4833" s="18">
        <f t="shared" si="255"/>
        <v>37.287371325298054</v>
      </c>
      <c r="U4833" s="18">
        <f>LOOKUP('lap sim'!T4833,'bike sim'!J63:J308,'bike sim'!K63:K308)</f>
        <v>12.348719160876071</v>
      </c>
    </row>
    <row r="4834" spans="17:21" x14ac:dyDescent="0.25">
      <c r="Q4834" s="18" t="s">
        <v>113</v>
      </c>
      <c r="R4834" s="16">
        <v>4829</v>
      </c>
      <c r="S4834" s="18">
        <f t="shared" si="253"/>
        <v>2.6818731502307278E-2</v>
      </c>
      <c r="T4834" s="18">
        <f t="shared" si="255"/>
        <v>37.287371325298054</v>
      </c>
      <c r="U4834" s="18">
        <f>LOOKUP('lap sim'!T4834,'bike sim'!J64:J309,'bike sim'!K64:K309)</f>
        <v>12.348719160876071</v>
      </c>
    </row>
    <row r="4835" spans="17:21" x14ac:dyDescent="0.25">
      <c r="Q4835" s="18" t="s">
        <v>113</v>
      </c>
      <c r="R4835" s="16">
        <v>4830</v>
      </c>
      <c r="S4835" s="18">
        <f t="shared" si="253"/>
        <v>2.6818731502307278E-2</v>
      </c>
      <c r="T4835" s="18">
        <f t="shared" si="255"/>
        <v>37.287371325298054</v>
      </c>
      <c r="U4835" s="18">
        <f>LOOKUP('lap sim'!T4835,'bike sim'!J65:J310,'bike sim'!K65:K310)</f>
        <v>13.073688389279923</v>
      </c>
    </row>
    <row r="4836" spans="17:21" x14ac:dyDescent="0.25">
      <c r="Q4836" s="18" t="s">
        <v>113</v>
      </c>
      <c r="R4836" s="16">
        <v>4831</v>
      </c>
      <c r="S4836" s="18">
        <f t="shared" si="253"/>
        <v>2.6818731502307278E-2</v>
      </c>
      <c r="T4836" s="18">
        <f t="shared" si="255"/>
        <v>37.287371325298054</v>
      </c>
      <c r="U4836" s="18">
        <f>LOOKUP('lap sim'!T4836,'bike sim'!J66:J311,'bike sim'!K66:K311)</f>
        <v>12.701275428108133</v>
      </c>
    </row>
    <row r="4837" spans="17:21" x14ac:dyDescent="0.25">
      <c r="Q4837" s="18" t="s">
        <v>113</v>
      </c>
      <c r="R4837" s="16">
        <v>4832</v>
      </c>
      <c r="S4837" s="18">
        <f t="shared" si="253"/>
        <v>2.6818731502307278E-2</v>
      </c>
      <c r="T4837" s="18">
        <f t="shared" si="255"/>
        <v>37.287371325298054</v>
      </c>
      <c r="U4837" s="18">
        <f>LOOKUP('lap sim'!T4837,'bike sim'!J67:J312,'bike sim'!K67:K312)</f>
        <v>12.701275428108133</v>
      </c>
    </row>
    <row r="4838" spans="17:21" x14ac:dyDescent="0.25">
      <c r="Q4838" s="18" t="s">
        <v>113</v>
      </c>
      <c r="R4838" s="16">
        <v>4833</v>
      </c>
      <c r="S4838" s="18">
        <f t="shared" si="253"/>
        <v>2.6818731502307278E-2</v>
      </c>
      <c r="T4838" s="18">
        <f t="shared" si="255"/>
        <v>37.287371325298054</v>
      </c>
      <c r="U4838" s="18">
        <f>LOOKUP('lap sim'!T4838,'bike sim'!J68:J313,'bike sim'!K68:K313)</f>
        <v>12.701275428108133</v>
      </c>
    </row>
    <row r="4839" spans="17:21" x14ac:dyDescent="0.25">
      <c r="Q4839" s="18" t="s">
        <v>113</v>
      </c>
      <c r="R4839" s="16">
        <v>4834</v>
      </c>
      <c r="S4839" s="18">
        <f t="shared" si="253"/>
        <v>2.6818731502307278E-2</v>
      </c>
      <c r="T4839" s="18">
        <f t="shared" si="255"/>
        <v>37.287371325298054</v>
      </c>
      <c r="U4839" s="18">
        <f>LOOKUP('lap sim'!T4839,'bike sim'!J69:J314,'bike sim'!K69:K314)</f>
        <v>12.701275428108133</v>
      </c>
    </row>
    <row r="4840" spans="17:21" x14ac:dyDescent="0.25">
      <c r="Q4840" s="18" t="s">
        <v>113</v>
      </c>
      <c r="R4840" s="16">
        <v>4835</v>
      </c>
      <c r="S4840" s="18">
        <f t="shared" si="253"/>
        <v>2.6818731502307278E-2</v>
      </c>
      <c r="T4840" s="18">
        <f t="shared" si="255"/>
        <v>37.287371325298054</v>
      </c>
      <c r="U4840" s="18">
        <f>LOOKUP('lap sim'!T4840,'bike sim'!J70:J315,'bike sim'!K70:K315)</f>
        <v>12.701275428108133</v>
      </c>
    </row>
    <row r="4841" spans="17:21" x14ac:dyDescent="0.25">
      <c r="Q4841" s="18" t="s">
        <v>113</v>
      </c>
      <c r="R4841" s="16">
        <v>4836</v>
      </c>
      <c r="S4841" s="18">
        <f t="shared" si="253"/>
        <v>2.6818731502307278E-2</v>
      </c>
      <c r="T4841" s="18">
        <f t="shared" si="255"/>
        <v>37.287371325298054</v>
      </c>
      <c r="U4841" s="18">
        <f>LOOKUP('lap sim'!T4841,'bike sim'!J71:J316,'bike sim'!K71:K316)</f>
        <v>12.701275428108133</v>
      </c>
    </row>
    <row r="4842" spans="17:21" x14ac:dyDescent="0.25">
      <c r="Q4842" s="18" t="s">
        <v>113</v>
      </c>
      <c r="R4842" s="16">
        <v>4837</v>
      </c>
      <c r="S4842" s="18">
        <f t="shared" si="253"/>
        <v>2.6818731502307278E-2</v>
      </c>
      <c r="T4842" s="18">
        <f t="shared" si="255"/>
        <v>37.287371325298054</v>
      </c>
      <c r="U4842" s="18">
        <f>LOOKUP('lap sim'!T4842,'bike sim'!J72:J317,'bike sim'!K72:K317)</f>
        <v>12.701275428108133</v>
      </c>
    </row>
    <row r="4843" spans="17:21" x14ac:dyDescent="0.25">
      <c r="Q4843" s="18" t="s">
        <v>113</v>
      </c>
      <c r="R4843" s="16">
        <v>4838</v>
      </c>
      <c r="S4843" s="18">
        <f t="shared" si="253"/>
        <v>2.6818731502307278E-2</v>
      </c>
      <c r="T4843" s="18">
        <f t="shared" si="255"/>
        <v>37.287371325298054</v>
      </c>
      <c r="U4843" s="18">
        <f>LOOKUP('lap sim'!T4843,'bike sim'!J73:J318,'bike sim'!K73:K318)</f>
        <v>12.701275428108133</v>
      </c>
    </row>
    <row r="4844" spans="17:21" x14ac:dyDescent="0.25">
      <c r="Q4844" s="18" t="s">
        <v>113</v>
      </c>
      <c r="R4844" s="16">
        <v>4839</v>
      </c>
      <c r="S4844" s="18">
        <f t="shared" si="253"/>
        <v>2.6818731502307278E-2</v>
      </c>
      <c r="T4844" s="18">
        <f t="shared" si="255"/>
        <v>37.287371325298054</v>
      </c>
      <c r="U4844" s="18">
        <f>LOOKUP('lap sim'!T4844,'bike sim'!J74:J319,'bike sim'!K74:K319)</f>
        <v>12.701275428108133</v>
      </c>
    </row>
    <row r="4845" spans="17:21" x14ac:dyDescent="0.25">
      <c r="Q4845" s="18" t="s">
        <v>113</v>
      </c>
      <c r="R4845" s="16">
        <v>4840</v>
      </c>
      <c r="S4845" s="18">
        <f t="shared" si="253"/>
        <v>2.6818731502307278E-2</v>
      </c>
      <c r="T4845" s="18">
        <f t="shared" si="255"/>
        <v>37.287371325298054</v>
      </c>
      <c r="U4845" s="18">
        <f>LOOKUP('lap sim'!T4845,'bike sim'!J75:J320,'bike sim'!K75:K320)</f>
        <v>12.701275428108133</v>
      </c>
    </row>
    <row r="4846" spans="17:21" x14ac:dyDescent="0.25">
      <c r="Q4846" s="18" t="s">
        <v>113</v>
      </c>
      <c r="R4846" s="16">
        <v>4841</v>
      </c>
      <c r="S4846" s="18">
        <f t="shared" si="253"/>
        <v>2.6818731502307278E-2</v>
      </c>
      <c r="T4846" s="18">
        <f t="shared" si="255"/>
        <v>37.287371325298054</v>
      </c>
      <c r="U4846" s="18">
        <f>LOOKUP('lap sim'!T4846,'bike sim'!J76:J321,'bike sim'!K76:K321)</f>
        <v>12.809932901338639</v>
      </c>
    </row>
    <row r="4847" spans="17:21" x14ac:dyDescent="0.25">
      <c r="Q4847" s="18" t="s">
        <v>113</v>
      </c>
      <c r="R4847" s="16">
        <v>4842</v>
      </c>
      <c r="S4847" s="18">
        <f t="shared" si="253"/>
        <v>2.6818731502307278E-2</v>
      </c>
      <c r="T4847" s="18">
        <f t="shared" si="255"/>
        <v>37.287371325298054</v>
      </c>
      <c r="U4847" s="18">
        <f>LOOKUP('lap sim'!T4847,'bike sim'!J77:J322,'bike sim'!K77:K322)</f>
        <v>12.809932901338639</v>
      </c>
    </row>
    <row r="4848" spans="17:21" x14ac:dyDescent="0.25">
      <c r="Q4848" s="18" t="s">
        <v>113</v>
      </c>
      <c r="R4848" s="16">
        <v>4843</v>
      </c>
      <c r="S4848" s="18">
        <f t="shared" si="253"/>
        <v>2.6818731502307278E-2</v>
      </c>
      <c r="T4848" s="18">
        <f t="shared" si="255"/>
        <v>37.287371325298054</v>
      </c>
      <c r="U4848" s="18">
        <f>LOOKUP('lap sim'!T4848,'bike sim'!J78:J323,'bike sim'!K78:K323)</f>
        <v>12.809932901338639</v>
      </c>
    </row>
    <row r="4849" spans="17:21" x14ac:dyDescent="0.25">
      <c r="Q4849" s="18" t="s">
        <v>113</v>
      </c>
      <c r="R4849" s="16">
        <v>4844</v>
      </c>
      <c r="S4849" s="18">
        <f t="shared" si="253"/>
        <v>2.6818731502307278E-2</v>
      </c>
      <c r="T4849" s="18">
        <f t="shared" si="255"/>
        <v>37.287371325298054</v>
      </c>
      <c r="U4849" s="18">
        <f>LOOKUP('lap sim'!T4849,'bike sim'!J79:J324,'bike sim'!K79:K324)</f>
        <v>12.809932901338639</v>
      </c>
    </row>
    <row r="4850" spans="17:21" x14ac:dyDescent="0.25">
      <c r="Q4850" s="18" t="s">
        <v>113</v>
      </c>
      <c r="R4850" s="16">
        <v>4845</v>
      </c>
      <c r="S4850" s="18">
        <f t="shared" si="253"/>
        <v>2.6818731502307278E-2</v>
      </c>
      <c r="T4850" s="18">
        <f t="shared" si="255"/>
        <v>37.287371325298054</v>
      </c>
      <c r="U4850" s="18">
        <f>LOOKUP('lap sim'!T4850,'bike sim'!J80:J325,'bike sim'!K80:K325)</f>
        <v>12.809932901338639</v>
      </c>
    </row>
    <row r="4851" spans="17:21" x14ac:dyDescent="0.25">
      <c r="Q4851" s="18" t="s">
        <v>113</v>
      </c>
      <c r="R4851" s="16">
        <v>4846</v>
      </c>
      <c r="S4851" s="18">
        <f t="shared" si="253"/>
        <v>2.6818731502307278E-2</v>
      </c>
      <c r="T4851" s="18">
        <f t="shared" si="255"/>
        <v>37.287371325298054</v>
      </c>
      <c r="U4851" s="18">
        <f>LOOKUP('lap sim'!T4851,'bike sim'!J81:J326,'bike sim'!K81:K326)</f>
        <v>12.809932901338639</v>
      </c>
    </row>
    <row r="4852" spans="17:21" x14ac:dyDescent="0.25">
      <c r="Q4852" s="18" t="s">
        <v>113</v>
      </c>
      <c r="R4852" s="16">
        <v>4847</v>
      </c>
      <c r="S4852" s="18">
        <f t="shared" si="253"/>
        <v>2.6818731502307278E-2</v>
      </c>
      <c r="T4852" s="18">
        <f t="shared" si="255"/>
        <v>37.287371325298054</v>
      </c>
      <c r="U4852" s="18">
        <f>LOOKUP('lap sim'!T4852,'bike sim'!J82:J327,'bike sim'!K82:K327)</f>
        <v>12.809932901338639</v>
      </c>
    </row>
    <row r="4853" spans="17:21" x14ac:dyDescent="0.25">
      <c r="Q4853" s="18" t="s">
        <v>113</v>
      </c>
      <c r="R4853" s="16">
        <v>4848</v>
      </c>
      <c r="S4853" s="18">
        <f t="shared" si="253"/>
        <v>2.6818731502307278E-2</v>
      </c>
      <c r="T4853" s="18">
        <f t="shared" si="255"/>
        <v>37.287371325298054</v>
      </c>
      <c r="U4853" s="18">
        <f>LOOKUP('lap sim'!T4853,'bike sim'!J83:J328,'bike sim'!K83:K328)</f>
        <v>12.809932901338639</v>
      </c>
    </row>
    <row r="4854" spans="17:21" x14ac:dyDescent="0.25">
      <c r="Q4854" s="18" t="s">
        <v>113</v>
      </c>
      <c r="R4854" s="16">
        <v>4849</v>
      </c>
      <c r="S4854" s="18">
        <f t="shared" si="253"/>
        <v>2.6818731502307278E-2</v>
      </c>
      <c r="T4854" s="18">
        <f t="shared" si="255"/>
        <v>37.287371325298054</v>
      </c>
      <c r="U4854" s="18">
        <f>LOOKUP('lap sim'!T4854,'bike sim'!J84:J329,'bike sim'!K84:K329)</f>
        <v>12.809932901338639</v>
      </c>
    </row>
    <row r="4855" spans="17:21" x14ac:dyDescent="0.25">
      <c r="Q4855" s="18" t="s">
        <v>113</v>
      </c>
      <c r="R4855" s="16">
        <v>4850</v>
      </c>
      <c r="S4855" s="18">
        <f t="shared" si="253"/>
        <v>2.6818731502307278E-2</v>
      </c>
      <c r="T4855" s="18">
        <f t="shared" si="255"/>
        <v>37.287371325298054</v>
      </c>
      <c r="U4855" s="18">
        <f>LOOKUP('lap sim'!T4855,'bike sim'!J85:J330,'bike sim'!K85:K330)</f>
        <v>12.809932901338639</v>
      </c>
    </row>
    <row r="4856" spans="17:21" x14ac:dyDescent="0.25">
      <c r="Q4856" s="18" t="s">
        <v>113</v>
      </c>
      <c r="R4856" s="16">
        <v>4851</v>
      </c>
      <c r="S4856" s="18">
        <f t="shared" si="253"/>
        <v>2.6818731502307278E-2</v>
      </c>
      <c r="T4856" s="18">
        <f t="shared" ref="T4856:T4887" si="256">$I$15</f>
        <v>37.287371325298054</v>
      </c>
      <c r="U4856" s="18">
        <f>LOOKUP('lap sim'!T4856,'bike sim'!J86:J331,'bike sim'!K86:K331)</f>
        <v>12.348719160876071</v>
      </c>
    </row>
    <row r="4857" spans="17:21" x14ac:dyDescent="0.25">
      <c r="Q4857" s="18" t="s">
        <v>113</v>
      </c>
      <c r="R4857" s="16">
        <v>4852</v>
      </c>
      <c r="S4857" s="18">
        <f t="shared" si="253"/>
        <v>2.6818731502307278E-2</v>
      </c>
      <c r="T4857" s="18">
        <f t="shared" si="256"/>
        <v>37.287371325298054</v>
      </c>
      <c r="U4857" s="18">
        <f>LOOKUP('lap sim'!T4857,'bike sim'!J87:J332,'bike sim'!K87:K332)</f>
        <v>12.348719160876071</v>
      </c>
    </row>
    <row r="4858" spans="17:21" x14ac:dyDescent="0.25">
      <c r="Q4858" s="18" t="s">
        <v>113</v>
      </c>
      <c r="R4858" s="16">
        <v>4853</v>
      </c>
      <c r="S4858" s="18">
        <f t="shared" ref="S4858:S4921" si="257">1/T4858</f>
        <v>2.6818731502307278E-2</v>
      </c>
      <c r="T4858" s="18">
        <f t="shared" si="256"/>
        <v>37.287371325298054</v>
      </c>
      <c r="U4858" s="18">
        <f>LOOKUP('lap sim'!T4858,'bike sim'!J88:J333,'bike sim'!K88:K333)</f>
        <v>12.348719160876071</v>
      </c>
    </row>
    <row r="4859" spans="17:21" x14ac:dyDescent="0.25">
      <c r="Q4859" s="18" t="s">
        <v>113</v>
      </c>
      <c r="R4859" s="16">
        <v>4854</v>
      </c>
      <c r="S4859" s="18">
        <f t="shared" si="257"/>
        <v>2.6818731502307278E-2</v>
      </c>
      <c r="T4859" s="18">
        <f t="shared" si="256"/>
        <v>37.287371325298054</v>
      </c>
      <c r="U4859" s="18">
        <f>LOOKUP('lap sim'!T4859,'bike sim'!J89:J334,'bike sim'!K89:K334)</f>
        <v>12.348719160876071</v>
      </c>
    </row>
    <row r="4860" spans="17:21" x14ac:dyDescent="0.25">
      <c r="Q4860" s="18" t="s">
        <v>113</v>
      </c>
      <c r="R4860" s="16">
        <v>4855</v>
      </c>
      <c r="S4860" s="18">
        <f t="shared" si="257"/>
        <v>2.6818731502307278E-2</v>
      </c>
      <c r="T4860" s="18">
        <f t="shared" si="256"/>
        <v>37.287371325298054</v>
      </c>
      <c r="U4860" s="18">
        <f>LOOKUP('lap sim'!T4860,'bike sim'!J90:J335,'bike sim'!K90:K335)</f>
        <v>12.348719160876071</v>
      </c>
    </row>
    <row r="4861" spans="17:21" x14ac:dyDescent="0.25">
      <c r="Q4861" s="18" t="s">
        <v>113</v>
      </c>
      <c r="R4861" s="16">
        <v>4856</v>
      </c>
      <c r="S4861" s="18">
        <f t="shared" si="257"/>
        <v>2.6818731502307278E-2</v>
      </c>
      <c r="T4861" s="18">
        <f t="shared" si="256"/>
        <v>37.287371325298054</v>
      </c>
      <c r="U4861" s="18">
        <f>LOOKUP('lap sim'!T4861,'bike sim'!J91:J336,'bike sim'!K91:K336)</f>
        <v>12.701275428108133</v>
      </c>
    </row>
    <row r="4862" spans="17:21" x14ac:dyDescent="0.25">
      <c r="Q4862" s="18" t="s">
        <v>113</v>
      </c>
      <c r="R4862" s="16">
        <v>4857</v>
      </c>
      <c r="S4862" s="18">
        <f t="shared" si="257"/>
        <v>2.6818731502307278E-2</v>
      </c>
      <c r="T4862" s="18">
        <f t="shared" si="256"/>
        <v>37.287371325298054</v>
      </c>
      <c r="U4862" s="18">
        <f>LOOKUP('lap sim'!T4862,'bike sim'!J92:J337,'bike sim'!K92:K337)</f>
        <v>12.701275428108133</v>
      </c>
    </row>
    <row r="4863" spans="17:21" x14ac:dyDescent="0.25">
      <c r="Q4863" s="18" t="s">
        <v>113</v>
      </c>
      <c r="R4863" s="16">
        <v>4858</v>
      </c>
      <c r="S4863" s="18">
        <f t="shared" si="257"/>
        <v>2.6818731502307278E-2</v>
      </c>
      <c r="T4863" s="18">
        <f t="shared" si="256"/>
        <v>37.287371325298054</v>
      </c>
      <c r="U4863" s="18">
        <f>LOOKUP('lap sim'!T4863,'bike sim'!J93:J338,'bike sim'!K93:K338)</f>
        <v>12.701275428108133</v>
      </c>
    </row>
    <row r="4864" spans="17:21" x14ac:dyDescent="0.25">
      <c r="Q4864" s="18" t="s">
        <v>113</v>
      </c>
      <c r="R4864" s="16">
        <v>4859</v>
      </c>
      <c r="S4864" s="18">
        <f t="shared" si="257"/>
        <v>2.6818731502307278E-2</v>
      </c>
      <c r="T4864" s="18">
        <f t="shared" si="256"/>
        <v>37.287371325298054</v>
      </c>
      <c r="U4864" s="18">
        <f>LOOKUP('lap sim'!T4864,'bike sim'!J94:J339,'bike sim'!K94:K339)</f>
        <v>12.701275428108133</v>
      </c>
    </row>
    <row r="4865" spans="17:21" x14ac:dyDescent="0.25">
      <c r="Q4865" s="18" t="s">
        <v>113</v>
      </c>
      <c r="R4865" s="16">
        <v>4860</v>
      </c>
      <c r="S4865" s="18">
        <f t="shared" si="257"/>
        <v>2.6818731502307278E-2</v>
      </c>
      <c r="T4865" s="18">
        <f t="shared" si="256"/>
        <v>37.287371325298054</v>
      </c>
      <c r="U4865" s="18">
        <f>LOOKUP('lap sim'!T4865,'bike sim'!J95:J340,'bike sim'!K95:K340)</f>
        <v>12.701275428108133</v>
      </c>
    </row>
    <row r="4866" spans="17:21" x14ac:dyDescent="0.25">
      <c r="Q4866" s="18" t="s">
        <v>113</v>
      </c>
      <c r="R4866" s="16">
        <v>4861</v>
      </c>
      <c r="S4866" s="18">
        <f t="shared" si="257"/>
        <v>2.6818731502307278E-2</v>
      </c>
      <c r="T4866" s="18">
        <f t="shared" si="256"/>
        <v>37.287371325298054</v>
      </c>
      <c r="U4866" s="18">
        <f>LOOKUP('lap sim'!T4866,'bike sim'!J96:J341,'bike sim'!K96:K341)</f>
        <v>13.073688389279923</v>
      </c>
    </row>
    <row r="4867" spans="17:21" x14ac:dyDescent="0.25">
      <c r="Q4867" s="18" t="s">
        <v>113</v>
      </c>
      <c r="R4867" s="16">
        <v>4862</v>
      </c>
      <c r="S4867" s="18">
        <f t="shared" si="257"/>
        <v>2.6818731502307278E-2</v>
      </c>
      <c r="T4867" s="18">
        <f t="shared" si="256"/>
        <v>37.287371325298054</v>
      </c>
      <c r="U4867" s="18">
        <f>LOOKUP('lap sim'!T4867,'bike sim'!J97:J342,'bike sim'!K97:K342)</f>
        <v>13.073688389279923</v>
      </c>
    </row>
    <row r="4868" spans="17:21" x14ac:dyDescent="0.25">
      <c r="Q4868" s="18" t="s">
        <v>113</v>
      </c>
      <c r="R4868" s="16">
        <v>4863</v>
      </c>
      <c r="S4868" s="18">
        <f t="shared" si="257"/>
        <v>2.6818731502307278E-2</v>
      </c>
      <c r="T4868" s="18">
        <f t="shared" si="256"/>
        <v>37.287371325298054</v>
      </c>
      <c r="U4868" s="18">
        <f>LOOKUP('lap sim'!T4868,'bike sim'!J98:J343,'bike sim'!K98:K343)</f>
        <v>13.073688389279923</v>
      </c>
    </row>
    <row r="4869" spans="17:21" x14ac:dyDescent="0.25">
      <c r="Q4869" s="18" t="s">
        <v>113</v>
      </c>
      <c r="R4869" s="16">
        <v>4864</v>
      </c>
      <c r="S4869" s="18">
        <f t="shared" si="257"/>
        <v>2.6818731502307278E-2</v>
      </c>
      <c r="T4869" s="18">
        <f t="shared" si="256"/>
        <v>37.287371325298054</v>
      </c>
      <c r="U4869" s="18">
        <f>LOOKUP('lap sim'!T4869,'bike sim'!J99:J344,'bike sim'!K99:K344)</f>
        <v>13.073688389279923</v>
      </c>
    </row>
    <row r="4870" spans="17:21" x14ac:dyDescent="0.25">
      <c r="Q4870" s="18" t="s">
        <v>113</v>
      </c>
      <c r="R4870" s="16">
        <v>4865</v>
      </c>
      <c r="S4870" s="18">
        <f t="shared" si="257"/>
        <v>2.6818731502307278E-2</v>
      </c>
      <c r="T4870" s="18">
        <f t="shared" si="256"/>
        <v>37.287371325298054</v>
      </c>
      <c r="U4870" s="18">
        <f>LOOKUP('lap sim'!T4870,'bike sim'!J100:J345,'bike sim'!K100:K345)</f>
        <v>13.073688389279923</v>
      </c>
    </row>
    <row r="4871" spans="17:21" x14ac:dyDescent="0.25">
      <c r="Q4871" s="18" t="s">
        <v>113</v>
      </c>
      <c r="R4871" s="16">
        <v>4866</v>
      </c>
      <c r="S4871" s="18">
        <f t="shared" si="257"/>
        <v>2.6818731502307278E-2</v>
      </c>
      <c r="T4871" s="18">
        <f t="shared" si="256"/>
        <v>37.287371325298054</v>
      </c>
      <c r="U4871" s="18">
        <f>LOOKUP('lap sim'!T4871,'bike sim'!J101:J346,'bike sim'!K101:K346)</f>
        <v>13.073688389279923</v>
      </c>
    </row>
    <row r="4872" spans="17:21" x14ac:dyDescent="0.25">
      <c r="Q4872" s="18" t="s">
        <v>113</v>
      </c>
      <c r="R4872" s="16">
        <v>4867</v>
      </c>
      <c r="S4872" s="18">
        <f t="shared" si="257"/>
        <v>2.6818731502307278E-2</v>
      </c>
      <c r="T4872" s="18">
        <f t="shared" si="256"/>
        <v>37.287371325298054</v>
      </c>
      <c r="U4872" s="18">
        <f>LOOKUP('lap sim'!T4872,'bike sim'!J102:J347,'bike sim'!K102:K347)</f>
        <v>13.073688389279923</v>
      </c>
    </row>
    <row r="4873" spans="17:21" x14ac:dyDescent="0.25">
      <c r="Q4873" s="18" t="s">
        <v>113</v>
      </c>
      <c r="R4873" s="16">
        <v>4868</v>
      </c>
      <c r="S4873" s="18">
        <f t="shared" si="257"/>
        <v>2.6818731502307278E-2</v>
      </c>
      <c r="T4873" s="18">
        <f t="shared" si="256"/>
        <v>37.287371325298054</v>
      </c>
      <c r="U4873" s="18">
        <f>LOOKUP('lap sim'!T4873,'bike sim'!J103:J348,'bike sim'!K103:K348)</f>
        <v>12.701275428108133</v>
      </c>
    </row>
    <row r="4874" spans="17:21" x14ac:dyDescent="0.25">
      <c r="Q4874" s="18" t="s">
        <v>113</v>
      </c>
      <c r="R4874" s="16">
        <v>4869</v>
      </c>
      <c r="S4874" s="18">
        <f t="shared" si="257"/>
        <v>2.6818731502307278E-2</v>
      </c>
      <c r="T4874" s="18">
        <f t="shared" si="256"/>
        <v>37.287371325298054</v>
      </c>
      <c r="U4874" s="18">
        <f>LOOKUP('lap sim'!T4874,'bike sim'!J104:J349,'bike sim'!K104:K349)</f>
        <v>12.701275428108133</v>
      </c>
    </row>
    <row r="4875" spans="17:21" x14ac:dyDescent="0.25">
      <c r="Q4875" s="18" t="s">
        <v>113</v>
      </c>
      <c r="R4875" s="16">
        <v>4870</v>
      </c>
      <c r="S4875" s="18">
        <f t="shared" si="257"/>
        <v>2.6818731502307278E-2</v>
      </c>
      <c r="T4875" s="18">
        <f t="shared" si="256"/>
        <v>37.287371325298054</v>
      </c>
      <c r="U4875" s="18">
        <f>LOOKUP('lap sim'!T4875,'bike sim'!J105:J350,'bike sim'!K105:K350)</f>
        <v>12.701275428108133</v>
      </c>
    </row>
    <row r="4876" spans="17:21" x14ac:dyDescent="0.25">
      <c r="Q4876" s="18" t="s">
        <v>113</v>
      </c>
      <c r="R4876" s="16">
        <v>4871</v>
      </c>
      <c r="S4876" s="18">
        <f t="shared" si="257"/>
        <v>2.6818731502307278E-2</v>
      </c>
      <c r="T4876" s="18">
        <f t="shared" si="256"/>
        <v>37.287371325298054</v>
      </c>
      <c r="U4876" s="18">
        <f>LOOKUP('lap sim'!T4876,'bike sim'!J106:J351,'bike sim'!K106:K351)</f>
        <v>12.701275428108133</v>
      </c>
    </row>
    <row r="4877" spans="17:21" x14ac:dyDescent="0.25">
      <c r="Q4877" s="18" t="s">
        <v>113</v>
      </c>
      <c r="R4877" s="16">
        <v>4872</v>
      </c>
      <c r="S4877" s="18">
        <f t="shared" si="257"/>
        <v>2.6818731502307278E-2</v>
      </c>
      <c r="T4877" s="18">
        <f t="shared" si="256"/>
        <v>37.287371325298054</v>
      </c>
      <c r="U4877" s="18">
        <f>LOOKUP('lap sim'!T4877,'bike sim'!J107:J352,'bike sim'!K107:K352)</f>
        <v>12.809932901338639</v>
      </c>
    </row>
    <row r="4878" spans="17:21" x14ac:dyDescent="0.25">
      <c r="Q4878" s="18" t="s">
        <v>113</v>
      </c>
      <c r="R4878" s="16">
        <v>4873</v>
      </c>
      <c r="S4878" s="18">
        <f t="shared" si="257"/>
        <v>2.6818731502307278E-2</v>
      </c>
      <c r="T4878" s="18">
        <f t="shared" si="256"/>
        <v>37.287371325298054</v>
      </c>
      <c r="U4878" s="18">
        <f>LOOKUP('lap sim'!T4878,'bike sim'!J108:J353,'bike sim'!K108:K353)</f>
        <v>12.809932901338639</v>
      </c>
    </row>
    <row r="4879" spans="17:21" x14ac:dyDescent="0.25">
      <c r="Q4879" s="18" t="s">
        <v>113</v>
      </c>
      <c r="R4879" s="16">
        <v>4874</v>
      </c>
      <c r="S4879" s="18">
        <f t="shared" si="257"/>
        <v>2.6818731502307278E-2</v>
      </c>
      <c r="T4879" s="18">
        <f t="shared" si="256"/>
        <v>37.287371325298054</v>
      </c>
      <c r="U4879" s="18">
        <f>LOOKUP('lap sim'!T4879,'bike sim'!J109:J354,'bike sim'!K109:K354)</f>
        <v>12.809932901338639</v>
      </c>
    </row>
    <row r="4880" spans="17:21" x14ac:dyDescent="0.25">
      <c r="Q4880" s="18" t="s">
        <v>113</v>
      </c>
      <c r="R4880" s="16">
        <v>4875</v>
      </c>
      <c r="S4880" s="18">
        <f t="shared" si="257"/>
        <v>2.6818731502307278E-2</v>
      </c>
      <c r="T4880" s="18">
        <f t="shared" si="256"/>
        <v>37.287371325298054</v>
      </c>
      <c r="U4880" s="18">
        <f>LOOKUP('lap sim'!T4880,'bike sim'!J110:J355,'bike sim'!K110:K355)</f>
        <v>12.809932901338639</v>
      </c>
    </row>
    <row r="4881" spans="17:21" x14ac:dyDescent="0.25">
      <c r="Q4881" s="18" t="s">
        <v>113</v>
      </c>
      <c r="R4881" s="16">
        <v>4876</v>
      </c>
      <c r="S4881" s="18">
        <f t="shared" si="257"/>
        <v>2.6818731502307278E-2</v>
      </c>
      <c r="T4881" s="18">
        <f t="shared" si="256"/>
        <v>37.287371325298054</v>
      </c>
      <c r="U4881" s="18">
        <f>LOOKUP('lap sim'!T4881,'bike sim'!J111:J356,'bike sim'!K111:K356)</f>
        <v>12.809932901338639</v>
      </c>
    </row>
    <row r="4882" spans="17:21" x14ac:dyDescent="0.25">
      <c r="Q4882" s="18" t="s">
        <v>113</v>
      </c>
      <c r="R4882" s="16">
        <v>4877</v>
      </c>
      <c r="S4882" s="18">
        <f t="shared" si="257"/>
        <v>2.6818731502307278E-2</v>
      </c>
      <c r="T4882" s="18">
        <f t="shared" si="256"/>
        <v>37.287371325298054</v>
      </c>
      <c r="U4882" s="18">
        <f>LOOKUP('lap sim'!T4882,'bike sim'!J112:J357,'bike sim'!K112:K357)</f>
        <v>12.809932901338639</v>
      </c>
    </row>
    <row r="4883" spans="17:21" x14ac:dyDescent="0.25">
      <c r="Q4883" s="18" t="s">
        <v>113</v>
      </c>
      <c r="R4883" s="16">
        <v>4878</v>
      </c>
      <c r="S4883" s="18">
        <f t="shared" si="257"/>
        <v>2.6818731502307278E-2</v>
      </c>
      <c r="T4883" s="18">
        <f t="shared" si="256"/>
        <v>37.287371325298054</v>
      </c>
      <c r="U4883" s="18">
        <f>LOOKUP('lap sim'!T4883,'bike sim'!J113:J358,'bike sim'!K113:K358)</f>
        <v>12.809932901338639</v>
      </c>
    </row>
    <row r="4884" spans="17:21" x14ac:dyDescent="0.25">
      <c r="Q4884" s="18" t="s">
        <v>113</v>
      </c>
      <c r="R4884" s="16">
        <v>4879</v>
      </c>
      <c r="S4884" s="18">
        <f t="shared" si="257"/>
        <v>2.6818731502307278E-2</v>
      </c>
      <c r="T4884" s="18">
        <f t="shared" si="256"/>
        <v>37.287371325298054</v>
      </c>
      <c r="U4884" s="18">
        <f>LOOKUP('lap sim'!T4884,'bike sim'!J114:J359,'bike sim'!K114:K359)</f>
        <v>12.809932901338639</v>
      </c>
    </row>
    <row r="4885" spans="17:21" x14ac:dyDescent="0.25">
      <c r="Q4885" s="18" t="s">
        <v>113</v>
      </c>
      <c r="R4885" s="16">
        <v>4880</v>
      </c>
      <c r="S4885" s="18">
        <f t="shared" si="257"/>
        <v>2.6818731502307278E-2</v>
      </c>
      <c r="T4885" s="18">
        <f t="shared" si="256"/>
        <v>37.287371325298054</v>
      </c>
      <c r="U4885" s="18">
        <f>LOOKUP('lap sim'!T4885,'bike sim'!J115:J360,'bike sim'!K115:K360)</f>
        <v>12.809932901338639</v>
      </c>
    </row>
    <row r="4886" spans="17:21" x14ac:dyDescent="0.25">
      <c r="Q4886" s="18" t="s">
        <v>113</v>
      </c>
      <c r="R4886" s="16">
        <v>4881</v>
      </c>
      <c r="S4886" s="18">
        <f t="shared" si="257"/>
        <v>2.6818731502307278E-2</v>
      </c>
      <c r="T4886" s="18">
        <f t="shared" si="256"/>
        <v>37.287371325298054</v>
      </c>
      <c r="U4886" s="18">
        <f>LOOKUP('lap sim'!T4886,'bike sim'!J116:J361,'bike sim'!K116:K361)</f>
        <v>12.809932901338639</v>
      </c>
    </row>
    <row r="4887" spans="17:21" x14ac:dyDescent="0.25">
      <c r="Q4887" s="18" t="s">
        <v>113</v>
      </c>
      <c r="R4887" s="16">
        <v>4882</v>
      </c>
      <c r="S4887" s="18">
        <f t="shared" si="257"/>
        <v>2.6818731502307278E-2</v>
      </c>
      <c r="T4887" s="18">
        <f t="shared" si="256"/>
        <v>37.287371325298054</v>
      </c>
      <c r="U4887" s="18">
        <f>LOOKUP('lap sim'!T4887,'bike sim'!J117:J362,'bike sim'!K117:K362)</f>
        <v>12.348719160876071</v>
      </c>
    </row>
    <row r="4888" spans="17:21" x14ac:dyDescent="0.25">
      <c r="Q4888" s="18" t="s">
        <v>113</v>
      </c>
      <c r="R4888" s="16">
        <v>4883</v>
      </c>
      <c r="S4888" s="18">
        <f t="shared" si="257"/>
        <v>2.6818731502307278E-2</v>
      </c>
      <c r="T4888" s="18">
        <f t="shared" ref="T4888:T4919" si="258">$I$15</f>
        <v>37.287371325298054</v>
      </c>
      <c r="U4888" s="18">
        <f>LOOKUP('lap sim'!T4888,'bike sim'!J118:J363,'bike sim'!K118:K363)</f>
        <v>12.348719160876071</v>
      </c>
    </row>
    <row r="4889" spans="17:21" x14ac:dyDescent="0.25">
      <c r="Q4889" s="18" t="s">
        <v>113</v>
      </c>
      <c r="R4889" s="16">
        <v>4884</v>
      </c>
      <c r="S4889" s="18">
        <f t="shared" si="257"/>
        <v>2.6818731502307278E-2</v>
      </c>
      <c r="T4889" s="18">
        <f t="shared" si="258"/>
        <v>37.287371325298054</v>
      </c>
      <c r="U4889" s="18">
        <f>LOOKUP('lap sim'!T4889,'bike sim'!J119:J364,'bike sim'!K119:K364)</f>
        <v>12.348719160876071</v>
      </c>
    </row>
    <row r="4890" spans="17:21" x14ac:dyDescent="0.25">
      <c r="Q4890" s="18" t="s">
        <v>113</v>
      </c>
      <c r="R4890" s="16">
        <v>4885</v>
      </c>
      <c r="S4890" s="18">
        <f t="shared" si="257"/>
        <v>2.6818731502307278E-2</v>
      </c>
      <c r="T4890" s="18">
        <f t="shared" si="258"/>
        <v>37.287371325298054</v>
      </c>
      <c r="U4890" s="18">
        <f>LOOKUP('lap sim'!T4890,'bike sim'!J120:J365,'bike sim'!K120:K365)</f>
        <v>12.348719160876071</v>
      </c>
    </row>
    <row r="4891" spans="17:21" x14ac:dyDescent="0.25">
      <c r="Q4891" s="18" t="s">
        <v>113</v>
      </c>
      <c r="R4891" s="16">
        <v>4886</v>
      </c>
      <c r="S4891" s="18">
        <f t="shared" si="257"/>
        <v>2.6818731502307278E-2</v>
      </c>
      <c r="T4891" s="18">
        <f t="shared" si="258"/>
        <v>37.287371325298054</v>
      </c>
      <c r="U4891" s="18">
        <f>LOOKUP('lap sim'!T4891,'bike sim'!J121:J366,'bike sim'!K121:K366)</f>
        <v>12.348719160876071</v>
      </c>
    </row>
    <row r="4892" spans="17:21" x14ac:dyDescent="0.25">
      <c r="Q4892" s="18" t="s">
        <v>113</v>
      </c>
      <c r="R4892" s="16">
        <v>4887</v>
      </c>
      <c r="S4892" s="18">
        <f t="shared" si="257"/>
        <v>2.6818731502307278E-2</v>
      </c>
      <c r="T4892" s="18">
        <f t="shared" si="258"/>
        <v>37.287371325298054</v>
      </c>
      <c r="U4892" s="18">
        <f>LOOKUP('lap sim'!T4892,'bike sim'!J122:J367,'bike sim'!K122:K367)</f>
        <v>12.348719160876071</v>
      </c>
    </row>
    <row r="4893" spans="17:21" x14ac:dyDescent="0.25">
      <c r="Q4893" s="18" t="s">
        <v>113</v>
      </c>
      <c r="R4893" s="16">
        <v>4888</v>
      </c>
      <c r="S4893" s="18">
        <f t="shared" si="257"/>
        <v>2.6818731502307278E-2</v>
      </c>
      <c r="T4893" s="18">
        <f t="shared" si="258"/>
        <v>37.287371325298054</v>
      </c>
      <c r="U4893" s="18">
        <f>LOOKUP('lap sim'!T4893,'bike sim'!J123:J368,'bike sim'!K123:K368)</f>
        <v>12.348719160876071</v>
      </c>
    </row>
    <row r="4894" spans="17:21" x14ac:dyDescent="0.25">
      <c r="Q4894" s="18" t="s">
        <v>113</v>
      </c>
      <c r="R4894" s="16">
        <v>4889</v>
      </c>
      <c r="S4894" s="18">
        <f t="shared" si="257"/>
        <v>2.6818731502307278E-2</v>
      </c>
      <c r="T4894" s="18">
        <f t="shared" si="258"/>
        <v>37.287371325298054</v>
      </c>
      <c r="U4894" s="18">
        <f>LOOKUP('lap sim'!T4894,'bike sim'!J124:J369,'bike sim'!K124:K369)</f>
        <v>12.348719160876071</v>
      </c>
    </row>
    <row r="4895" spans="17:21" x14ac:dyDescent="0.25">
      <c r="Q4895" s="18" t="s">
        <v>113</v>
      </c>
      <c r="R4895" s="16">
        <v>4890</v>
      </c>
      <c r="S4895" s="18">
        <f t="shared" si="257"/>
        <v>2.6818731502307278E-2</v>
      </c>
      <c r="T4895" s="18">
        <f t="shared" si="258"/>
        <v>37.287371325298054</v>
      </c>
      <c r="U4895" s="18">
        <f>LOOKUP('lap sim'!T4895,'bike sim'!J125:J370,'bike sim'!K125:K370)</f>
        <v>12.348719160876071</v>
      </c>
    </row>
    <row r="4896" spans="17:21" x14ac:dyDescent="0.25">
      <c r="Q4896" s="18" t="s">
        <v>113</v>
      </c>
      <c r="R4896" s="16">
        <v>4891</v>
      </c>
      <c r="S4896" s="18">
        <f t="shared" si="257"/>
        <v>2.6818731502307278E-2</v>
      </c>
      <c r="T4896" s="18">
        <f t="shared" si="258"/>
        <v>37.287371325298054</v>
      </c>
      <c r="U4896" s="18">
        <f>LOOKUP('lap sim'!T4896,'bike sim'!J126:J371,'bike sim'!K126:K371)</f>
        <v>12.348719160876071</v>
      </c>
    </row>
    <row r="4897" spans="17:21" x14ac:dyDescent="0.25">
      <c r="Q4897" s="18" t="s">
        <v>113</v>
      </c>
      <c r="R4897" s="16">
        <v>4892</v>
      </c>
      <c r="S4897" s="18">
        <f t="shared" si="257"/>
        <v>2.6818731502307278E-2</v>
      </c>
      <c r="T4897" s="18">
        <f t="shared" si="258"/>
        <v>37.287371325298054</v>
      </c>
      <c r="U4897" s="18">
        <f>LOOKUP('lap sim'!T4897,'bike sim'!J127:J372,'bike sim'!K127:K372)</f>
        <v>13.073688389279923</v>
      </c>
    </row>
    <row r="4898" spans="17:21" x14ac:dyDescent="0.25">
      <c r="Q4898" s="18" t="s">
        <v>113</v>
      </c>
      <c r="R4898" s="16">
        <v>4893</v>
      </c>
      <c r="S4898" s="18">
        <f t="shared" si="257"/>
        <v>2.6818731502307278E-2</v>
      </c>
      <c r="T4898" s="18">
        <f t="shared" si="258"/>
        <v>37.287371325298054</v>
      </c>
      <c r="U4898" s="18">
        <f>LOOKUP('lap sim'!T4898,'bike sim'!J128:J373,'bike sim'!K128:K373)</f>
        <v>12.809932901338639</v>
      </c>
    </row>
    <row r="4899" spans="17:21" x14ac:dyDescent="0.25">
      <c r="Q4899" s="18" t="s">
        <v>113</v>
      </c>
      <c r="R4899" s="16">
        <v>4894</v>
      </c>
      <c r="S4899" s="18">
        <f t="shared" si="257"/>
        <v>2.6818731502307278E-2</v>
      </c>
      <c r="T4899" s="18">
        <f t="shared" si="258"/>
        <v>37.287371325298054</v>
      </c>
      <c r="U4899" s="18">
        <f>LOOKUP('lap sim'!T4899,'bike sim'!J129:J374,'bike sim'!K129:K374)</f>
        <v>12.809932901338639</v>
      </c>
    </row>
    <row r="4900" spans="17:21" x14ac:dyDescent="0.25">
      <c r="Q4900" s="18" t="s">
        <v>113</v>
      </c>
      <c r="R4900" s="16">
        <v>4895</v>
      </c>
      <c r="S4900" s="18">
        <f t="shared" si="257"/>
        <v>2.6818731502307278E-2</v>
      </c>
      <c r="T4900" s="18">
        <f t="shared" si="258"/>
        <v>37.287371325298054</v>
      </c>
      <c r="U4900" s="18">
        <f>LOOKUP('lap sim'!T4900,'bike sim'!J130:J375,'bike sim'!K130:K375)</f>
        <v>12.809932901338639</v>
      </c>
    </row>
    <row r="4901" spans="17:21" x14ac:dyDescent="0.25">
      <c r="Q4901" s="18" t="s">
        <v>113</v>
      </c>
      <c r="R4901" s="16">
        <v>4896</v>
      </c>
      <c r="S4901" s="18">
        <f t="shared" si="257"/>
        <v>2.6818731502307278E-2</v>
      </c>
      <c r="T4901" s="18">
        <f t="shared" si="258"/>
        <v>37.287371325298054</v>
      </c>
      <c r="U4901" s="18">
        <f>LOOKUP('lap sim'!T4901,'bike sim'!J131:J376,'bike sim'!K131:K376)</f>
        <v>12.809932901338639</v>
      </c>
    </row>
    <row r="4902" spans="17:21" x14ac:dyDescent="0.25">
      <c r="Q4902" s="18" t="s">
        <v>113</v>
      </c>
      <c r="R4902" s="16">
        <v>4897</v>
      </c>
      <c r="S4902" s="18">
        <f t="shared" si="257"/>
        <v>2.6818731502307278E-2</v>
      </c>
      <c r="T4902" s="18">
        <f t="shared" si="258"/>
        <v>37.287371325298054</v>
      </c>
      <c r="U4902" s="18">
        <f>LOOKUP('lap sim'!T4902,'bike sim'!J132:J377,'bike sim'!K132:K377)</f>
        <v>12.809932901338639</v>
      </c>
    </row>
    <row r="4903" spans="17:21" x14ac:dyDescent="0.25">
      <c r="Q4903" s="18" t="s">
        <v>113</v>
      </c>
      <c r="R4903" s="16">
        <v>4898</v>
      </c>
      <c r="S4903" s="18">
        <f t="shared" si="257"/>
        <v>2.6818731502307278E-2</v>
      </c>
      <c r="T4903" s="18">
        <f t="shared" si="258"/>
        <v>37.287371325298054</v>
      </c>
      <c r="U4903" s="18">
        <f>LOOKUP('lap sim'!T4903,'bike sim'!J133:J378,'bike sim'!K133:K378)</f>
        <v>12.809932901338639</v>
      </c>
    </row>
    <row r="4904" spans="17:21" x14ac:dyDescent="0.25">
      <c r="Q4904" s="18" t="s">
        <v>113</v>
      </c>
      <c r="R4904" s="16">
        <v>4899</v>
      </c>
      <c r="S4904" s="18">
        <f t="shared" si="257"/>
        <v>2.6818731502307278E-2</v>
      </c>
      <c r="T4904" s="18">
        <f t="shared" si="258"/>
        <v>37.287371325298054</v>
      </c>
      <c r="U4904" s="18">
        <f>LOOKUP('lap sim'!T4904,'bike sim'!J134:J379,'bike sim'!K134:K379)</f>
        <v>12.809932901338639</v>
      </c>
    </row>
    <row r="4905" spans="17:21" x14ac:dyDescent="0.25">
      <c r="Q4905" s="18" t="s">
        <v>113</v>
      </c>
      <c r="R4905" s="16">
        <v>4900</v>
      </c>
      <c r="S4905" s="18">
        <f t="shared" si="257"/>
        <v>2.6818731502307278E-2</v>
      </c>
      <c r="T4905" s="18">
        <f t="shared" si="258"/>
        <v>37.287371325298054</v>
      </c>
      <c r="U4905" s="18">
        <f>LOOKUP('lap sim'!T4905,'bike sim'!J135:J380,'bike sim'!K135:K380)</f>
        <v>12.809932901338639</v>
      </c>
    </row>
    <row r="4906" spans="17:21" x14ac:dyDescent="0.25">
      <c r="Q4906" s="18" t="s">
        <v>113</v>
      </c>
      <c r="R4906" s="16">
        <v>4901</v>
      </c>
      <c r="S4906" s="18">
        <f t="shared" si="257"/>
        <v>2.6818731502307278E-2</v>
      </c>
      <c r="T4906" s="18">
        <f t="shared" si="258"/>
        <v>37.287371325298054</v>
      </c>
      <c r="U4906" s="18">
        <f>LOOKUP('lap sim'!T4906,'bike sim'!J136:J381,'bike sim'!K136:K381)</f>
        <v>12.809932901338639</v>
      </c>
    </row>
    <row r="4907" spans="17:21" x14ac:dyDescent="0.25">
      <c r="Q4907" s="18" t="s">
        <v>113</v>
      </c>
      <c r="R4907" s="16">
        <v>4902</v>
      </c>
      <c r="S4907" s="18">
        <f t="shared" si="257"/>
        <v>2.6818731502307278E-2</v>
      </c>
      <c r="T4907" s="18">
        <f t="shared" si="258"/>
        <v>37.287371325298054</v>
      </c>
      <c r="U4907" s="18">
        <f>LOOKUP('lap sim'!T4907,'bike sim'!J137:J382,'bike sim'!K137:K382)</f>
        <v>12.367483070317112</v>
      </c>
    </row>
    <row r="4908" spans="17:21" x14ac:dyDescent="0.25">
      <c r="Q4908" s="18" t="s">
        <v>113</v>
      </c>
      <c r="R4908" s="16">
        <v>4903</v>
      </c>
      <c r="S4908" s="18">
        <f t="shared" si="257"/>
        <v>2.6818731502307278E-2</v>
      </c>
      <c r="T4908" s="18">
        <f t="shared" si="258"/>
        <v>37.287371325298054</v>
      </c>
      <c r="U4908" s="18">
        <f>LOOKUP('lap sim'!T4908,'bike sim'!J138:J383,'bike sim'!K138:K383)</f>
        <v>12.367483070317112</v>
      </c>
    </row>
    <row r="4909" spans="17:21" x14ac:dyDescent="0.25">
      <c r="Q4909" s="18" t="s">
        <v>113</v>
      </c>
      <c r="R4909" s="16">
        <v>4904</v>
      </c>
      <c r="S4909" s="18">
        <f t="shared" si="257"/>
        <v>2.6818731502307278E-2</v>
      </c>
      <c r="T4909" s="18">
        <f t="shared" si="258"/>
        <v>37.287371325298054</v>
      </c>
      <c r="U4909" s="18">
        <f>LOOKUP('lap sim'!T4909,'bike sim'!J139:J384,'bike sim'!K139:K384)</f>
        <v>12.367483070317112</v>
      </c>
    </row>
    <row r="4910" spans="17:21" x14ac:dyDescent="0.25">
      <c r="Q4910" s="18" t="s">
        <v>113</v>
      </c>
      <c r="R4910" s="16">
        <v>4905</v>
      </c>
      <c r="S4910" s="18">
        <f t="shared" si="257"/>
        <v>2.6818731502307278E-2</v>
      </c>
      <c r="T4910" s="18">
        <f t="shared" si="258"/>
        <v>37.287371325298054</v>
      </c>
      <c r="U4910" s="18">
        <f>LOOKUP('lap sim'!T4910,'bike sim'!J140:J385,'bike sim'!K140:K385)</f>
        <v>12.367483070317112</v>
      </c>
    </row>
    <row r="4911" spans="17:21" x14ac:dyDescent="0.25">
      <c r="Q4911" s="18" t="s">
        <v>113</v>
      </c>
      <c r="R4911" s="16">
        <v>4906</v>
      </c>
      <c r="S4911" s="18">
        <f t="shared" si="257"/>
        <v>2.6818731502307278E-2</v>
      </c>
      <c r="T4911" s="18">
        <f t="shared" si="258"/>
        <v>37.287371325298054</v>
      </c>
      <c r="U4911" s="18">
        <f>LOOKUP('lap sim'!T4911,'bike sim'!J141:J386,'bike sim'!K141:K386)</f>
        <v>12.367483070317112</v>
      </c>
    </row>
    <row r="4912" spans="17:21" x14ac:dyDescent="0.25">
      <c r="Q4912" s="18" t="s">
        <v>113</v>
      </c>
      <c r="R4912" s="16">
        <v>4907</v>
      </c>
      <c r="S4912" s="18">
        <f t="shared" si="257"/>
        <v>2.6818731502307278E-2</v>
      </c>
      <c r="T4912" s="18">
        <f t="shared" si="258"/>
        <v>37.287371325298054</v>
      </c>
      <c r="U4912" s="18">
        <f>LOOKUP('lap sim'!T4912,'bike sim'!J142:J387,'bike sim'!K142:K387)</f>
        <v>12.367483070317112</v>
      </c>
    </row>
    <row r="4913" spans="17:21" x14ac:dyDescent="0.25">
      <c r="Q4913" s="18" t="s">
        <v>113</v>
      </c>
      <c r="R4913" s="16">
        <v>4908</v>
      </c>
      <c r="S4913" s="18">
        <f t="shared" si="257"/>
        <v>2.6818731502307278E-2</v>
      </c>
      <c r="T4913" s="18">
        <f t="shared" si="258"/>
        <v>37.287371325298054</v>
      </c>
      <c r="U4913" s="18">
        <f>LOOKUP('lap sim'!T4913,'bike sim'!J143:J388,'bike sim'!K143:K388)</f>
        <v>12.809932901338639</v>
      </c>
    </row>
    <row r="4914" spans="17:21" x14ac:dyDescent="0.25">
      <c r="Q4914" s="18" t="s">
        <v>113</v>
      </c>
      <c r="R4914" s="16">
        <v>4909</v>
      </c>
      <c r="S4914" s="18">
        <f t="shared" si="257"/>
        <v>2.6818731502307278E-2</v>
      </c>
      <c r="T4914" s="18">
        <f t="shared" si="258"/>
        <v>37.287371325298054</v>
      </c>
      <c r="U4914" s="18">
        <f>LOOKUP('lap sim'!T4914,'bike sim'!J144:J389,'bike sim'!K144:K389)</f>
        <v>12.809932901338639</v>
      </c>
    </row>
    <row r="4915" spans="17:21" x14ac:dyDescent="0.25">
      <c r="Q4915" s="18" t="s">
        <v>113</v>
      </c>
      <c r="R4915" s="16">
        <v>4910</v>
      </c>
      <c r="S4915" s="18">
        <f t="shared" si="257"/>
        <v>2.6818731502307278E-2</v>
      </c>
      <c r="T4915" s="18">
        <f t="shared" si="258"/>
        <v>37.287371325298054</v>
      </c>
      <c r="U4915" s="18">
        <f>LOOKUP('lap sim'!T4915,'bike sim'!J145:J390,'bike sim'!K145:K390)</f>
        <v>12.809932901338639</v>
      </c>
    </row>
    <row r="4916" spans="17:21" x14ac:dyDescent="0.25">
      <c r="Q4916" s="18" t="s">
        <v>113</v>
      </c>
      <c r="R4916" s="16">
        <v>4911</v>
      </c>
      <c r="S4916" s="18">
        <f t="shared" si="257"/>
        <v>2.6818731502307278E-2</v>
      </c>
      <c r="T4916" s="18">
        <f t="shared" si="258"/>
        <v>37.287371325298054</v>
      </c>
      <c r="U4916" s="18">
        <f>LOOKUP('lap sim'!T4916,'bike sim'!J146:J391,'bike sim'!K146:K391)</f>
        <v>12.809932901338639</v>
      </c>
    </row>
    <row r="4917" spans="17:21" x14ac:dyDescent="0.25">
      <c r="Q4917" s="18" t="s">
        <v>113</v>
      </c>
      <c r="R4917" s="16">
        <v>4912</v>
      </c>
      <c r="S4917" s="18">
        <f t="shared" si="257"/>
        <v>2.6818731502307278E-2</v>
      </c>
      <c r="T4917" s="18">
        <f t="shared" si="258"/>
        <v>37.287371325298054</v>
      </c>
      <c r="U4917" s="18">
        <f>LOOKUP('lap sim'!T4917,'bike sim'!J147:J392,'bike sim'!K147:K392)</f>
        <v>12.809932901338639</v>
      </c>
    </row>
    <row r="4918" spans="17:21" x14ac:dyDescent="0.25">
      <c r="Q4918" s="18" t="s">
        <v>113</v>
      </c>
      <c r="R4918" s="16">
        <v>4913</v>
      </c>
      <c r="S4918" s="18">
        <f t="shared" si="257"/>
        <v>2.6818731502307278E-2</v>
      </c>
      <c r="T4918" s="18">
        <f t="shared" si="258"/>
        <v>37.287371325298054</v>
      </c>
      <c r="U4918" s="18">
        <f>LOOKUP('lap sim'!T4918,'bike sim'!J148:J393,'bike sim'!K148:K393)</f>
        <v>12.348719160876071</v>
      </c>
    </row>
    <row r="4919" spans="17:21" x14ac:dyDescent="0.25">
      <c r="Q4919" s="18" t="s">
        <v>113</v>
      </c>
      <c r="R4919" s="16">
        <v>4914</v>
      </c>
      <c r="S4919" s="18">
        <f t="shared" si="257"/>
        <v>2.6818731502307278E-2</v>
      </c>
      <c r="T4919" s="18">
        <f t="shared" si="258"/>
        <v>37.287371325298054</v>
      </c>
      <c r="U4919" s="18">
        <f>LOOKUP('lap sim'!T4919,'bike sim'!J149:J394,'bike sim'!K149:K394)</f>
        <v>12.348719160876071</v>
      </c>
    </row>
    <row r="4920" spans="17:21" x14ac:dyDescent="0.25">
      <c r="Q4920" s="18" t="s">
        <v>113</v>
      </c>
      <c r="R4920" s="16">
        <v>4915</v>
      </c>
      <c r="S4920" s="18">
        <f t="shared" si="257"/>
        <v>2.6818731502307278E-2</v>
      </c>
      <c r="T4920" s="18">
        <f t="shared" ref="T4920:T4951" si="259">$I$15</f>
        <v>37.287371325298054</v>
      </c>
      <c r="U4920" s="18">
        <f>LOOKUP('lap sim'!T4920,'bike sim'!J150:J395,'bike sim'!K150:K395)</f>
        <v>12.348719160876071</v>
      </c>
    </row>
    <row r="4921" spans="17:21" x14ac:dyDescent="0.25">
      <c r="Q4921" s="18" t="s">
        <v>113</v>
      </c>
      <c r="R4921" s="16">
        <v>4916</v>
      </c>
      <c r="S4921" s="18">
        <f t="shared" si="257"/>
        <v>2.6818731502307278E-2</v>
      </c>
      <c r="T4921" s="18">
        <f t="shared" si="259"/>
        <v>37.287371325298054</v>
      </c>
      <c r="U4921" s="18">
        <f>LOOKUP('lap sim'!T4921,'bike sim'!J151:J396,'bike sim'!K151:K396)</f>
        <v>12.348719160876071</v>
      </c>
    </row>
    <row r="4922" spans="17:21" x14ac:dyDescent="0.25">
      <c r="Q4922" s="18" t="s">
        <v>113</v>
      </c>
      <c r="R4922" s="16">
        <v>4917</v>
      </c>
      <c r="S4922" s="18">
        <f t="shared" ref="S4922:S4985" si="260">1/T4922</f>
        <v>2.6818731502307278E-2</v>
      </c>
      <c r="T4922" s="18">
        <f t="shared" si="259"/>
        <v>37.287371325298054</v>
      </c>
      <c r="U4922" s="18">
        <f>LOOKUP('lap sim'!T4922,'bike sim'!J152:J397,'bike sim'!K152:K397)</f>
        <v>12.348719160876071</v>
      </c>
    </row>
    <row r="4923" spans="17:21" x14ac:dyDescent="0.25">
      <c r="Q4923" s="18" t="s">
        <v>113</v>
      </c>
      <c r="R4923" s="16">
        <v>4918</v>
      </c>
      <c r="S4923" s="18">
        <f t="shared" si="260"/>
        <v>2.6818731502307278E-2</v>
      </c>
      <c r="T4923" s="18">
        <f t="shared" si="259"/>
        <v>37.287371325298054</v>
      </c>
      <c r="U4923" s="18">
        <f>LOOKUP('lap sim'!T4923,'bike sim'!J153:J398,'bike sim'!K153:K398)</f>
        <v>12.348719160876071</v>
      </c>
    </row>
    <row r="4924" spans="17:21" x14ac:dyDescent="0.25">
      <c r="Q4924" s="18" t="s">
        <v>113</v>
      </c>
      <c r="R4924" s="16">
        <v>4919</v>
      </c>
      <c r="S4924" s="18">
        <f t="shared" si="260"/>
        <v>2.6818731502307278E-2</v>
      </c>
      <c r="T4924" s="18">
        <f t="shared" si="259"/>
        <v>37.287371325298054</v>
      </c>
      <c r="U4924" s="18">
        <f>LOOKUP('lap sim'!T4924,'bike sim'!J154:J399,'bike sim'!K154:K399)</f>
        <v>12.348719160876071</v>
      </c>
    </row>
    <row r="4925" spans="17:21" x14ac:dyDescent="0.25">
      <c r="Q4925" s="18" t="s">
        <v>113</v>
      </c>
      <c r="R4925" s="16">
        <v>4920</v>
      </c>
      <c r="S4925" s="18">
        <f t="shared" si="260"/>
        <v>2.6818731502307278E-2</v>
      </c>
      <c r="T4925" s="18">
        <f t="shared" si="259"/>
        <v>37.287371325298054</v>
      </c>
      <c r="U4925" s="18">
        <f>LOOKUP('lap sim'!T4925,'bike sim'!J155:J400,'bike sim'!K155:K400)</f>
        <v>12.348719160876071</v>
      </c>
    </row>
    <row r="4926" spans="17:21" x14ac:dyDescent="0.25">
      <c r="Q4926" s="18" t="s">
        <v>113</v>
      </c>
      <c r="R4926" s="16">
        <v>4921</v>
      </c>
      <c r="S4926" s="18">
        <f t="shared" si="260"/>
        <v>2.6818731502307278E-2</v>
      </c>
      <c r="T4926" s="18">
        <f t="shared" si="259"/>
        <v>37.287371325298054</v>
      </c>
      <c r="U4926" s="18">
        <f>LOOKUP('lap sim'!T4926,'bike sim'!J156:J401,'bike sim'!K156:K401)</f>
        <v>12.348719160876071</v>
      </c>
    </row>
    <row r="4927" spans="17:21" x14ac:dyDescent="0.25">
      <c r="Q4927" s="18" t="s">
        <v>113</v>
      </c>
      <c r="R4927" s="16">
        <v>4922</v>
      </c>
      <c r="S4927" s="18">
        <f t="shared" si="260"/>
        <v>2.6818731502307278E-2</v>
      </c>
      <c r="T4927" s="18">
        <f t="shared" si="259"/>
        <v>37.287371325298054</v>
      </c>
      <c r="U4927" s="18">
        <f>LOOKUP('lap sim'!T4927,'bike sim'!J157:J402,'bike sim'!K157:K402)</f>
        <v>12.348719160876071</v>
      </c>
    </row>
    <row r="4928" spans="17:21" x14ac:dyDescent="0.25">
      <c r="Q4928" s="18" t="s">
        <v>113</v>
      </c>
      <c r="R4928" s="16">
        <v>4923</v>
      </c>
      <c r="S4928" s="18">
        <f t="shared" si="260"/>
        <v>2.6818731502307278E-2</v>
      </c>
      <c r="T4928" s="18">
        <f t="shared" si="259"/>
        <v>37.287371325298054</v>
      </c>
      <c r="U4928" s="18">
        <f>LOOKUP('lap sim'!T4928,'bike sim'!J158:J403,'bike sim'!K158:K403)</f>
        <v>13.073688389279923</v>
      </c>
    </row>
    <row r="4929" spans="17:21" x14ac:dyDescent="0.25">
      <c r="Q4929" s="18" t="s">
        <v>113</v>
      </c>
      <c r="R4929" s="16">
        <v>4924</v>
      </c>
      <c r="S4929" s="18">
        <f t="shared" si="260"/>
        <v>2.6818731502307278E-2</v>
      </c>
      <c r="T4929" s="18">
        <f t="shared" si="259"/>
        <v>37.287371325298054</v>
      </c>
      <c r="U4929" s="18">
        <f>LOOKUP('lap sim'!T4929,'bike sim'!J159:J404,'bike sim'!K159:K404)</f>
        <v>13.073688389279923</v>
      </c>
    </row>
    <row r="4930" spans="17:21" x14ac:dyDescent="0.25">
      <c r="Q4930" s="18" t="s">
        <v>113</v>
      </c>
      <c r="R4930" s="16">
        <v>4925</v>
      </c>
      <c r="S4930" s="18">
        <f t="shared" si="260"/>
        <v>2.6818731502307278E-2</v>
      </c>
      <c r="T4930" s="18">
        <f t="shared" si="259"/>
        <v>37.287371325298054</v>
      </c>
      <c r="U4930" s="18">
        <f>LOOKUP('lap sim'!T4930,'bike sim'!J160:J405,'bike sim'!K160:K405)</f>
        <v>13.073688389279923</v>
      </c>
    </row>
    <row r="4931" spans="17:21" x14ac:dyDescent="0.25">
      <c r="Q4931" s="18" t="s">
        <v>113</v>
      </c>
      <c r="R4931" s="16">
        <v>4926</v>
      </c>
      <c r="S4931" s="18">
        <f t="shared" si="260"/>
        <v>2.6818731502307278E-2</v>
      </c>
      <c r="T4931" s="18">
        <f t="shared" si="259"/>
        <v>37.287371325298054</v>
      </c>
      <c r="U4931" s="18">
        <f>LOOKUP('lap sim'!T4931,'bike sim'!J161:J406,'bike sim'!K161:K406)</f>
        <v>13.073688389279923</v>
      </c>
    </row>
    <row r="4932" spans="17:21" x14ac:dyDescent="0.25">
      <c r="Q4932" s="18" t="s">
        <v>113</v>
      </c>
      <c r="R4932" s="16">
        <v>4927</v>
      </c>
      <c r="S4932" s="18">
        <f t="shared" si="260"/>
        <v>2.6818731502307278E-2</v>
      </c>
      <c r="T4932" s="18">
        <f t="shared" si="259"/>
        <v>37.287371325298054</v>
      </c>
      <c r="U4932" s="18">
        <f>LOOKUP('lap sim'!T4932,'bike sim'!J162:J407,'bike sim'!K162:K407)</f>
        <v>13.073688389279923</v>
      </c>
    </row>
    <row r="4933" spans="17:21" x14ac:dyDescent="0.25">
      <c r="Q4933" s="18" t="s">
        <v>113</v>
      </c>
      <c r="R4933" s="16">
        <v>4928</v>
      </c>
      <c r="S4933" s="18">
        <f t="shared" si="260"/>
        <v>2.6818731502307278E-2</v>
      </c>
      <c r="T4933" s="18">
        <f t="shared" si="259"/>
        <v>37.287371325298054</v>
      </c>
      <c r="U4933" s="18">
        <f>LOOKUP('lap sim'!T4933,'bike sim'!J163:J408,'bike sim'!K163:K408)</f>
        <v>13.073688389279923</v>
      </c>
    </row>
    <row r="4934" spans="17:21" x14ac:dyDescent="0.25">
      <c r="Q4934" s="18" t="s">
        <v>113</v>
      </c>
      <c r="R4934" s="16">
        <v>4929</v>
      </c>
      <c r="S4934" s="18">
        <f t="shared" si="260"/>
        <v>2.6818731502307278E-2</v>
      </c>
      <c r="T4934" s="18">
        <f t="shared" si="259"/>
        <v>37.287371325298054</v>
      </c>
      <c r="U4934" s="18">
        <f>LOOKUP('lap sim'!T4934,'bike sim'!J164:J409,'bike sim'!K164:K409)</f>
        <v>13.073688389279923</v>
      </c>
    </row>
    <row r="4935" spans="17:21" x14ac:dyDescent="0.25">
      <c r="Q4935" s="18" t="s">
        <v>113</v>
      </c>
      <c r="R4935" s="16">
        <v>4930</v>
      </c>
      <c r="S4935" s="18">
        <f t="shared" si="260"/>
        <v>2.6818731502307278E-2</v>
      </c>
      <c r="T4935" s="18">
        <f t="shared" si="259"/>
        <v>37.287371325298054</v>
      </c>
      <c r="U4935" s="18">
        <f>LOOKUP('lap sim'!T4935,'bike sim'!J165:J410,'bike sim'!K165:K410)</f>
        <v>12.348719160876071</v>
      </c>
    </row>
    <row r="4936" spans="17:21" x14ac:dyDescent="0.25">
      <c r="Q4936" s="18" t="s">
        <v>113</v>
      </c>
      <c r="R4936" s="16">
        <v>4931</v>
      </c>
      <c r="S4936" s="18">
        <f t="shared" si="260"/>
        <v>2.6818731502307278E-2</v>
      </c>
      <c r="T4936" s="18">
        <f t="shared" si="259"/>
        <v>37.287371325298054</v>
      </c>
      <c r="U4936" s="18">
        <f>LOOKUP('lap sim'!T4936,'bike sim'!J166:J411,'bike sim'!K166:K411)</f>
        <v>12.348719160876071</v>
      </c>
    </row>
    <row r="4937" spans="17:21" x14ac:dyDescent="0.25">
      <c r="Q4937" s="18" t="s">
        <v>113</v>
      </c>
      <c r="R4937" s="16">
        <v>4932</v>
      </c>
      <c r="S4937" s="18">
        <f t="shared" si="260"/>
        <v>2.6818731502307278E-2</v>
      </c>
      <c r="T4937" s="18">
        <f t="shared" si="259"/>
        <v>37.287371325298054</v>
      </c>
      <c r="U4937" s="18">
        <f>LOOKUP('lap sim'!T4937,'bike sim'!J167:J412,'bike sim'!K167:K412)</f>
        <v>12.348719160876071</v>
      </c>
    </row>
    <row r="4938" spans="17:21" x14ac:dyDescent="0.25">
      <c r="Q4938" s="18" t="s">
        <v>113</v>
      </c>
      <c r="R4938" s="16">
        <v>4933</v>
      </c>
      <c r="S4938" s="18">
        <f t="shared" si="260"/>
        <v>2.6818731502307278E-2</v>
      </c>
      <c r="T4938" s="18">
        <f t="shared" si="259"/>
        <v>37.287371325298054</v>
      </c>
      <c r="U4938" s="18">
        <f>LOOKUP('lap sim'!T4938,'bike sim'!J168:J413,'bike sim'!K168:K413)</f>
        <v>12.348719160876071</v>
      </c>
    </row>
    <row r="4939" spans="17:21" x14ac:dyDescent="0.25">
      <c r="Q4939" s="18" t="s">
        <v>113</v>
      </c>
      <c r="R4939" s="16">
        <v>4934</v>
      </c>
      <c r="S4939" s="18">
        <f t="shared" si="260"/>
        <v>2.6818731502307278E-2</v>
      </c>
      <c r="T4939" s="18">
        <f t="shared" si="259"/>
        <v>37.287371325298054</v>
      </c>
      <c r="U4939" s="18">
        <f>LOOKUP('lap sim'!T4939,'bike sim'!J169:J414,'bike sim'!K169:K414)</f>
        <v>12.348719160876071</v>
      </c>
    </row>
    <row r="4940" spans="17:21" x14ac:dyDescent="0.25">
      <c r="Q4940" s="18" t="s">
        <v>113</v>
      </c>
      <c r="R4940" s="16">
        <v>4935</v>
      </c>
      <c r="S4940" s="18">
        <f t="shared" si="260"/>
        <v>2.6818731502307278E-2</v>
      </c>
      <c r="T4940" s="18">
        <f t="shared" si="259"/>
        <v>37.287371325298054</v>
      </c>
      <c r="U4940" s="18">
        <f>LOOKUP('lap sim'!T4940,'bike sim'!J170:J415,'bike sim'!K170:K415)</f>
        <v>12.348719160876071</v>
      </c>
    </row>
    <row r="4941" spans="17:21" x14ac:dyDescent="0.25">
      <c r="Q4941" s="18" t="s">
        <v>113</v>
      </c>
      <c r="R4941" s="16">
        <v>4936</v>
      </c>
      <c r="S4941" s="18">
        <f t="shared" si="260"/>
        <v>2.6818731502307278E-2</v>
      </c>
      <c r="T4941" s="18">
        <f t="shared" si="259"/>
        <v>37.287371325298054</v>
      </c>
      <c r="U4941" s="18">
        <f>LOOKUP('lap sim'!T4941,'bike sim'!J171:J416,'bike sim'!K171:K416)</f>
        <v>12.348719160876071</v>
      </c>
    </row>
    <row r="4942" spans="17:21" x14ac:dyDescent="0.25">
      <c r="Q4942" s="18" t="s">
        <v>113</v>
      </c>
      <c r="R4942" s="16">
        <v>4937</v>
      </c>
      <c r="S4942" s="18">
        <f t="shared" si="260"/>
        <v>2.6818731502307278E-2</v>
      </c>
      <c r="T4942" s="18">
        <f t="shared" si="259"/>
        <v>37.287371325298054</v>
      </c>
      <c r="U4942" s="18">
        <f>LOOKUP('lap sim'!T4942,'bike sim'!J172:J417,'bike sim'!K172:K417)</f>
        <v>12.348719160876071</v>
      </c>
    </row>
    <row r="4943" spans="17:21" x14ac:dyDescent="0.25">
      <c r="Q4943" s="18" t="s">
        <v>113</v>
      </c>
      <c r="R4943" s="16">
        <v>4938</v>
      </c>
      <c r="S4943" s="18">
        <f t="shared" si="260"/>
        <v>2.6818731502307278E-2</v>
      </c>
      <c r="T4943" s="18">
        <f t="shared" si="259"/>
        <v>37.287371325298054</v>
      </c>
      <c r="U4943" s="18">
        <f>LOOKUP('lap sim'!T4943,'bike sim'!J173:J418,'bike sim'!K173:K418)</f>
        <v>12.348719160876071</v>
      </c>
    </row>
    <row r="4944" spans="17:21" x14ac:dyDescent="0.25">
      <c r="Q4944" s="18" t="s">
        <v>113</v>
      </c>
      <c r="R4944" s="16">
        <v>4939</v>
      </c>
      <c r="S4944" s="18">
        <f t="shared" si="260"/>
        <v>2.6818731502307278E-2</v>
      </c>
      <c r="T4944" s="18">
        <f t="shared" si="259"/>
        <v>37.287371325298054</v>
      </c>
      <c r="U4944" s="18">
        <f>LOOKUP('lap sim'!T4944,'bike sim'!J174:J419,'bike sim'!K174:K419)</f>
        <v>12.348719160876071</v>
      </c>
    </row>
    <row r="4945" spans="17:21" x14ac:dyDescent="0.25">
      <c r="Q4945" s="18" t="s">
        <v>113</v>
      </c>
      <c r="R4945" s="16">
        <v>4940</v>
      </c>
      <c r="S4945" s="18">
        <f t="shared" si="260"/>
        <v>2.6818731502307278E-2</v>
      </c>
      <c r="T4945" s="18">
        <f t="shared" si="259"/>
        <v>37.287371325298054</v>
      </c>
      <c r="U4945" s="18">
        <f>LOOKUP('lap sim'!T4945,'bike sim'!J175:J420,'bike sim'!K175:K420)</f>
        <v>12.348719160876071</v>
      </c>
    </row>
    <row r="4946" spans="17:21" x14ac:dyDescent="0.25">
      <c r="Q4946" s="18" t="s">
        <v>113</v>
      </c>
      <c r="R4946" s="16">
        <v>4941</v>
      </c>
      <c r="S4946" s="18">
        <f t="shared" si="260"/>
        <v>2.6818731502307278E-2</v>
      </c>
      <c r="T4946" s="18">
        <f t="shared" si="259"/>
        <v>37.287371325298054</v>
      </c>
      <c r="U4946" s="18">
        <f>LOOKUP('lap sim'!T4946,'bike sim'!J176:J421,'bike sim'!K176:K421)</f>
        <v>12.348719160876071</v>
      </c>
    </row>
    <row r="4947" spans="17:21" x14ac:dyDescent="0.25">
      <c r="Q4947" s="18" t="s">
        <v>113</v>
      </c>
      <c r="R4947" s="16">
        <v>4942</v>
      </c>
      <c r="S4947" s="18">
        <f t="shared" si="260"/>
        <v>2.6818731502307278E-2</v>
      </c>
      <c r="T4947" s="18">
        <f t="shared" si="259"/>
        <v>37.287371325298054</v>
      </c>
      <c r="U4947" s="18">
        <f>LOOKUP('lap sim'!T4947,'bike sim'!J177:J422,'bike sim'!K177:K422)</f>
        <v>12.348719160876071</v>
      </c>
    </row>
    <row r="4948" spans="17:21" x14ac:dyDescent="0.25">
      <c r="Q4948" s="18" t="s">
        <v>113</v>
      </c>
      <c r="R4948" s="16">
        <v>4943</v>
      </c>
      <c r="S4948" s="18">
        <f t="shared" si="260"/>
        <v>2.6818731502307278E-2</v>
      </c>
      <c r="T4948" s="18">
        <f t="shared" si="259"/>
        <v>37.287371325298054</v>
      </c>
      <c r="U4948" s="18">
        <f>LOOKUP('lap sim'!T4948,'bike sim'!J178:J423,'bike sim'!K178:K423)</f>
        <v>12.348719160876071</v>
      </c>
    </row>
    <row r="4949" spans="17:21" x14ac:dyDescent="0.25">
      <c r="Q4949" s="18" t="s">
        <v>113</v>
      </c>
      <c r="R4949" s="16">
        <v>4944</v>
      </c>
      <c r="S4949" s="18">
        <f t="shared" si="260"/>
        <v>2.6818731502307278E-2</v>
      </c>
      <c r="T4949" s="18">
        <f t="shared" si="259"/>
        <v>37.287371325298054</v>
      </c>
      <c r="U4949" s="18">
        <f>LOOKUP('lap sim'!T4949,'bike sim'!J179:J424,'bike sim'!K179:K424)</f>
        <v>12.348719160876071</v>
      </c>
    </row>
    <row r="4950" spans="17:21" x14ac:dyDescent="0.25">
      <c r="Q4950" s="18" t="s">
        <v>113</v>
      </c>
      <c r="R4950" s="16">
        <v>4945</v>
      </c>
      <c r="S4950" s="18">
        <f t="shared" si="260"/>
        <v>2.6818731502307278E-2</v>
      </c>
      <c r="T4950" s="18">
        <f t="shared" si="259"/>
        <v>37.287371325298054</v>
      </c>
      <c r="U4950" s="18">
        <f>LOOKUP('lap sim'!T4950,'bike sim'!J180:J425,'bike sim'!K180:K425)</f>
        <v>12.348719160876071</v>
      </c>
    </row>
    <row r="4951" spans="17:21" x14ac:dyDescent="0.25">
      <c r="Q4951" s="18" t="s">
        <v>113</v>
      </c>
      <c r="R4951" s="16">
        <v>4946</v>
      </c>
      <c r="S4951" s="18">
        <f t="shared" si="260"/>
        <v>2.6818731502307278E-2</v>
      </c>
      <c r="T4951" s="18">
        <f t="shared" si="259"/>
        <v>37.287371325298054</v>
      </c>
      <c r="U4951" s="18">
        <f>LOOKUP('lap sim'!T4951,'bike sim'!J181:J426,'bike sim'!K181:K426)</f>
        <v>12.348719160876071</v>
      </c>
    </row>
    <row r="4952" spans="17:21" x14ac:dyDescent="0.25">
      <c r="Q4952" s="18" t="s">
        <v>113</v>
      </c>
      <c r="R4952" s="16">
        <v>4947</v>
      </c>
      <c r="S4952" s="18">
        <f t="shared" si="260"/>
        <v>2.6818731502307278E-2</v>
      </c>
      <c r="T4952" s="18">
        <f t="shared" ref="T4952:T4959" si="261">$I$15</f>
        <v>37.287371325298054</v>
      </c>
      <c r="U4952" s="18">
        <f>LOOKUP('lap sim'!T4952,'bike sim'!J182:J427,'bike sim'!K182:K427)</f>
        <v>12.348719160876071</v>
      </c>
    </row>
    <row r="4953" spans="17:21" x14ac:dyDescent="0.25">
      <c r="Q4953" s="18" t="s">
        <v>113</v>
      </c>
      <c r="R4953" s="16">
        <v>4948</v>
      </c>
      <c r="S4953" s="18">
        <f t="shared" si="260"/>
        <v>2.6818731502307278E-2</v>
      </c>
      <c r="T4953" s="18">
        <f t="shared" si="261"/>
        <v>37.287371325298054</v>
      </c>
      <c r="U4953" s="18">
        <f>LOOKUP('lap sim'!T4953,'bike sim'!J183:J428,'bike sim'!K183:K428)</f>
        <v>12.348719160876071</v>
      </c>
    </row>
    <row r="4954" spans="17:21" x14ac:dyDescent="0.25">
      <c r="Q4954" s="18" t="s">
        <v>113</v>
      </c>
      <c r="R4954" s="16">
        <v>4949</v>
      </c>
      <c r="S4954" s="18">
        <f t="shared" si="260"/>
        <v>2.6818731502307278E-2</v>
      </c>
      <c r="T4954" s="18">
        <f t="shared" si="261"/>
        <v>37.287371325298054</v>
      </c>
      <c r="U4954" s="18">
        <f>LOOKUP('lap sim'!T4954,'bike sim'!J184:J429,'bike sim'!K184:K429)</f>
        <v>12.348719160876071</v>
      </c>
    </row>
    <row r="4955" spans="17:21" x14ac:dyDescent="0.25">
      <c r="Q4955" s="18" t="s">
        <v>113</v>
      </c>
      <c r="R4955" s="16">
        <v>4950</v>
      </c>
      <c r="S4955" s="18">
        <f t="shared" si="260"/>
        <v>2.6818731502307278E-2</v>
      </c>
      <c r="T4955" s="18">
        <f t="shared" si="261"/>
        <v>37.287371325298054</v>
      </c>
      <c r="U4955" s="18">
        <f>LOOKUP('lap sim'!T4955,'bike sim'!J185:J430,'bike sim'!K185:K430)</f>
        <v>12.348719160876071</v>
      </c>
    </row>
    <row r="4956" spans="17:21" x14ac:dyDescent="0.25">
      <c r="Q4956" s="18" t="s">
        <v>113</v>
      </c>
      <c r="R4956" s="16">
        <v>4951</v>
      </c>
      <c r="S4956" s="18">
        <f t="shared" si="260"/>
        <v>2.6818731502307278E-2</v>
      </c>
      <c r="T4956" s="18">
        <f t="shared" si="261"/>
        <v>37.287371325298054</v>
      </c>
      <c r="U4956" s="18">
        <f>LOOKUP('lap sim'!T4956,'bike sim'!J186:J431,'bike sim'!K186:K431)</f>
        <v>12.348719160876071</v>
      </c>
    </row>
    <row r="4957" spans="17:21" x14ac:dyDescent="0.25">
      <c r="Q4957" s="18" t="s">
        <v>113</v>
      </c>
      <c r="R4957" s="16">
        <v>4952</v>
      </c>
      <c r="S4957" s="18">
        <f t="shared" si="260"/>
        <v>2.6818731502307278E-2</v>
      </c>
      <c r="T4957" s="18">
        <f t="shared" si="261"/>
        <v>37.287371325298054</v>
      </c>
      <c r="U4957" s="18">
        <f>LOOKUP('lap sim'!T4957,'bike sim'!J187:J432,'bike sim'!K187:K432)</f>
        <v>12.348719160876071</v>
      </c>
    </row>
    <row r="4958" spans="17:21" x14ac:dyDescent="0.25">
      <c r="Q4958" s="18" t="s">
        <v>113</v>
      </c>
      <c r="R4958" s="16">
        <v>4953</v>
      </c>
      <c r="S4958" s="18">
        <f t="shared" si="260"/>
        <v>2.6818731502307278E-2</v>
      </c>
      <c r="T4958" s="18">
        <f t="shared" si="261"/>
        <v>37.287371325298054</v>
      </c>
      <c r="U4958" s="18">
        <f>LOOKUP('lap sim'!T4958,'bike sim'!J54:J299,'bike sim'!K54:K299)</f>
        <v>12.809932901338639</v>
      </c>
    </row>
    <row r="4959" spans="17:21" x14ac:dyDescent="0.25">
      <c r="Q4959" s="18" t="s">
        <v>113</v>
      </c>
      <c r="R4959" s="16">
        <v>4954</v>
      </c>
      <c r="S4959" s="18">
        <f t="shared" si="260"/>
        <v>2.6818731502307278E-2</v>
      </c>
      <c r="T4959" s="18">
        <f t="shared" si="261"/>
        <v>37.287371325298054</v>
      </c>
      <c r="U4959" s="18">
        <f>LOOKUP('lap sim'!T4959,'bike sim'!J189:J434,'bike sim'!K189:K434)</f>
        <v>13.073688389279923</v>
      </c>
    </row>
    <row r="4960" spans="17:21" x14ac:dyDescent="0.25">
      <c r="Q4960" s="18" t="s">
        <v>114</v>
      </c>
      <c r="R4960" s="10">
        <v>4955</v>
      </c>
      <c r="S4960" s="18">
        <f t="shared" si="260"/>
        <v>2.6568899447921821E-2</v>
      </c>
      <c r="T4960" s="18">
        <f>T4959+(U4959*S4959)</f>
        <v>37.637991063954985</v>
      </c>
      <c r="U4960" s="18">
        <f>LOOKUP('lap sim'!T4960,'bike sim'!J190:J435,'bike sim'!K190:K435)</f>
        <v>12.256321121961856</v>
      </c>
    </row>
    <row r="4961" spans="17:21" x14ac:dyDescent="0.25">
      <c r="Q4961" s="18" t="s">
        <v>114</v>
      </c>
      <c r="R4961" s="10">
        <v>4956</v>
      </c>
      <c r="S4961" s="18">
        <f t="shared" si="260"/>
        <v>2.6341001952633437E-2</v>
      </c>
      <c r="T4961" s="18">
        <f t="shared" ref="T4961:T4973" si="262">T4960+(U4960*S4960)</f>
        <v>37.963628027445829</v>
      </c>
      <c r="U4961" s="18">
        <f>LOOKUP('lap sim'!T4961,'bike sim'!J191:J436,'bike sim'!K191:K436)</f>
        <v>12.256321121961856</v>
      </c>
    </row>
    <row r="4962" spans="17:21" x14ac:dyDescent="0.25">
      <c r="Q4962" s="18" t="s">
        <v>114</v>
      </c>
      <c r="R4962" s="10">
        <v>4957</v>
      </c>
      <c r="S4962" s="18">
        <f t="shared" si="260"/>
        <v>2.6118886197341921E-2</v>
      </c>
      <c r="T4962" s="18">
        <f t="shared" si="262"/>
        <v>38.28647180605153</v>
      </c>
      <c r="U4962" s="18">
        <f>LOOKUP('lap sim'!T4962,'bike sim'!J192:J437,'bike sim'!K192:K437)</f>
        <v>12.256321121961856</v>
      </c>
    </row>
    <row r="4963" spans="17:21" x14ac:dyDescent="0.25">
      <c r="Q4963" s="18" t="s">
        <v>114</v>
      </c>
      <c r="R4963" s="10">
        <v>4958</v>
      </c>
      <c r="S4963" s="18">
        <f t="shared" si="260"/>
        <v>2.590231137974721E-2</v>
      </c>
      <c r="T4963" s="18">
        <f t="shared" si="262"/>
        <v>38.606593262634128</v>
      </c>
      <c r="U4963" s="18">
        <f>LOOKUP('lap sim'!T4963,'bike sim'!J193:J438,'bike sim'!K193:K438)</f>
        <v>12.256321121961856</v>
      </c>
    </row>
    <row r="4964" spans="17:21" x14ac:dyDescent="0.25">
      <c r="Q4964" s="18" t="s">
        <v>114</v>
      </c>
      <c r="R4964" s="10">
        <v>4959</v>
      </c>
      <c r="S4964" s="18">
        <f t="shared" si="260"/>
        <v>2.5691050524252482E-2</v>
      </c>
      <c r="T4964" s="18">
        <f t="shared" si="262"/>
        <v>38.924060308705357</v>
      </c>
      <c r="U4964" s="18">
        <f>LOOKUP('lap sim'!T4964,'bike sim'!J194:J439,'bike sim'!K194:K439)</f>
        <v>11.49733723088079</v>
      </c>
    </row>
    <row r="4965" spans="17:21" x14ac:dyDescent="0.25">
      <c r="Q4965" s="18" t="s">
        <v>114</v>
      </c>
      <c r="R4965" s="10">
        <v>4960</v>
      </c>
      <c r="S4965" s="18">
        <f t="shared" si="260"/>
        <v>2.5497560036485883E-2</v>
      </c>
      <c r="T4965" s="18">
        <f t="shared" si="262"/>
        <v>39.219438980398287</v>
      </c>
      <c r="U4965" s="18">
        <f>LOOKUP('lap sim'!T4965,'bike sim'!J195:J440,'bike sim'!K195:K440)</f>
        <v>11.49733723088079</v>
      </c>
    </row>
    <row r="4966" spans="17:21" x14ac:dyDescent="0.25">
      <c r="Q4966" s="18" t="s">
        <v>114</v>
      </c>
      <c r="R4966" s="10">
        <v>4961</v>
      </c>
      <c r="S4966" s="18">
        <f t="shared" si="260"/>
        <v>2.5308387108995994E-2</v>
      </c>
      <c r="T4966" s="18">
        <f t="shared" si="262"/>
        <v>39.512593026702397</v>
      </c>
      <c r="U4966" s="18">
        <f>LOOKUP('lap sim'!T4966,'bike sim'!J196:J441,'bike sim'!K196:K441)</f>
        <v>11.49733723088079</v>
      </c>
    </row>
    <row r="4967" spans="17:21" x14ac:dyDescent="0.25">
      <c r="Q4967" s="18" t="s">
        <v>114</v>
      </c>
      <c r="R4967" s="10">
        <v>4962</v>
      </c>
      <c r="S4967" s="18">
        <f t="shared" si="260"/>
        <v>2.512337329392272E-2</v>
      </c>
      <c r="T4967" s="18">
        <f t="shared" si="262"/>
        <v>39.8035720880642</v>
      </c>
      <c r="U4967" s="18">
        <f>LOOKUP('lap sim'!T4967,'bike sim'!J197:J442,'bike sim'!K197:K442)</f>
        <v>11.49733723088079</v>
      </c>
    </row>
    <row r="4968" spans="17:21" x14ac:dyDescent="0.25">
      <c r="Q4968" s="18" t="s">
        <v>114</v>
      </c>
      <c r="R4968" s="10">
        <v>4963</v>
      </c>
      <c r="S4968" s="18">
        <f t="shared" si="260"/>
        <v>2.4942368174570552E-2</v>
      </c>
      <c r="T4968" s="18">
        <f t="shared" si="262"/>
        <v>40.092423983201734</v>
      </c>
      <c r="U4968" s="18">
        <f>LOOKUP('lap sim'!T4968,'bike sim'!J54:J299,'bike sim'!K54:K299)</f>
        <v>11.041946896232151</v>
      </c>
    </row>
    <row r="4969" spans="17:21" x14ac:dyDescent="0.25">
      <c r="Q4969" s="18" t="s">
        <v>114</v>
      </c>
      <c r="R4969" s="10">
        <v>4964</v>
      </c>
      <c r="S4969" s="18">
        <f t="shared" si="260"/>
        <v>2.477219717361933E-2</v>
      </c>
      <c r="T4969" s="18">
        <f t="shared" si="262"/>
        <v>40.367836288051613</v>
      </c>
      <c r="U4969" s="18">
        <f>LOOKUP('lap sim'!T4969,'bike sim'!J199:J444,'bike sim'!K199:K444)</f>
        <v>10.785060040789329</v>
      </c>
    </row>
    <row r="4970" spans="17:21" x14ac:dyDescent="0.25">
      <c r="Q4970" s="18" t="s">
        <v>114</v>
      </c>
      <c r="R4970" s="10">
        <v>4965</v>
      </c>
      <c r="S4970" s="18">
        <f t="shared" si="260"/>
        <v>2.4609323348486974E-2</v>
      </c>
      <c r="T4970" s="18">
        <f t="shared" si="262"/>
        <v>40.635005921911372</v>
      </c>
      <c r="U4970" s="18">
        <f>LOOKUP('lap sim'!T4970,'bike sim'!J200:J445,'bike sim'!K200:K445)</f>
        <v>10.785060040789329</v>
      </c>
    </row>
    <row r="4971" spans="17:21" x14ac:dyDescent="0.25">
      <c r="Q4971" s="18" t="s">
        <v>114</v>
      </c>
      <c r="R4971" s="10">
        <v>4966</v>
      </c>
      <c r="S4971" s="18">
        <f t="shared" si="260"/>
        <v>2.4449627305254875E-2</v>
      </c>
      <c r="T4971" s="18">
        <f t="shared" si="262"/>
        <v>40.900418951788005</v>
      </c>
      <c r="U4971" s="18">
        <f>LOOKUP('lap sim'!T4971,'bike sim'!J201:J446,'bike sim'!K201:K446)</f>
        <v>10.785060040789329</v>
      </c>
    </row>
    <row r="4972" spans="17:21" x14ac:dyDescent="0.25">
      <c r="Q4972" s="18" t="s">
        <v>114</v>
      </c>
      <c r="R4972" s="10">
        <v>4967</v>
      </c>
      <c r="S4972" s="18">
        <f t="shared" si="260"/>
        <v>2.429300690568742E-2</v>
      </c>
      <c r="T4972" s="18">
        <f t="shared" si="262"/>
        <v>41.164109650250104</v>
      </c>
      <c r="U4972" s="18">
        <f>LOOKUP('lap sim'!T4972,'bike sim'!J202:J447,'bike sim'!K202:K447)</f>
        <v>10.785060040789329</v>
      </c>
    </row>
    <row r="4973" spans="17:21" x14ac:dyDescent="0.25">
      <c r="Q4973" s="18" t="s">
        <v>114</v>
      </c>
      <c r="R4973" s="10">
        <v>4968</v>
      </c>
      <c r="S4973" s="18">
        <f t="shared" si="260"/>
        <v>2.4139364553302522E-2</v>
      </c>
      <c r="T4973" s="18">
        <f t="shared" si="262"/>
        <v>41.426111188299252</v>
      </c>
      <c r="U4973" s="18">
        <f>LOOKUP('lap sim'!T4973,'bike sim'!J203:J448,'bike sim'!K203:K448)</f>
        <v>10.785060040789329</v>
      </c>
    </row>
    <row r="4974" spans="17:21" x14ac:dyDescent="0.25">
      <c r="Q4974" s="18" t="s">
        <v>114</v>
      </c>
      <c r="R4974" s="11">
        <v>4969</v>
      </c>
      <c r="S4974" s="18">
        <f t="shared" si="260"/>
        <v>2.4835854118049793E-2</v>
      </c>
      <c r="T4974" s="18">
        <f t="shared" ref="T4974:T4983" si="263">T4975+(U4975*S4975)</f>
        <v>40.264369215844141</v>
      </c>
      <c r="U4974" s="18">
        <f>LOOKUP('lap sim'!T4974,'bike sim'!J204:J449,'bike sim'!K204:K449)</f>
        <v>10.785060040789329</v>
      </c>
    </row>
    <row r="4975" spans="17:21" x14ac:dyDescent="0.25">
      <c r="Q4975" s="18" t="s">
        <v>114</v>
      </c>
      <c r="R4975" s="11">
        <v>4970</v>
      </c>
      <c r="S4975" s="18">
        <f t="shared" si="260"/>
        <v>2.5015292698822328E-2</v>
      </c>
      <c r="T4975" s="18">
        <f t="shared" si="263"/>
        <v>39.975546640198942</v>
      </c>
      <c r="U4975" s="18">
        <f>LOOKUP('lap sim'!T4975,'bike sim'!J205:J450,'bike sim'!K205:K450)</f>
        <v>11.545840343446921</v>
      </c>
    </row>
    <row r="4976" spans="17:21" x14ac:dyDescent="0.25">
      <c r="Q4976" s="18" t="s">
        <v>114</v>
      </c>
      <c r="R4976" s="11">
        <v>4971</v>
      </c>
      <c r="S4976" s="18">
        <f t="shared" si="260"/>
        <v>2.5197905724485267E-2</v>
      </c>
      <c r="T4976" s="18">
        <f t="shared" si="263"/>
        <v>39.685837820572594</v>
      </c>
      <c r="U4976" s="18">
        <f>LOOKUP('lap sim'!T4976,'bike sim'!J206:J451,'bike sim'!K206:K451)</f>
        <v>11.49733723088079</v>
      </c>
    </row>
    <row r="4977" spans="17:21" x14ac:dyDescent="0.25">
      <c r="Q4977" s="18" t="s">
        <v>114</v>
      </c>
      <c r="R4977" s="11">
        <v>4972</v>
      </c>
      <c r="S4977" s="18">
        <f t="shared" si="260"/>
        <v>2.5384587506501077E-2</v>
      </c>
      <c r="T4977" s="18">
        <f t="shared" si="263"/>
        <v>39.393982657543546</v>
      </c>
      <c r="U4977" s="18">
        <f>LOOKUP('lap sim'!T4977,'bike sim'!J207:J452,'bike sim'!K207:K452)</f>
        <v>11.49733723088079</v>
      </c>
    </row>
    <row r="4978" spans="17:21" x14ac:dyDescent="0.25">
      <c r="Q4978" s="18" t="s">
        <v>114</v>
      </c>
      <c r="R4978" s="11">
        <v>4973</v>
      </c>
      <c r="S4978" s="18">
        <f t="shared" si="260"/>
        <v>2.5575491653612798E-2</v>
      </c>
      <c r="T4978" s="18">
        <f t="shared" si="263"/>
        <v>39.099932605156383</v>
      </c>
      <c r="U4978" s="18">
        <f>LOOKUP('lap sim'!T4978,'bike sim'!J208:J453,'bike sim'!K208:K453)</f>
        <v>11.49733723088079</v>
      </c>
    </row>
    <row r="4979" spans="17:21" x14ac:dyDescent="0.25">
      <c r="Q4979" s="18" t="s">
        <v>114</v>
      </c>
      <c r="R4979" s="11">
        <v>4974</v>
      </c>
      <c r="S4979" s="18">
        <f t="shared" si="260"/>
        <v>2.5783883529362873E-2</v>
      </c>
      <c r="T4979" s="18">
        <f t="shared" si="263"/>
        <v>38.783917048849247</v>
      </c>
      <c r="U4979" s="18">
        <f>LOOKUP('lap sim'!T4979,'bike sim'!J209:J454,'bike sim'!K209:K454)</f>
        <v>12.256321121961856</v>
      </c>
    </row>
    <row r="4980" spans="17:21" x14ac:dyDescent="0.25">
      <c r="Q4980" s="18" t="s">
        <v>114</v>
      </c>
      <c r="R4980" s="11">
        <v>4975</v>
      </c>
      <c r="S4980" s="18">
        <f t="shared" si="260"/>
        <v>2.5997468446923768E-2</v>
      </c>
      <c r="T4980" s="18">
        <f t="shared" si="263"/>
        <v>38.46528372720568</v>
      </c>
      <c r="U4980" s="18">
        <f>LOOKUP('lap sim'!T4980,'bike sim'!J210:J455,'bike sim'!K210:K455)</f>
        <v>12.256321121961856</v>
      </c>
    </row>
    <row r="4981" spans="17:21" x14ac:dyDescent="0.25">
      <c r="Q4981" s="18" t="s">
        <v>114</v>
      </c>
      <c r="R4981" s="11">
        <v>4976</v>
      </c>
      <c r="S4981" s="18">
        <f t="shared" si="260"/>
        <v>2.6216466115241661E-2</v>
      </c>
      <c r="T4981" s="18">
        <f t="shared" si="263"/>
        <v>38.143966299814245</v>
      </c>
      <c r="U4981" s="18">
        <f>LOOKUP('lap sim'!T4981,'bike sim'!J211:J456,'bike sim'!K211:K456)</f>
        <v>12.256321121961856</v>
      </c>
    </row>
    <row r="4982" spans="17:21" x14ac:dyDescent="0.25">
      <c r="Q4982" s="18" t="s">
        <v>114</v>
      </c>
      <c r="R4982" s="11">
        <v>4977</v>
      </c>
      <c r="S4982" s="18">
        <f t="shared" si="260"/>
        <v>2.6441109498123724E-2</v>
      </c>
      <c r="T4982" s="18">
        <f t="shared" si="263"/>
        <v>37.819895570984286</v>
      </c>
      <c r="U4982" s="18">
        <f>LOOKUP('lap sim'!T4982,'bike sim'!J212:J457,'bike sim'!K212:K457)</f>
        <v>12.256321121961856</v>
      </c>
    </row>
    <row r="4983" spans="17:21" x14ac:dyDescent="0.25">
      <c r="Q4983" s="18" t="s">
        <v>114</v>
      </c>
      <c r="R4983" s="11">
        <v>4978</v>
      </c>
      <c r="S4983" s="18">
        <f t="shared" si="260"/>
        <v>2.6671645861484055E-2</v>
      </c>
      <c r="T4983" s="18">
        <f t="shared" si="263"/>
        <v>37.492999314454693</v>
      </c>
      <c r="U4983" s="18">
        <f>LOOKUP('lap sim'!T4983,'bike sim'!J213:J458,'bike sim'!K213:K458)</f>
        <v>12.256321121961856</v>
      </c>
    </row>
    <row r="4984" spans="17:21" x14ac:dyDescent="0.25">
      <c r="Q4984" s="18" t="s">
        <v>114</v>
      </c>
      <c r="R4984" s="11">
        <v>4979</v>
      </c>
      <c r="S4984" s="18">
        <f t="shared" si="260"/>
        <v>2.6924424757104614E-2</v>
      </c>
      <c r="T4984" s="18">
        <f t="shared" ref="T4984:T4992" si="264">T4985+(U4985*S4985)</f>
        <v>37.140997775119693</v>
      </c>
      <c r="U4984" s="18">
        <f>LOOKUP('lap sim'!T4984,'bike sim'!J214:J459,'bike sim'!K214:K459)</f>
        <v>13.073688389279923</v>
      </c>
    </row>
    <row r="4985" spans="17:21" x14ac:dyDescent="0.25">
      <c r="Q4985" s="18" t="s">
        <v>114</v>
      </c>
      <c r="R4985" s="11">
        <v>4980</v>
      </c>
      <c r="S4985" s="18">
        <f t="shared" si="260"/>
        <v>2.7184553884069439E-2</v>
      </c>
      <c r="T4985" s="18">
        <f t="shared" si="264"/>
        <v>36.78559538863778</v>
      </c>
      <c r="U4985" s="18">
        <f>LOOKUP('lap sim'!T4985,'bike sim'!J215:J460,'bike sim'!K215:K460)</f>
        <v>13.073688389279923</v>
      </c>
    </row>
    <row r="4986" spans="17:21" x14ac:dyDescent="0.25">
      <c r="Q4986" s="18" t="s">
        <v>114</v>
      </c>
      <c r="R4986" s="11">
        <v>4981</v>
      </c>
      <c r="S4986" s="18">
        <f t="shared" ref="S4986:S5050" si="265">1/T4986</f>
        <v>2.7452397246933689E-2</v>
      </c>
      <c r="T4986" s="18">
        <f t="shared" si="264"/>
        <v>36.426691301492646</v>
      </c>
      <c r="U4986" s="18">
        <f>LOOKUP('lap sim'!T4986,'bike sim'!J216:J461,'bike sim'!K216:K461)</f>
        <v>13.073688389279923</v>
      </c>
    </row>
    <row r="4987" spans="17:21" x14ac:dyDescent="0.25">
      <c r="Q4987" s="18" t="s">
        <v>114</v>
      </c>
      <c r="R4987" s="11">
        <v>4982</v>
      </c>
      <c r="S4987" s="18">
        <f t="shared" si="265"/>
        <v>2.7747381681832016E-2</v>
      </c>
      <c r="T4987" s="18">
        <f t="shared" si="264"/>
        <v>36.039436494102212</v>
      </c>
      <c r="U4987" s="18">
        <f>LOOKUP('lap sim'!T4987,'bike sim'!J217:J462,'bike sim'!K217:K462)</f>
        <v>13.956445037983439</v>
      </c>
    </row>
    <row r="4988" spans="17:21" x14ac:dyDescent="0.25">
      <c r="Q4988" s="18" t="s">
        <v>114</v>
      </c>
      <c r="R4988" s="11">
        <v>4983</v>
      </c>
      <c r="S4988" s="18">
        <f t="shared" si="265"/>
        <v>2.8052120808723914E-2</v>
      </c>
      <c r="T4988" s="18">
        <f t="shared" si="264"/>
        <v>35.647928611836385</v>
      </c>
      <c r="U4988" s="18">
        <f>LOOKUP('lap sim'!T4988,'bike sim'!J218:J463,'bike sim'!K218:K463)</f>
        <v>13.956445037983439</v>
      </c>
    </row>
    <row r="4989" spans="17:21" x14ac:dyDescent="0.25">
      <c r="Q4989" s="18" t="s">
        <v>114</v>
      </c>
      <c r="R4989" s="11">
        <v>4984</v>
      </c>
      <c r="S4989" s="18">
        <f t="shared" si="265"/>
        <v>2.836716567006424E-2</v>
      </c>
      <c r="T4989" s="18">
        <f t="shared" si="264"/>
        <v>35.252023823278762</v>
      </c>
      <c r="U4989" s="18">
        <f>LOOKUP('lap sim'!T4989,'bike sim'!J219:J464,'bike sim'!K219:K464)</f>
        <v>13.956445037983439</v>
      </c>
    </row>
    <row r="4990" spans="17:21" x14ac:dyDescent="0.25">
      <c r="Q4990" s="18" t="s">
        <v>114</v>
      </c>
      <c r="R4990" s="11">
        <v>4985</v>
      </c>
      <c r="S4990" s="18">
        <f t="shared" si="265"/>
        <v>2.8693111974197223E-2</v>
      </c>
      <c r="T4990" s="18">
        <f t="shared" si="264"/>
        <v>34.851569983042175</v>
      </c>
      <c r="U4990" s="18">
        <f>LOOKUP('lap sim'!T4990,'bike sim'!J220:J465,'bike sim'!K220:K465)</f>
        <v>13.956445037983439</v>
      </c>
    </row>
    <row r="4991" spans="17:21" x14ac:dyDescent="0.25">
      <c r="Q4991" s="18" t="s">
        <v>114</v>
      </c>
      <c r="R4991" s="11">
        <v>4986</v>
      </c>
      <c r="S4991" s="18">
        <f t="shared" si="265"/>
        <v>2.9054319879943568E-2</v>
      </c>
      <c r="T4991" s="18">
        <f t="shared" si="264"/>
        <v>34.418289745970206</v>
      </c>
      <c r="U4991" s="18">
        <f>LOOKUP('lap sim'!T4991,'bike sim'!J221:J466,'bike sim'!K221:K466)</f>
        <v>14.912764740745583</v>
      </c>
    </row>
    <row r="4992" spans="17:21" x14ac:dyDescent="0.25">
      <c r="Q4992" s="18" t="s">
        <v>114</v>
      </c>
      <c r="R4992" s="11">
        <v>4987</v>
      </c>
      <c r="S4992" s="18">
        <f t="shared" si="265"/>
        <v>2.942391566990421E-2</v>
      </c>
      <c r="T4992" s="18">
        <f t="shared" si="264"/>
        <v>33.985959286269782</v>
      </c>
      <c r="U4992" s="18">
        <f>LOOKUP('lap sim'!T4992,'bike sim'!J34:J279,'bike sim'!K34:K279)</f>
        <v>14.6931654015928</v>
      </c>
    </row>
    <row r="4993" spans="17:21" x14ac:dyDescent="0.25">
      <c r="Q4993" s="18" t="s">
        <v>114</v>
      </c>
      <c r="R4993" s="11">
        <v>4988</v>
      </c>
      <c r="S4993" s="18">
        <f t="shared" si="265"/>
        <v>2.9819297933419146E-2</v>
      </c>
      <c r="T4993" s="18">
        <f t="shared" ref="T4993:T5000" si="266">T4994+(U4994*S4994)</f>
        <v>33.535330115176116</v>
      </c>
      <c r="U4993" s="18">
        <f>LOOKUP('lap sim'!T4993,'bike sim'!J35:J280,'bike sim'!K35:K280)</f>
        <v>15.111998012154368</v>
      </c>
    </row>
    <row r="4994" spans="17:21" x14ac:dyDescent="0.25">
      <c r="Q4994" s="18" t="s">
        <v>114</v>
      </c>
      <c r="R4994" s="11">
        <v>4989</v>
      </c>
      <c r="S4994" s="18">
        <f t="shared" si="265"/>
        <v>3.023113770566702E-2</v>
      </c>
      <c r="T4994" s="18">
        <f t="shared" si="266"/>
        <v>33.078477222262912</v>
      </c>
      <c r="U4994" s="18">
        <f>LOOKUP('lap sim'!T4994,'bike sim'!J36:J281,'bike sim'!K36:K281)</f>
        <v>15.111998012154368</v>
      </c>
    </row>
    <row r="4995" spans="17:21" x14ac:dyDescent="0.25">
      <c r="Q4995" s="18" t="s">
        <v>114</v>
      </c>
      <c r="R4995" s="11">
        <v>4990</v>
      </c>
      <c r="S4995" s="18">
        <f t="shared" si="265"/>
        <v>3.068077844576907E-2</v>
      </c>
      <c r="T4995" s="18">
        <f t="shared" si="266"/>
        <v>32.593697117809008</v>
      </c>
      <c r="U4995" s="18">
        <f>LOOKUP('lap sim'!T4995,'bike sim'!J37:J282,'bike sim'!K37:K282)</f>
        <v>15.800775893310437</v>
      </c>
    </row>
    <row r="4996" spans="17:21" x14ac:dyDescent="0.25">
      <c r="Q4996" s="18" t="s">
        <v>114</v>
      </c>
      <c r="R4996" s="11">
        <v>4991</v>
      </c>
      <c r="S4996" s="18">
        <f t="shared" si="265"/>
        <v>3.1173629640021988E-2</v>
      </c>
      <c r="T4996" s="18">
        <f t="shared" si="266"/>
        <v>32.078394833951542</v>
      </c>
      <c r="U4996" s="18">
        <f>LOOKUP('lap sim'!T4996,'bike sim'!J38:J283,'bike sim'!K38:K283)</f>
        <v>16.530070120416863</v>
      </c>
    </row>
    <row r="4997" spans="17:21" x14ac:dyDescent="0.25">
      <c r="Q4997" s="18" t="s">
        <v>114</v>
      </c>
      <c r="R4997" s="11">
        <v>4992</v>
      </c>
      <c r="S4997" s="18">
        <f t="shared" si="265"/>
        <v>3.1691163088947615E-2</v>
      </c>
      <c r="T4997" s="18">
        <f t="shared" si="266"/>
        <v>31.554537685893671</v>
      </c>
      <c r="U4997" s="18">
        <f>LOOKUP('lap sim'!T4997,'bike sim'!J39:J284,'bike sim'!K39:K284)</f>
        <v>16.530070120416863</v>
      </c>
    </row>
    <row r="4998" spans="17:21" x14ac:dyDescent="0.25">
      <c r="Q4998" s="18" t="s">
        <v>114</v>
      </c>
      <c r="R4998" s="11">
        <v>4993</v>
      </c>
      <c r="S4998" s="18">
        <f t="shared" si="265"/>
        <v>3.2261924064050908E-2</v>
      </c>
      <c r="T4998" s="18">
        <f t="shared" si="266"/>
        <v>30.996291418164009</v>
      </c>
      <c r="U4998" s="18">
        <f>LOOKUP('lap sim'!T4998,'bike sim'!J40:J285,'bike sim'!K40:K285)</f>
        <v>17.303563997650944</v>
      </c>
    </row>
    <row r="4999" spans="17:21" x14ac:dyDescent="0.25">
      <c r="Q4999" s="18" t="s">
        <v>114</v>
      </c>
      <c r="R4999" s="11">
        <v>4994</v>
      </c>
      <c r="S4999" s="18">
        <f t="shared" si="265"/>
        <v>3.2864886276491846E-2</v>
      </c>
      <c r="T4999" s="18">
        <f t="shared" si="266"/>
        <v>30.427611755203213</v>
      </c>
      <c r="U4999" s="18">
        <f>LOOKUP('lap sim'!T4999,'bike sim'!J41:J286,'bike sim'!K41:K286)</f>
        <v>17.303563997650944</v>
      </c>
    </row>
    <row r="5000" spans="17:21" x14ac:dyDescent="0.25">
      <c r="Q5000" s="18" t="s">
        <v>114</v>
      </c>
      <c r="R5000" s="11">
        <v>4995</v>
      </c>
      <c r="S5000" s="18">
        <f t="shared" si="265"/>
        <v>3.3534787675995222E-2</v>
      </c>
      <c r="T5000" s="18">
        <f t="shared" si="266"/>
        <v>29.819780273003406</v>
      </c>
      <c r="U5000" s="18">
        <f>LOOKUP('lap sim'!T5000,'bike sim'!J42:J287,'bike sim'!K42:K287)</f>
        <v>18.12540124221216</v>
      </c>
    </row>
    <row r="5001" spans="17:21" x14ac:dyDescent="0.25">
      <c r="Q5001" s="18" t="s">
        <v>114</v>
      </c>
      <c r="R5001" s="11">
        <v>4996</v>
      </c>
      <c r="S5001" s="18">
        <f t="shared" si="265"/>
        <v>3.4283699108133128E-2</v>
      </c>
      <c r="T5001" s="18">
        <f t="shared" ref="T5001:T5010" si="267">T5002+(U5002*S5002)</f>
        <v>29.168381067805189</v>
      </c>
      <c r="U5001" s="18">
        <f>LOOKUP('lap sim'!T5001,'bike sim'!J43:J288,'bike sim'!K43:K288)</f>
        <v>19.000260244487013</v>
      </c>
    </row>
    <row r="5002" spans="17:21" x14ac:dyDescent="0.25">
      <c r="Q5002" s="18" t="s">
        <v>114</v>
      </c>
      <c r="R5002" s="11">
        <v>4997</v>
      </c>
      <c r="S5002" s="18">
        <f t="shared" si="265"/>
        <v>3.5085569706893929E-2</v>
      </c>
      <c r="T5002" s="18">
        <f t="shared" si="267"/>
        <v>28.501746112548116</v>
      </c>
      <c r="U5002" s="18">
        <f>LOOKUP('lap sim'!T5002,'bike sim'!J44:J289,'bike sim'!K44:K289)</f>
        <v>19.000260244487013</v>
      </c>
    </row>
    <row r="5003" spans="17:21" x14ac:dyDescent="0.25">
      <c r="Q5003" s="18" t="s">
        <v>114</v>
      </c>
      <c r="R5003" s="11">
        <v>4998</v>
      </c>
      <c r="S5003" s="18">
        <f t="shared" si="265"/>
        <v>3.6026365469055764E-2</v>
      </c>
      <c r="T5003" s="18">
        <f t="shared" si="267"/>
        <v>27.757448939969617</v>
      </c>
      <c r="U5003" s="18">
        <f>LOOKUP('lap sim'!T5003,'bike sim'!J45:J290,'bike sim'!K45:K290)</f>
        <v>20.659790764011419</v>
      </c>
    </row>
    <row r="5004" spans="17:21" x14ac:dyDescent="0.25">
      <c r="Q5004" s="18" t="s">
        <v>114</v>
      </c>
      <c r="R5004" s="11">
        <v>4999</v>
      </c>
      <c r="S5004" s="18">
        <f t="shared" si="265"/>
        <v>3.7045621066670656E-2</v>
      </c>
      <c r="T5004" s="18">
        <f t="shared" si="267"/>
        <v>26.993743692413997</v>
      </c>
      <c r="U5004" s="18">
        <f>LOOKUP('lap sim'!T5004,'bike sim'!J46:J291,'bike sim'!K46:K291)</f>
        <v>20.615263709068</v>
      </c>
    </row>
    <row r="5005" spans="17:21" x14ac:dyDescent="0.25">
      <c r="Q5005" s="18" t="s">
        <v>114</v>
      </c>
      <c r="R5005" s="11">
        <v>5000</v>
      </c>
      <c r="S5005" s="18">
        <f t="shared" si="265"/>
        <v>3.8206158637037101E-2</v>
      </c>
      <c r="T5005" s="18">
        <f t="shared" si="267"/>
        <v>26.173790710029628</v>
      </c>
      <c r="U5005" s="18">
        <f>LOOKUP('lap sim'!T5005,'bike sim'!J47:J292,'bike sim'!K47:K292)</f>
        <v>21.461277752993027</v>
      </c>
    </row>
    <row r="5006" spans="17:21" x14ac:dyDescent="0.25">
      <c r="Q5006" s="18" t="s">
        <v>114</v>
      </c>
      <c r="R5006" s="11">
        <v>5001</v>
      </c>
      <c r="S5006" s="18">
        <f t="shared" si="265"/>
        <v>3.9602761922127125E-2</v>
      </c>
      <c r="T5006" s="18">
        <f t="shared" si="267"/>
        <v>25.250764125147374</v>
      </c>
      <c r="U5006" s="18">
        <f>LOOKUP('lap sim'!T5006,'bike sim'!J48:J293,'bike sim'!K48:K293)</f>
        <v>23.307126576102178</v>
      </c>
    </row>
    <row r="5007" spans="17:21" x14ac:dyDescent="0.25">
      <c r="Q5007" s="18" t="s">
        <v>114</v>
      </c>
      <c r="R5007" s="11">
        <v>5002</v>
      </c>
      <c r="S5007" s="18">
        <f t="shared" si="265"/>
        <v>4.124062813800429E-2</v>
      </c>
      <c r="T5007" s="18">
        <f t="shared" si="267"/>
        <v>24.247933291745248</v>
      </c>
      <c r="U5007" s="18">
        <f>LOOKUP('lap sim'!T5007,'bike sim'!J49:J294,'bike sim'!K49:K294)</f>
        <v>24.316575151239995</v>
      </c>
    </row>
    <row r="5008" spans="17:21" x14ac:dyDescent="0.25">
      <c r="Q5008" s="18" t="s">
        <v>114</v>
      </c>
      <c r="R5008" s="11">
        <v>5003</v>
      </c>
      <c r="S5008" s="18">
        <f t="shared" si="265"/>
        <v>4.3194343979409223E-2</v>
      </c>
      <c r="T5008" s="18">
        <f t="shared" si="267"/>
        <v>23.151179248762308</v>
      </c>
      <c r="U5008" s="18">
        <f>LOOKUP('lap sim'!T5008,'bike sim'!J50:J295,'bike sim'!K50:K295)</f>
        <v>25.391149440902836</v>
      </c>
    </row>
    <row r="5009" spans="17:21" x14ac:dyDescent="0.25">
      <c r="Q5009" s="18" t="s">
        <v>114</v>
      </c>
      <c r="R5009" s="11">
        <v>5004</v>
      </c>
      <c r="S5009" s="18">
        <f t="shared" si="265"/>
        <v>4.5698693606284167E-2</v>
      </c>
      <c r="T5009" s="18">
        <f t="shared" si="267"/>
        <v>21.882463612974856</v>
      </c>
      <c r="U5009" s="18">
        <f>LOOKUP('lap sim'!T5009,'bike sim'!J51:J296,'bike sim'!K51:K296)</f>
        <v>27.762623735331168</v>
      </c>
    </row>
    <row r="5010" spans="17:21" x14ac:dyDescent="0.25">
      <c r="Q5010" s="18" t="s">
        <v>114</v>
      </c>
      <c r="R5010" s="11">
        <v>5005</v>
      </c>
      <c r="S5010" s="18">
        <f t="shared" si="265"/>
        <v>4.905053600699822E-2</v>
      </c>
      <c r="T5010" s="18">
        <f t="shared" si="267"/>
        <v>20.387137051006462</v>
      </c>
      <c r="U5010" s="18">
        <f>LOOKUP('lap sim'!T5010,'bike sim'!J52:J297,'bike sim'!K52:K297)</f>
        <v>30.485427554859989</v>
      </c>
    </row>
    <row r="5011" spans="17:21" x14ac:dyDescent="0.25">
      <c r="Q5011" s="18" t="s">
        <v>114</v>
      </c>
      <c r="R5011" s="11">
        <v>5006</v>
      </c>
      <c r="S5011" s="18">
        <f t="shared" si="265"/>
        <v>5.4143797685781203E-2</v>
      </c>
      <c r="T5011" s="18">
        <f>T5012+(U5012*S5012)</f>
        <v>18.469336151915545</v>
      </c>
      <c r="U5011" s="18">
        <f>LOOKUP('lap sim'!T5011,'bike sim'!J53:J298,'bike sim'!K53:K298)</f>
        <v>35.420509477755992</v>
      </c>
    </row>
    <row r="5012" spans="17:21" x14ac:dyDescent="0.25">
      <c r="Q5012" s="18" t="s">
        <v>115</v>
      </c>
      <c r="R5012" s="16">
        <v>5007</v>
      </c>
      <c r="S5012" s="18">
        <f t="shared" si="265"/>
        <v>6.3955490990804637E-2</v>
      </c>
      <c r="T5012" s="18">
        <f t="shared" ref="T5012:T5049" si="268">$I$16</f>
        <v>15.635874019695628</v>
      </c>
      <c r="U5012" s="18">
        <f>LOOKUP('lap sim'!T5012,'bike sim'!J54:J299,'bike sim'!K54:K299)</f>
        <v>44.3036569389688</v>
      </c>
    </row>
    <row r="5013" spans="17:21" x14ac:dyDescent="0.25">
      <c r="Q5013" s="18" t="s">
        <v>115</v>
      </c>
      <c r="R5013" s="16">
        <v>5008</v>
      </c>
      <c r="S5013" s="18">
        <f t="shared" si="265"/>
        <v>6.3955490990804637E-2</v>
      </c>
      <c r="T5013" s="18">
        <f t="shared" si="268"/>
        <v>15.635874019695628</v>
      </c>
      <c r="U5013" s="18">
        <f>LOOKUP('lap sim'!T5013,'bike sim'!J18:J263,'bike sim'!K18:K263)</f>
        <v>44.3036569389688</v>
      </c>
    </row>
    <row r="5014" spans="17:21" x14ac:dyDescent="0.25">
      <c r="Q5014" s="18" t="s">
        <v>115</v>
      </c>
      <c r="R5014" s="16">
        <v>5009</v>
      </c>
      <c r="S5014" s="18">
        <f t="shared" si="265"/>
        <v>6.3955490990804637E-2</v>
      </c>
      <c r="T5014" s="18">
        <f t="shared" si="268"/>
        <v>15.635874019695628</v>
      </c>
      <c r="U5014" s="18">
        <f>LOOKUP('lap sim'!T5014,'bike sim'!J19:J264,'bike sim'!K19:K264)</f>
        <v>44.3036569389688</v>
      </c>
    </row>
    <row r="5015" spans="17:21" x14ac:dyDescent="0.25">
      <c r="Q5015" s="18" t="s">
        <v>115</v>
      </c>
      <c r="R5015" s="16">
        <v>5010</v>
      </c>
      <c r="S5015" s="18">
        <f t="shared" si="265"/>
        <v>6.3955490990804637E-2</v>
      </c>
      <c r="T5015" s="18">
        <f t="shared" si="268"/>
        <v>15.635874019695628</v>
      </c>
      <c r="U5015" s="18">
        <f>LOOKUP('lap sim'!T5015,'bike sim'!J20:J265,'bike sim'!K20:K265)</f>
        <v>44.3036569389688</v>
      </c>
    </row>
    <row r="5016" spans="17:21" x14ac:dyDescent="0.25">
      <c r="Q5016" s="18" t="s">
        <v>115</v>
      </c>
      <c r="R5016" s="16">
        <v>5011</v>
      </c>
      <c r="S5016" s="18">
        <f t="shared" si="265"/>
        <v>6.3955490990804637E-2</v>
      </c>
      <c r="T5016" s="18">
        <f t="shared" si="268"/>
        <v>15.635874019695628</v>
      </c>
      <c r="U5016" s="18">
        <f>LOOKUP('lap sim'!T5016,'bike sim'!J21:J266,'bike sim'!K21:K266)</f>
        <v>44.3036569389688</v>
      </c>
    </row>
    <row r="5017" spans="17:21" x14ac:dyDescent="0.25">
      <c r="Q5017" s="18" t="s">
        <v>115</v>
      </c>
      <c r="R5017" s="16">
        <v>5012</v>
      </c>
      <c r="S5017" s="18">
        <f t="shared" si="265"/>
        <v>6.3955490990804637E-2</v>
      </c>
      <c r="T5017" s="18">
        <f t="shared" si="268"/>
        <v>15.635874019695628</v>
      </c>
      <c r="U5017" s="18">
        <f>LOOKUP('lap sim'!T5017,'bike sim'!J22:J267,'bike sim'!K22:K267)</f>
        <v>44.3036569389688</v>
      </c>
    </row>
    <row r="5018" spans="17:21" x14ac:dyDescent="0.25">
      <c r="Q5018" s="18" t="s">
        <v>115</v>
      </c>
      <c r="R5018" s="16">
        <v>5013</v>
      </c>
      <c r="S5018" s="18">
        <f t="shared" si="265"/>
        <v>6.3955490990804637E-2</v>
      </c>
      <c r="T5018" s="18">
        <f t="shared" si="268"/>
        <v>15.635874019695628</v>
      </c>
      <c r="U5018" s="18">
        <f>LOOKUP('lap sim'!T5018,'bike sim'!J23:J268,'bike sim'!K23:K268)</f>
        <v>44.3036569389688</v>
      </c>
    </row>
    <row r="5019" spans="17:21" x14ac:dyDescent="0.25">
      <c r="Q5019" s="18" t="s">
        <v>115</v>
      </c>
      <c r="R5019" s="16">
        <v>5014</v>
      </c>
      <c r="S5019" s="18">
        <f t="shared" si="265"/>
        <v>6.3955490990804637E-2</v>
      </c>
      <c r="T5019" s="18">
        <f t="shared" si="268"/>
        <v>15.635874019695628</v>
      </c>
      <c r="U5019" s="18">
        <f>LOOKUP('lap sim'!T5019,'bike sim'!J24:J269,'bike sim'!K24:K269)</f>
        <v>44.3036569389688</v>
      </c>
    </row>
    <row r="5020" spans="17:21" x14ac:dyDescent="0.25">
      <c r="Q5020" s="18" t="s">
        <v>115</v>
      </c>
      <c r="R5020" s="16">
        <v>5015</v>
      </c>
      <c r="S5020" s="18">
        <f t="shared" si="265"/>
        <v>6.3955490990804637E-2</v>
      </c>
      <c r="T5020" s="18">
        <f t="shared" si="268"/>
        <v>15.635874019695628</v>
      </c>
      <c r="U5020" s="18">
        <f>LOOKUP('lap sim'!T5020,'bike sim'!J25:J270,'bike sim'!K25:K270)</f>
        <v>44.3036569389688</v>
      </c>
    </row>
    <row r="5021" spans="17:21" x14ac:dyDescent="0.25">
      <c r="Q5021" s="18" t="s">
        <v>115</v>
      </c>
      <c r="R5021" s="16">
        <v>5016</v>
      </c>
      <c r="S5021" s="18">
        <f t="shared" si="265"/>
        <v>6.3955490990804637E-2</v>
      </c>
      <c r="T5021" s="18">
        <f t="shared" si="268"/>
        <v>15.635874019695628</v>
      </c>
      <c r="U5021" s="18">
        <f>LOOKUP('lap sim'!T5021,'bike sim'!J26:J271,'bike sim'!K26:K271)</f>
        <v>44.3036569389688</v>
      </c>
    </row>
    <row r="5022" spans="17:21" x14ac:dyDescent="0.25">
      <c r="Q5022" s="18" t="s">
        <v>115</v>
      </c>
      <c r="R5022" s="16">
        <v>5017</v>
      </c>
      <c r="S5022" s="18">
        <f t="shared" si="265"/>
        <v>6.3955490990804637E-2</v>
      </c>
      <c r="T5022" s="18">
        <f t="shared" si="268"/>
        <v>15.635874019695628</v>
      </c>
      <c r="U5022" s="18">
        <f>LOOKUP('lap sim'!T5022,'bike sim'!J27:J272,'bike sim'!K27:K272)</f>
        <v>44.3036569389688</v>
      </c>
    </row>
    <row r="5023" spans="17:21" x14ac:dyDescent="0.25">
      <c r="Q5023" s="18" t="s">
        <v>115</v>
      </c>
      <c r="R5023" s="16">
        <v>5018</v>
      </c>
      <c r="S5023" s="18">
        <f t="shared" si="265"/>
        <v>6.3955490990804637E-2</v>
      </c>
      <c r="T5023" s="18">
        <f t="shared" si="268"/>
        <v>15.635874019695628</v>
      </c>
      <c r="U5023" s="18">
        <f>LOOKUP('lap sim'!T5023,'bike sim'!J28:J273,'bike sim'!K28:K273)</f>
        <v>44.3036569389688</v>
      </c>
    </row>
    <row r="5024" spans="17:21" x14ac:dyDescent="0.25">
      <c r="Q5024" s="18" t="s">
        <v>115</v>
      </c>
      <c r="R5024" s="16">
        <v>5019</v>
      </c>
      <c r="S5024" s="18">
        <f t="shared" si="265"/>
        <v>6.3955490990804637E-2</v>
      </c>
      <c r="T5024" s="18">
        <f t="shared" si="268"/>
        <v>15.635874019695628</v>
      </c>
      <c r="U5024" s="18">
        <f>LOOKUP('lap sim'!T5024,'bike sim'!J29:J274,'bike sim'!K29:K274)</f>
        <v>44.3036569389688</v>
      </c>
    </row>
    <row r="5025" spans="17:21" x14ac:dyDescent="0.25">
      <c r="Q5025" s="18" t="s">
        <v>115</v>
      </c>
      <c r="R5025" s="16">
        <v>5020</v>
      </c>
      <c r="S5025" s="18">
        <f t="shared" si="265"/>
        <v>6.3955490990804637E-2</v>
      </c>
      <c r="T5025" s="18">
        <f t="shared" si="268"/>
        <v>15.635874019695628</v>
      </c>
      <c r="U5025" s="18">
        <f>LOOKUP('lap sim'!T5025,'bike sim'!J30:J275,'bike sim'!K30:K275)</f>
        <v>44.3036569389688</v>
      </c>
    </row>
    <row r="5026" spans="17:21" x14ac:dyDescent="0.25">
      <c r="Q5026" s="18" t="s">
        <v>115</v>
      </c>
      <c r="R5026" s="16">
        <v>5021</v>
      </c>
      <c r="S5026" s="18">
        <f t="shared" si="265"/>
        <v>6.3955490990804637E-2</v>
      </c>
      <c r="T5026" s="18">
        <f t="shared" si="268"/>
        <v>15.635874019695628</v>
      </c>
      <c r="U5026" s="18">
        <f>LOOKUP('lap sim'!T5026,'bike sim'!J31:J276,'bike sim'!K31:K276)</f>
        <v>44.3036569389688</v>
      </c>
    </row>
    <row r="5027" spans="17:21" x14ac:dyDescent="0.25">
      <c r="Q5027" s="18" t="s">
        <v>115</v>
      </c>
      <c r="R5027" s="16">
        <v>5022</v>
      </c>
      <c r="S5027" s="18">
        <f t="shared" si="265"/>
        <v>6.3955490990804637E-2</v>
      </c>
      <c r="T5027" s="18">
        <f t="shared" si="268"/>
        <v>15.635874019695628</v>
      </c>
      <c r="U5027" s="18">
        <f>LOOKUP('lap sim'!T5027,'bike sim'!J32:J277,'bike sim'!K32:K277)</f>
        <v>44.3036569389688</v>
      </c>
    </row>
    <row r="5028" spans="17:21" x14ac:dyDescent="0.25">
      <c r="Q5028" s="18" t="s">
        <v>115</v>
      </c>
      <c r="R5028" s="16">
        <v>5023</v>
      </c>
      <c r="S5028" s="18">
        <f t="shared" si="265"/>
        <v>6.3955490990804637E-2</v>
      </c>
      <c r="T5028" s="18">
        <f t="shared" si="268"/>
        <v>15.635874019695628</v>
      </c>
      <c r="U5028" s="18">
        <f>LOOKUP('lap sim'!T5028,'bike sim'!J33:J278,'bike sim'!K33:K278)</f>
        <v>44.3036569389688</v>
      </c>
    </row>
    <row r="5029" spans="17:21" x14ac:dyDescent="0.25">
      <c r="Q5029" s="18" t="s">
        <v>115</v>
      </c>
      <c r="R5029" s="16">
        <v>5024</v>
      </c>
      <c r="S5029" s="18">
        <f t="shared" si="265"/>
        <v>6.3955490990804637E-2</v>
      </c>
      <c r="T5029" s="18">
        <f t="shared" si="268"/>
        <v>15.635874019695628</v>
      </c>
      <c r="U5029" s="18">
        <f>LOOKUP('lap sim'!T5029,'bike sim'!J34:J279,'bike sim'!K34:K279)</f>
        <v>44.3036569389688</v>
      </c>
    </row>
    <row r="5030" spans="17:21" x14ac:dyDescent="0.25">
      <c r="Q5030" s="18" t="s">
        <v>115</v>
      </c>
      <c r="R5030" s="16">
        <v>5025</v>
      </c>
      <c r="S5030" s="18">
        <f t="shared" si="265"/>
        <v>6.3955490990804637E-2</v>
      </c>
      <c r="T5030" s="18">
        <f t="shared" si="268"/>
        <v>15.635874019695628</v>
      </c>
      <c r="U5030" s="18">
        <f>LOOKUP('lap sim'!T5030,'bike sim'!J35:J280,'bike sim'!K35:K280)</f>
        <v>44.3036569389688</v>
      </c>
    </row>
    <row r="5031" spans="17:21" x14ac:dyDescent="0.25">
      <c r="Q5031" s="18" t="s">
        <v>115</v>
      </c>
      <c r="R5031" s="16">
        <v>5026</v>
      </c>
      <c r="S5031" s="18">
        <f t="shared" si="265"/>
        <v>6.3955490990804637E-2</v>
      </c>
      <c r="T5031" s="18">
        <f t="shared" si="268"/>
        <v>15.635874019695628</v>
      </c>
      <c r="U5031" s="18">
        <f>LOOKUP('lap sim'!T5031,'bike sim'!J36:J281,'bike sim'!K36:K281)</f>
        <v>44.3036569389688</v>
      </c>
    </row>
    <row r="5032" spans="17:21" x14ac:dyDescent="0.25">
      <c r="Q5032" s="18" t="s">
        <v>115</v>
      </c>
      <c r="R5032" s="16">
        <v>5027</v>
      </c>
      <c r="S5032" s="18">
        <f t="shared" si="265"/>
        <v>6.3955490990804637E-2</v>
      </c>
      <c r="T5032" s="18">
        <f t="shared" si="268"/>
        <v>15.635874019695628</v>
      </c>
      <c r="U5032" s="18">
        <f>LOOKUP('lap sim'!T5032,'bike sim'!J37:J282,'bike sim'!K37:K282)</f>
        <v>44.3036569389688</v>
      </c>
    </row>
    <row r="5033" spans="17:21" x14ac:dyDescent="0.25">
      <c r="Q5033" s="18" t="s">
        <v>115</v>
      </c>
      <c r="R5033" s="16">
        <v>5028</v>
      </c>
      <c r="S5033" s="18">
        <f t="shared" si="265"/>
        <v>6.3955490990804637E-2</v>
      </c>
      <c r="T5033" s="18">
        <f t="shared" si="268"/>
        <v>15.635874019695628</v>
      </c>
      <c r="U5033" s="18">
        <f>LOOKUP('lap sim'!T5033,'bike sim'!J38:J283,'bike sim'!K38:K283)</f>
        <v>44.3036569389688</v>
      </c>
    </row>
    <row r="5034" spans="17:21" x14ac:dyDescent="0.25">
      <c r="Q5034" s="18" t="s">
        <v>115</v>
      </c>
      <c r="R5034" s="16">
        <v>5029</v>
      </c>
      <c r="S5034" s="18">
        <f t="shared" si="265"/>
        <v>6.3955490990804637E-2</v>
      </c>
      <c r="T5034" s="18">
        <f t="shared" si="268"/>
        <v>15.635874019695628</v>
      </c>
      <c r="U5034" s="18">
        <f>LOOKUP('lap sim'!T5034,'bike sim'!J39:J284,'bike sim'!K39:K284)</f>
        <v>44.3036569389688</v>
      </c>
    </row>
    <row r="5035" spans="17:21" x14ac:dyDescent="0.25">
      <c r="Q5035" s="18" t="s">
        <v>115</v>
      </c>
      <c r="R5035" s="16">
        <v>5030</v>
      </c>
      <c r="S5035" s="18">
        <f t="shared" si="265"/>
        <v>6.3955490990804637E-2</v>
      </c>
      <c r="T5035" s="18">
        <f t="shared" si="268"/>
        <v>15.635874019695628</v>
      </c>
      <c r="U5035" s="18">
        <f>LOOKUP('lap sim'!T5035,'bike sim'!J40:J285,'bike sim'!K40:K285)</f>
        <v>44.3036569389688</v>
      </c>
    </row>
    <row r="5036" spans="17:21" x14ac:dyDescent="0.25">
      <c r="Q5036" s="18" t="s">
        <v>115</v>
      </c>
      <c r="R5036" s="16">
        <v>5031</v>
      </c>
      <c r="S5036" s="18">
        <f t="shared" si="265"/>
        <v>6.3955490990804637E-2</v>
      </c>
      <c r="T5036" s="18">
        <f t="shared" si="268"/>
        <v>15.635874019695628</v>
      </c>
      <c r="U5036" s="18">
        <f>LOOKUP('lap sim'!T5036,'bike sim'!J41:J286,'bike sim'!K41:K286)</f>
        <v>44.3036569389688</v>
      </c>
    </row>
    <row r="5037" spans="17:21" x14ac:dyDescent="0.25">
      <c r="Q5037" s="18" t="s">
        <v>115</v>
      </c>
      <c r="R5037" s="16">
        <v>5032</v>
      </c>
      <c r="S5037" s="18">
        <f t="shared" si="265"/>
        <v>6.3955490990804637E-2</v>
      </c>
      <c r="T5037" s="18">
        <f t="shared" si="268"/>
        <v>15.635874019695628</v>
      </c>
      <c r="U5037" s="18">
        <f>LOOKUP('lap sim'!T5037,'bike sim'!J42:J287,'bike sim'!K42:K287)</f>
        <v>44.3036569389688</v>
      </c>
    </row>
    <row r="5038" spans="17:21" x14ac:dyDescent="0.25">
      <c r="Q5038" s="18" t="s">
        <v>115</v>
      </c>
      <c r="R5038" s="16">
        <v>5033</v>
      </c>
      <c r="S5038" s="18">
        <f t="shared" si="265"/>
        <v>6.3955490990804637E-2</v>
      </c>
      <c r="T5038" s="18">
        <f t="shared" si="268"/>
        <v>15.635874019695628</v>
      </c>
      <c r="U5038" s="18">
        <f>LOOKUP('lap sim'!T5038,'bike sim'!J43:J288,'bike sim'!K43:K288)</f>
        <v>44.3036569389688</v>
      </c>
    </row>
    <row r="5039" spans="17:21" x14ac:dyDescent="0.25">
      <c r="Q5039" s="18" t="s">
        <v>115</v>
      </c>
      <c r="R5039" s="16">
        <v>5034</v>
      </c>
      <c r="S5039" s="18">
        <f t="shared" si="265"/>
        <v>6.3955490990804637E-2</v>
      </c>
      <c r="T5039" s="18">
        <f t="shared" si="268"/>
        <v>15.635874019695628</v>
      </c>
      <c r="U5039" s="18">
        <f>LOOKUP('lap sim'!T5039,'bike sim'!J44:J289,'bike sim'!K44:K289)</f>
        <v>44.3036569389688</v>
      </c>
    </row>
    <row r="5040" spans="17:21" x14ac:dyDescent="0.25">
      <c r="Q5040" s="18" t="s">
        <v>115</v>
      </c>
      <c r="R5040" s="16">
        <v>5035</v>
      </c>
      <c r="S5040" s="18">
        <f t="shared" si="265"/>
        <v>6.3955490990804637E-2</v>
      </c>
      <c r="T5040" s="18">
        <f t="shared" si="268"/>
        <v>15.635874019695628</v>
      </c>
      <c r="U5040" s="18">
        <f>LOOKUP('lap sim'!T5040,'bike sim'!J45:J290,'bike sim'!K45:K290)</f>
        <v>44.3036569389688</v>
      </c>
    </row>
    <row r="5041" spans="17:21" x14ac:dyDescent="0.25">
      <c r="Q5041" s="18" t="s">
        <v>115</v>
      </c>
      <c r="R5041" s="16">
        <v>5036</v>
      </c>
      <c r="S5041" s="18">
        <f t="shared" si="265"/>
        <v>6.3955490990804637E-2</v>
      </c>
      <c r="T5041" s="18">
        <f t="shared" si="268"/>
        <v>15.635874019695628</v>
      </c>
      <c r="U5041" s="18">
        <f>LOOKUP('lap sim'!T5041,'bike sim'!J46:J291,'bike sim'!K46:K291)</f>
        <v>44.3036569389688</v>
      </c>
    </row>
    <row r="5042" spans="17:21" x14ac:dyDescent="0.25">
      <c r="Q5042" s="18" t="s">
        <v>115</v>
      </c>
      <c r="R5042" s="16">
        <v>5037</v>
      </c>
      <c r="S5042" s="18">
        <f t="shared" si="265"/>
        <v>6.3955490990804637E-2</v>
      </c>
      <c r="T5042" s="18">
        <f t="shared" si="268"/>
        <v>15.635874019695628</v>
      </c>
      <c r="U5042" s="18">
        <f>LOOKUP('lap sim'!T5042,'bike sim'!J47:J292,'bike sim'!K47:K292)</f>
        <v>44.3036569389688</v>
      </c>
    </row>
    <row r="5043" spans="17:21" x14ac:dyDescent="0.25">
      <c r="Q5043" s="18" t="s">
        <v>115</v>
      </c>
      <c r="R5043" s="16">
        <v>5038</v>
      </c>
      <c r="S5043" s="18">
        <f t="shared" si="265"/>
        <v>6.3955490990804637E-2</v>
      </c>
      <c r="T5043" s="18">
        <f t="shared" si="268"/>
        <v>15.635874019695628</v>
      </c>
      <c r="U5043" s="18">
        <f>LOOKUP('lap sim'!T5043,'bike sim'!J48:J293,'bike sim'!K48:K293)</f>
        <v>44.3036569389688</v>
      </c>
    </row>
    <row r="5044" spans="17:21" x14ac:dyDescent="0.25">
      <c r="Q5044" s="18" t="s">
        <v>115</v>
      </c>
      <c r="R5044" s="16">
        <v>5039</v>
      </c>
      <c r="S5044" s="18">
        <f t="shared" si="265"/>
        <v>6.3955490990804637E-2</v>
      </c>
      <c r="T5044" s="18">
        <f t="shared" si="268"/>
        <v>15.635874019695628</v>
      </c>
      <c r="U5044" s="18">
        <f>LOOKUP('lap sim'!T5044,'bike sim'!J49:J294,'bike sim'!K49:K294)</f>
        <v>44.3036569389688</v>
      </c>
    </row>
    <row r="5045" spans="17:21" x14ac:dyDescent="0.25">
      <c r="Q5045" s="18" t="s">
        <v>115</v>
      </c>
      <c r="R5045" s="16">
        <v>5040</v>
      </c>
      <c r="S5045" s="18">
        <f t="shared" si="265"/>
        <v>6.3955490990804637E-2</v>
      </c>
      <c r="T5045" s="18">
        <f t="shared" si="268"/>
        <v>15.635874019695628</v>
      </c>
      <c r="U5045" s="18">
        <f>LOOKUP('lap sim'!T5045,'bike sim'!J50:J295,'bike sim'!K50:K295)</f>
        <v>44.3036569389688</v>
      </c>
    </row>
    <row r="5046" spans="17:21" x14ac:dyDescent="0.25">
      <c r="Q5046" s="18" t="s">
        <v>115</v>
      </c>
      <c r="R5046" s="16">
        <v>5041</v>
      </c>
      <c r="S5046" s="18">
        <f t="shared" si="265"/>
        <v>6.3955490990804637E-2</v>
      </c>
      <c r="T5046" s="18">
        <f t="shared" si="268"/>
        <v>15.635874019695628</v>
      </c>
      <c r="U5046" s="18">
        <f>LOOKUP('lap sim'!T5046,'bike sim'!J51:J296,'bike sim'!K51:K296)</f>
        <v>44.3036569389688</v>
      </c>
    </row>
    <row r="5047" spans="17:21" x14ac:dyDescent="0.25">
      <c r="Q5047" s="18" t="s">
        <v>115</v>
      </c>
      <c r="R5047" s="16">
        <v>5042</v>
      </c>
      <c r="S5047" s="18">
        <f t="shared" si="265"/>
        <v>6.3955490990804637E-2</v>
      </c>
      <c r="T5047" s="18">
        <f t="shared" si="268"/>
        <v>15.635874019695628</v>
      </c>
      <c r="U5047" s="18">
        <f>LOOKUP('lap sim'!T5047,'bike sim'!J52:J297,'bike sim'!K52:K297)</f>
        <v>44.3036569389688</v>
      </c>
    </row>
    <row r="5048" spans="17:21" x14ac:dyDescent="0.25">
      <c r="Q5048" s="18" t="s">
        <v>115</v>
      </c>
      <c r="R5048" s="16">
        <v>5043</v>
      </c>
      <c r="S5048" s="18">
        <f t="shared" si="265"/>
        <v>6.3955490990804637E-2</v>
      </c>
      <c r="T5048" s="18">
        <f t="shared" si="268"/>
        <v>15.635874019695628</v>
      </c>
      <c r="U5048" s="18">
        <f>LOOKUP('lap sim'!T5048,'bike sim'!J53:J298,'bike sim'!K53:K298)</f>
        <v>44.3036569389688</v>
      </c>
    </row>
    <row r="5049" spans="17:21" x14ac:dyDescent="0.25">
      <c r="Q5049" s="18" t="s">
        <v>115</v>
      </c>
      <c r="R5049" s="16">
        <v>5044</v>
      </c>
      <c r="S5049" s="18">
        <f t="shared" si="265"/>
        <v>6.3955490990804637E-2</v>
      </c>
      <c r="T5049" s="18">
        <f t="shared" si="268"/>
        <v>15.635874019695628</v>
      </c>
      <c r="U5049" s="18">
        <f>LOOKUP('lap sim'!T5049,'bike sim'!J54:J299,'bike sim'!K54:K299)</f>
        <v>44.3036569389688</v>
      </c>
    </row>
    <row r="5050" spans="17:21" x14ac:dyDescent="0.25">
      <c r="Q5050" s="18" t="s">
        <v>74</v>
      </c>
      <c r="R5050" s="10">
        <v>5045</v>
      </c>
      <c r="S5050" s="18">
        <f t="shared" si="265"/>
        <v>5.4143797685781203E-2</v>
      </c>
      <c r="T5050" s="18">
        <f>T5049+(U5049*S5049)</f>
        <v>18.469336151915545</v>
      </c>
      <c r="U5050" s="18">
        <f>LOOKUP('lap sim'!T5050,'bike sim'!J55:J300,'bike sim'!K55:K300)</f>
        <v>35.420509477755992</v>
      </c>
    </row>
    <row r="5051" spans="17:21" x14ac:dyDescent="0.25">
      <c r="Q5051" s="18" t="s">
        <v>116</v>
      </c>
      <c r="R5051" s="10">
        <v>5046</v>
      </c>
      <c r="S5051" s="18">
        <f t="shared" ref="S5051:S5114" si="269">1/T5051</f>
        <v>4.905053600699822E-2</v>
      </c>
      <c r="T5051" s="18">
        <f t="shared" ref="T5051:T5114" si="270">T5050+(U5050*S5050)</f>
        <v>20.387137051006462</v>
      </c>
      <c r="U5051" s="18">
        <f>LOOKUP('lap sim'!T5051,'bike sim'!J56:J301,'bike sim'!K56:K301)</f>
        <v>30.485427554859989</v>
      </c>
    </row>
    <row r="5052" spans="17:21" x14ac:dyDescent="0.25">
      <c r="Q5052" s="18" t="s">
        <v>74</v>
      </c>
      <c r="R5052" s="10">
        <v>5047</v>
      </c>
      <c r="S5052" s="18">
        <f t="shared" si="269"/>
        <v>4.5698693606284167E-2</v>
      </c>
      <c r="T5052" s="18">
        <f t="shared" si="270"/>
        <v>21.882463612974856</v>
      </c>
      <c r="U5052" s="18">
        <f>LOOKUP('lap sim'!T5052,'bike sim'!J57:J302,'bike sim'!K57:K302)</f>
        <v>27.762623735331168</v>
      </c>
    </row>
    <row r="5053" spans="17:21" x14ac:dyDescent="0.25">
      <c r="Q5053" s="18" t="s">
        <v>74</v>
      </c>
      <c r="R5053" s="10">
        <v>5048</v>
      </c>
      <c r="S5053" s="18">
        <f t="shared" si="269"/>
        <v>4.3194343979409223E-2</v>
      </c>
      <c r="T5053" s="18">
        <f t="shared" si="270"/>
        <v>23.151179248762308</v>
      </c>
      <c r="U5053" s="18">
        <f>LOOKUP('lap sim'!T5053,'bike sim'!J58:J303,'bike sim'!K58:K303)</f>
        <v>25.391149440902836</v>
      </c>
    </row>
    <row r="5054" spans="17:21" x14ac:dyDescent="0.25">
      <c r="Q5054" s="18" t="s">
        <v>74</v>
      </c>
      <c r="R5054" s="10">
        <v>5049</v>
      </c>
      <c r="S5054" s="18">
        <f t="shared" si="269"/>
        <v>4.124062813800429E-2</v>
      </c>
      <c r="T5054" s="18">
        <f t="shared" si="270"/>
        <v>24.247933291745248</v>
      </c>
      <c r="U5054" s="18">
        <f>LOOKUP('lap sim'!T5054,'bike sim'!J59:J304,'bike sim'!K59:K304)</f>
        <v>24.316575151239995</v>
      </c>
    </row>
    <row r="5055" spans="17:21" x14ac:dyDescent="0.25">
      <c r="Q5055" s="18" t="s">
        <v>74</v>
      </c>
      <c r="R5055" s="10">
        <v>5050</v>
      </c>
      <c r="S5055" s="18">
        <f t="shared" si="269"/>
        <v>3.9602761922127125E-2</v>
      </c>
      <c r="T5055" s="18">
        <f t="shared" si="270"/>
        <v>25.250764125147374</v>
      </c>
      <c r="U5055" s="18">
        <f>LOOKUP('lap sim'!T5055,'bike sim'!J60:J305,'bike sim'!K60:K305)</f>
        <v>23.307126576102178</v>
      </c>
    </row>
    <row r="5056" spans="17:21" x14ac:dyDescent="0.25">
      <c r="Q5056" s="18" t="s">
        <v>116</v>
      </c>
      <c r="R5056" s="10">
        <v>5051</v>
      </c>
      <c r="S5056" s="18">
        <f t="shared" si="269"/>
        <v>3.8206158637037101E-2</v>
      </c>
      <c r="T5056" s="18">
        <f t="shared" si="270"/>
        <v>26.173790710029628</v>
      </c>
      <c r="U5056" s="18">
        <f>LOOKUP('lap sim'!T5056,'bike sim'!J61:J306,'bike sim'!K61:K306)</f>
        <v>21.461277752993027</v>
      </c>
    </row>
    <row r="5057" spans="17:21" x14ac:dyDescent="0.25">
      <c r="Q5057" s="18" t="s">
        <v>74</v>
      </c>
      <c r="R5057" s="10">
        <v>5052</v>
      </c>
      <c r="S5057" s="18">
        <f t="shared" si="269"/>
        <v>3.7045621066670656E-2</v>
      </c>
      <c r="T5057" s="18">
        <f t="shared" si="270"/>
        <v>26.993743692413997</v>
      </c>
      <c r="U5057" s="18">
        <f>LOOKUP('lap sim'!T5057,'bike sim'!J62:J307,'bike sim'!K62:K307)</f>
        <v>20.615263709068</v>
      </c>
    </row>
    <row r="5058" spans="17:21" x14ac:dyDescent="0.25">
      <c r="Q5058" s="18" t="s">
        <v>74</v>
      </c>
      <c r="R5058" s="10">
        <v>5053</v>
      </c>
      <c r="S5058" s="18">
        <f t="shared" si="269"/>
        <v>3.6026365469055764E-2</v>
      </c>
      <c r="T5058" s="18">
        <f t="shared" si="270"/>
        <v>27.757448939969617</v>
      </c>
      <c r="U5058" s="18">
        <f>LOOKUP('lap sim'!T5058,'bike sim'!J63:J308,'bike sim'!K63:K308)</f>
        <v>19.814980154003784</v>
      </c>
    </row>
    <row r="5059" spans="17:21" x14ac:dyDescent="0.25">
      <c r="Q5059" s="18" t="s">
        <v>74</v>
      </c>
      <c r="R5059" s="10">
        <v>5054</v>
      </c>
      <c r="S5059" s="18">
        <f t="shared" si="269"/>
        <v>3.51230757184188E-2</v>
      </c>
      <c r="T5059" s="18">
        <f t="shared" si="270"/>
        <v>28.471310656759844</v>
      </c>
      <c r="U5059" s="18">
        <f>LOOKUP('lap sim'!T5059,'bike sim'!J64:J309,'bike sim'!K64:K309)</f>
        <v>19.056816786048213</v>
      </c>
    </row>
    <row r="5060" spans="17:21" x14ac:dyDescent="0.25">
      <c r="Q5060" s="18" t="s">
        <v>74</v>
      </c>
      <c r="R5060" s="10">
        <v>5055</v>
      </c>
      <c r="S5060" s="18">
        <f t="shared" si="269"/>
        <v>3.4316330717085682E-2</v>
      </c>
      <c r="T5060" s="18">
        <f t="shared" si="270"/>
        <v>29.14064467568825</v>
      </c>
      <c r="U5060" s="18">
        <f>LOOKUP('lap sim'!T5060,'bike sim'!J65:J310,'bike sim'!K65:K310)</f>
        <v>18.337533590808306</v>
      </c>
    </row>
    <row r="5061" spans="17:21" x14ac:dyDescent="0.25">
      <c r="Q5061" s="18" t="s">
        <v>74</v>
      </c>
      <c r="R5061" s="10">
        <v>5056</v>
      </c>
      <c r="S5061" s="18">
        <f t="shared" si="269"/>
        <v>3.3590951812152797E-2</v>
      </c>
      <c r="T5061" s="18">
        <f t="shared" si="270"/>
        <v>29.769921542926095</v>
      </c>
      <c r="U5061" s="18">
        <f>LOOKUP('lap sim'!T5061,'bike sim'!J66:J311,'bike sim'!K66:K311)</f>
        <v>18.12540124221216</v>
      </c>
    </row>
    <row r="5062" spans="17:21" x14ac:dyDescent="0.25">
      <c r="Q5062" s="18" t="s">
        <v>74</v>
      </c>
      <c r="R5062" s="10">
        <v>5057</v>
      </c>
      <c r="S5062" s="18">
        <f t="shared" si="269"/>
        <v>3.2917724000589059E-2</v>
      </c>
      <c r="T5062" s="18">
        <f t="shared" si="270"/>
        <v>30.378771022629177</v>
      </c>
      <c r="U5062" s="18">
        <f>LOOKUP('lap sim'!T5062,'bike sim'!J67:J312,'bike sim'!K67:K312)</f>
        <v>17.303563997650944</v>
      </c>
    </row>
    <row r="5063" spans="17:21" x14ac:dyDescent="0.25">
      <c r="Q5063" s="18" t="s">
        <v>74</v>
      </c>
      <c r="R5063" s="10">
        <v>5058</v>
      </c>
      <c r="S5063" s="18">
        <f t="shared" si="269"/>
        <v>3.2311884685393442E-2</v>
      </c>
      <c r="T5063" s="18">
        <f t="shared" si="270"/>
        <v>30.948364966530381</v>
      </c>
      <c r="U5063" s="18">
        <f>LOOKUP('lap sim'!T5063,'bike sim'!J68:J313,'bike sim'!K68:K313)</f>
        <v>17.303563997650944</v>
      </c>
    </row>
    <row r="5064" spans="17:21" x14ac:dyDescent="0.25">
      <c r="Q5064" s="18" t="s">
        <v>74</v>
      </c>
      <c r="R5064" s="10">
        <v>5059</v>
      </c>
      <c r="S5064" s="18">
        <f t="shared" si="269"/>
        <v>3.1738499413138409E-2</v>
      </c>
      <c r="T5064" s="18">
        <f t="shared" si="270"/>
        <v>31.507475731068805</v>
      </c>
      <c r="U5064" s="18">
        <f>LOOKUP('lap sim'!T5064,'bike sim'!J69:J314,'bike sim'!K69:K314)</f>
        <v>16.530070120416863</v>
      </c>
    </row>
    <row r="5065" spans="17:21" x14ac:dyDescent="0.25">
      <c r="Q5065" s="18" t="s">
        <v>74</v>
      </c>
      <c r="R5065" s="10">
        <v>5060</v>
      </c>
      <c r="S5065" s="18">
        <f t="shared" si="269"/>
        <v>3.1218668795820234E-2</v>
      </c>
      <c r="T5065" s="18">
        <f t="shared" si="270"/>
        <v>32.032115351884791</v>
      </c>
      <c r="U5065" s="18">
        <f>LOOKUP('lap sim'!T5065,'bike sim'!J70:J315,'bike sim'!K70:K315)</f>
        <v>16.530070120416863</v>
      </c>
    </row>
    <row r="5066" spans="17:21" x14ac:dyDescent="0.25">
      <c r="Q5066" s="18" t="s">
        <v>74</v>
      </c>
      <c r="R5066" s="10">
        <v>5061</v>
      </c>
      <c r="S5066" s="18">
        <f t="shared" si="269"/>
        <v>3.0723700951749536E-2</v>
      </c>
      <c r="T5066" s="18">
        <f t="shared" si="270"/>
        <v>32.54816213614577</v>
      </c>
      <c r="U5066" s="18">
        <f>LOOKUP('lap sim'!T5066,'bike sim'!J71:J316,'bike sim'!K71:K316)</f>
        <v>15.800775893310437</v>
      </c>
    </row>
    <row r="5067" spans="17:21" x14ac:dyDescent="0.25">
      <c r="Q5067" s="18" t="s">
        <v>74</v>
      </c>
      <c r="R5067" s="10">
        <v>5062</v>
      </c>
      <c r="S5067" s="18">
        <f t="shared" si="269"/>
        <v>3.0272188951520545E-2</v>
      </c>
      <c r="T5067" s="18">
        <f t="shared" si="270"/>
        <v>33.033620449497455</v>
      </c>
      <c r="U5067" s="18">
        <f>LOOKUP('lap sim'!T5067,'bike sim'!J72:J317,'bike sim'!K72:K317)</f>
        <v>15.111998012154368</v>
      </c>
    </row>
    <row r="5068" spans="17:21" x14ac:dyDescent="0.25">
      <c r="Q5068" s="18" t="s">
        <v>74</v>
      </c>
      <c r="R5068" s="10">
        <v>5063</v>
      </c>
      <c r="S5068" s="18">
        <f t="shared" si="269"/>
        <v>2.9858684481795395E-2</v>
      </c>
      <c r="T5068" s="18">
        <f t="shared" si="270"/>
        <v>33.491093708756395</v>
      </c>
      <c r="U5068" s="18">
        <f>LOOKUP('lap sim'!T5068,'bike sim'!J73:J318,'bike sim'!K73:K318)</f>
        <v>15.111998012154368</v>
      </c>
    </row>
    <row r="5069" spans="17:21" x14ac:dyDescent="0.25">
      <c r="Q5069" s="18" t="s">
        <v>74</v>
      </c>
      <c r="R5069" s="10">
        <v>5064</v>
      </c>
      <c r="S5069" s="18">
        <f t="shared" si="269"/>
        <v>2.9461747349410143E-2</v>
      </c>
      <c r="T5069" s="18">
        <f t="shared" si="270"/>
        <v>33.942318089290829</v>
      </c>
      <c r="U5069" s="18">
        <f>LOOKUP('lap sim'!T5069,'bike sim'!J74:J319,'bike sim'!K74:K319)</f>
        <v>14.46045136781755</v>
      </c>
    </row>
    <row r="5070" spans="17:21" x14ac:dyDescent="0.25">
      <c r="Q5070" s="18" t="s">
        <v>74</v>
      </c>
      <c r="R5070" s="10">
        <v>5065</v>
      </c>
      <c r="S5070" s="18">
        <f t="shared" si="269"/>
        <v>2.9096539426570204E-2</v>
      </c>
      <c r="T5070" s="18">
        <f t="shared" si="270"/>
        <v>34.368348254047902</v>
      </c>
      <c r="U5070" s="18">
        <f>LOOKUP('lap sim'!T5070,'bike sim'!J75:J320,'bike sim'!K75:K320)</f>
        <v>14.46045136781755</v>
      </c>
    </row>
    <row r="5071" spans="17:21" x14ac:dyDescent="0.25">
      <c r="Q5071" s="18" t="s">
        <v>74</v>
      </c>
      <c r="R5071" s="10">
        <v>5066</v>
      </c>
      <c r="S5071" s="18">
        <f t="shared" si="269"/>
        <v>2.874463772411746E-2</v>
      </c>
      <c r="T5071" s="18">
        <f t="shared" si="270"/>
        <v>34.789097347397608</v>
      </c>
      <c r="U5071" s="18">
        <f>LOOKUP('lap sim'!T5071,'bike sim'!J76:J321,'bike sim'!K76:K321)</f>
        <v>14.172755446941546</v>
      </c>
    </row>
    <row r="5072" spans="17:21" x14ac:dyDescent="0.25">
      <c r="Q5072" s="18" t="s">
        <v>74</v>
      </c>
      <c r="R5072" s="10">
        <v>5067</v>
      </c>
      <c r="S5072" s="18">
        <f t="shared" si="269"/>
        <v>2.8411925589287436E-2</v>
      </c>
      <c r="T5072" s="18">
        <f t="shared" si="270"/>
        <v>35.196488068272451</v>
      </c>
      <c r="U5072" s="18">
        <f>LOOKUP('lap sim'!T5072,'bike sim'!J77:J322,'bike sim'!K77:K322)</f>
        <v>14.172755446941546</v>
      </c>
    </row>
    <row r="5073" spans="17:21" x14ac:dyDescent="0.25">
      <c r="Q5073" s="18" t="s">
        <v>74</v>
      </c>
      <c r="R5073" s="10">
        <v>5068</v>
      </c>
      <c r="S5073" s="18">
        <f t="shared" si="269"/>
        <v>2.8090547814541404E-2</v>
      </c>
      <c r="T5073" s="18">
        <f t="shared" si="270"/>
        <v>35.59916334142612</v>
      </c>
      <c r="U5073" s="18">
        <f>LOOKUP('lap sim'!T5073,'bike sim'!J78:J323,'bike sim'!K78:K323)</f>
        <v>13.470695347691558</v>
      </c>
    </row>
    <row r="5074" spans="17:21" x14ac:dyDescent="0.25">
      <c r="Q5074" s="18" t="s">
        <v>74</v>
      </c>
      <c r="R5074" s="10">
        <v>5069</v>
      </c>
      <c r="S5074" s="18">
        <f t="shared" si="269"/>
        <v>2.7795101419716847E-2</v>
      </c>
      <c r="T5074" s="18">
        <f t="shared" si="270"/>
        <v>35.977562553185571</v>
      </c>
      <c r="U5074" s="18">
        <f>LOOKUP('lap sim'!T5074,'bike sim'!J79:J324,'bike sim'!K79:K324)</f>
        <v>13.470695347691558</v>
      </c>
    </row>
    <row r="5075" spans="17:21" x14ac:dyDescent="0.25">
      <c r="Q5075" s="18" t="s">
        <v>74</v>
      </c>
      <c r="R5075" s="10">
        <v>5070</v>
      </c>
      <c r="S5075" s="18">
        <f t="shared" si="269"/>
        <v>2.750881651639437E-2</v>
      </c>
      <c r="T5075" s="18">
        <f t="shared" si="270"/>
        <v>36.351981896568766</v>
      </c>
      <c r="U5075" s="18">
        <f>LOOKUP('lap sim'!T5075,'bike sim'!J80:J325,'bike sim'!K80:K325)</f>
        <v>13.470695347691558</v>
      </c>
    </row>
    <row r="5076" spans="17:21" x14ac:dyDescent="0.25">
      <c r="Q5076" s="18" t="s">
        <v>74</v>
      </c>
      <c r="R5076" s="10">
        <v>5071</v>
      </c>
      <c r="S5076" s="18">
        <f t="shared" si="269"/>
        <v>2.723122827959587E-2</v>
      </c>
      <c r="T5076" s="18">
        <f t="shared" si="270"/>
        <v>36.722544783236664</v>
      </c>
      <c r="U5076" s="18">
        <f>LOOKUP('lap sim'!T5076,'bike sim'!J81:J326,'bike sim'!K81:K326)</f>
        <v>12.809932901338639</v>
      </c>
    </row>
    <row r="5077" spans="17:21" x14ac:dyDescent="0.25">
      <c r="Q5077" s="18" t="s">
        <v>74</v>
      </c>
      <c r="R5077" s="10">
        <v>5072</v>
      </c>
      <c r="S5077" s="18">
        <f t="shared" si="269"/>
        <v>2.6974990818687903E-2</v>
      </c>
      <c r="T5077" s="18">
        <f t="shared" si="270"/>
        <v>37.07137499031932</v>
      </c>
      <c r="U5077" s="18">
        <f>LOOKUP('lap sim'!T5077,'bike sim'!J82:J327,'bike sim'!K82:K327)</f>
        <v>12.809932901338639</v>
      </c>
    </row>
    <row r="5078" spans="17:21" x14ac:dyDescent="0.25">
      <c r="Q5078" s="18" t="s">
        <v>74</v>
      </c>
      <c r="R5078" s="10">
        <v>5073</v>
      </c>
      <c r="S5078" s="18">
        <f t="shared" si="269"/>
        <v>2.67258749471515E-2</v>
      </c>
      <c r="T5078" s="18">
        <f t="shared" si="270"/>
        <v>37.416922812720941</v>
      </c>
      <c r="U5078" s="18">
        <f>LOOKUP('lap sim'!T5078,'bike sim'!J83:J328,'bike sim'!K83:K328)</f>
        <v>12.809932901338639</v>
      </c>
    </row>
    <row r="5079" spans="17:21" x14ac:dyDescent="0.25">
      <c r="Q5079" s="18" t="s">
        <v>74</v>
      </c>
      <c r="R5079" s="10">
        <v>5074</v>
      </c>
      <c r="S5079" s="18">
        <f t="shared" si="269"/>
        <v>2.6483556196967611E-2</v>
      </c>
      <c r="T5079" s="18">
        <f t="shared" si="270"/>
        <v>37.759279477523521</v>
      </c>
      <c r="U5079" s="18">
        <f>LOOKUP('lap sim'!T5079,'bike sim'!J84:J329,'bike sim'!K84:K329)</f>
        <v>12.186928309063013</v>
      </c>
    </row>
    <row r="5080" spans="17:21" x14ac:dyDescent="0.25">
      <c r="Q5080" s="18" t="s">
        <v>74</v>
      </c>
      <c r="R5080" s="10">
        <v>5075</v>
      </c>
      <c r="S5080" s="18">
        <f t="shared" si="269"/>
        <v>2.625910251294809E-2</v>
      </c>
      <c r="T5080" s="18">
        <f t="shared" si="270"/>
        <v>38.082032678265008</v>
      </c>
      <c r="U5080" s="18">
        <f>LOOKUP('lap sim'!T5080,'bike sim'!J85:J330,'bike sim'!K85:K330)</f>
        <v>12.186928309063013</v>
      </c>
    </row>
    <row r="5081" spans="17:21" x14ac:dyDescent="0.25">
      <c r="Q5081" s="18" t="s">
        <v>74</v>
      </c>
      <c r="R5081" s="10">
        <v>5076</v>
      </c>
      <c r="S5081" s="18">
        <f t="shared" si="269"/>
        <v>2.6040276171491607E-2</v>
      </c>
      <c r="T5081" s="18">
        <f t="shared" si="270"/>
        <v>38.40205047805064</v>
      </c>
      <c r="U5081" s="18">
        <f>LOOKUP('lap sim'!T5081,'bike sim'!J86:J331,'bike sim'!K86:K331)</f>
        <v>12.348719160876071</v>
      </c>
    </row>
    <row r="5082" spans="17:21" x14ac:dyDescent="0.25">
      <c r="Q5082" s="18" t="s">
        <v>74</v>
      </c>
      <c r="R5082" s="10">
        <v>5077</v>
      </c>
      <c r="S5082" s="18">
        <f t="shared" si="269"/>
        <v>2.5824035591686764E-2</v>
      </c>
      <c r="T5082" s="18">
        <f t="shared" si="270"/>
        <v>38.723614535364042</v>
      </c>
      <c r="U5082" s="18">
        <f>LOOKUP('lap sim'!T5082,'bike sim'!J87:J332,'bike sim'!K87:K332)</f>
        <v>11.660204741870139</v>
      </c>
    </row>
    <row r="5083" spans="17:21" x14ac:dyDescent="0.25">
      <c r="Q5083" s="18" t="s">
        <v>74</v>
      </c>
      <c r="R5083" s="10">
        <v>5078</v>
      </c>
      <c r="S5083" s="18">
        <f t="shared" si="269"/>
        <v>2.562477816657404E-2</v>
      </c>
      <c r="T5083" s="18">
        <f t="shared" si="270"/>
        <v>39.024728077624452</v>
      </c>
      <c r="U5083" s="18">
        <f>LOOKUP('lap sim'!T5083,'bike sim'!J88:J333,'bike sim'!K88:K333)</f>
        <v>11.660204741870139</v>
      </c>
    </row>
    <row r="5084" spans="17:21" x14ac:dyDescent="0.25">
      <c r="Q5084" s="18" t="s">
        <v>74</v>
      </c>
      <c r="R5084" s="10">
        <v>5079</v>
      </c>
      <c r="S5084" s="18">
        <f t="shared" si="269"/>
        <v>2.5430074541145063E-2</v>
      </c>
      <c r="T5084" s="18">
        <f t="shared" si="270"/>
        <v>39.323518237511706</v>
      </c>
      <c r="U5084" s="18">
        <f>LOOKUP('lap sim'!T5084,'bike sim'!J89:J334,'bike sim'!K89:K334)</f>
        <v>11.660204741870139</v>
      </c>
    </row>
    <row r="5085" spans="17:21" x14ac:dyDescent="0.25">
      <c r="Q5085" s="18" t="s">
        <v>74</v>
      </c>
      <c r="R5085" s="10">
        <v>5080</v>
      </c>
      <c r="S5085" s="18">
        <f t="shared" si="269"/>
        <v>2.5239753610061734E-2</v>
      </c>
      <c r="T5085" s="18">
        <f t="shared" si="270"/>
        <v>39.620038113262474</v>
      </c>
      <c r="U5085" s="18">
        <f>LOOKUP('lap sim'!T5085,'bike sim'!J90:J335,'bike sim'!K90:K335)</f>
        <v>11.660204741870139</v>
      </c>
    </row>
    <row r="5086" spans="17:21" x14ac:dyDescent="0.25">
      <c r="Q5086" s="18" t="s">
        <v>74</v>
      </c>
      <c r="R5086" s="10">
        <v>5081</v>
      </c>
      <c r="S5086" s="18">
        <f t="shared" si="269"/>
        <v>2.5053653144814655E-2</v>
      </c>
      <c r="T5086" s="18">
        <f t="shared" si="270"/>
        <v>39.914338807990148</v>
      </c>
      <c r="U5086" s="18">
        <f>LOOKUP('lap sim'!T5086,'bike sim'!J91:J336,'bike sim'!K91:K336)</f>
        <v>11.014722474052071</v>
      </c>
    </row>
    <row r="5087" spans="17:21" x14ac:dyDescent="0.25">
      <c r="Q5087" s="18" t="s">
        <v>74</v>
      </c>
      <c r="R5087" s="10">
        <v>5082</v>
      </c>
      <c r="S5087" s="18">
        <f t="shared" si="269"/>
        <v>2.4881627000452648E-2</v>
      </c>
      <c r="T5087" s="18">
        <f t="shared" si="270"/>
        <v>40.190297844341444</v>
      </c>
      <c r="U5087" s="18">
        <f>LOOKUP('lap sim'!T5087,'bike sim'!J92:J337,'bike sim'!K92:K337)</f>
        <v>11.014722474052071</v>
      </c>
    </row>
    <row r="5088" spans="17:21" x14ac:dyDescent="0.25">
      <c r="Q5088" s="18" t="s">
        <v>74</v>
      </c>
      <c r="R5088" s="10">
        <v>5083</v>
      </c>
      <c r="S5088" s="18">
        <f t="shared" si="269"/>
        <v>2.4713104299185201E-2</v>
      </c>
      <c r="T5088" s="18">
        <f t="shared" si="270"/>
        <v>40.464362060454313</v>
      </c>
      <c r="U5088" s="18">
        <f>LOOKUP('lap sim'!T5088,'bike sim'!J93:J338,'bike sim'!K93:K338)</f>
        <v>11.014722474052071</v>
      </c>
    </row>
    <row r="5089" spans="17:21" x14ac:dyDescent="0.25">
      <c r="Q5089" s="18" t="s">
        <v>74</v>
      </c>
      <c r="R5089" s="10">
        <v>5084</v>
      </c>
      <c r="S5089" s="18">
        <f t="shared" si="269"/>
        <v>2.454796756025707E-2</v>
      </c>
      <c r="T5089" s="18">
        <f t="shared" si="270"/>
        <v>40.736570045782145</v>
      </c>
      <c r="U5089" s="18">
        <f>LOOKUP('lap sim'!T5089,'bike sim'!J94:J339,'bike sim'!K94:K339)</f>
        <v>10.728866041161211</v>
      </c>
    </row>
    <row r="5090" spans="17:21" x14ac:dyDescent="0.25">
      <c r="Q5090" s="18" t="s">
        <v>74</v>
      </c>
      <c r="R5090" s="10">
        <v>5085</v>
      </c>
      <c r="S5090" s="18">
        <f t="shared" si="269"/>
        <v>2.4390278464463663E-2</v>
      </c>
      <c r="T5090" s="18">
        <f t="shared" si="270"/>
        <v>40.999941901318913</v>
      </c>
      <c r="U5090" s="18">
        <f>LOOKUP('lap sim'!T5090,'bike sim'!J95:J340,'bike sim'!K95:K340)</f>
        <v>10.728866041161211</v>
      </c>
    </row>
    <row r="5091" spans="17:21" x14ac:dyDescent="0.25">
      <c r="Q5091" s="18" t="s">
        <v>74</v>
      </c>
      <c r="R5091" s="10">
        <v>5086</v>
      </c>
      <c r="S5091" s="18">
        <f t="shared" si="269"/>
        <v>2.4235596013554673E-2</v>
      </c>
      <c r="T5091" s="18">
        <f t="shared" si="270"/>
        <v>41.26162193167076</v>
      </c>
      <c r="U5091" s="18">
        <f>LOOKUP('lap sim'!T5091,'bike sim'!J96:J341,'bike sim'!K96:K341)</f>
        <v>10.790697056426005</v>
      </c>
    </row>
    <row r="5092" spans="17:21" x14ac:dyDescent="0.25">
      <c r="Q5092" s="18" t="s">
        <v>74</v>
      </c>
      <c r="R5092" s="10">
        <v>5087</v>
      </c>
      <c r="S5092" s="18">
        <f t="shared" si="269"/>
        <v>2.4082956591798762E-2</v>
      </c>
      <c r="T5092" s="18">
        <f t="shared" si="270"/>
        <v>41.523140906234957</v>
      </c>
      <c r="U5092" s="18">
        <f>LOOKUP('lap sim'!T5092,'bike sim'!J97:J342,'bike sim'!K97:K342)</f>
        <v>10.790697056426005</v>
      </c>
    </row>
    <row r="5093" spans="17:21" x14ac:dyDescent="0.25">
      <c r="Q5093" s="18" t="s">
        <v>74</v>
      </c>
      <c r="R5093" s="10">
        <v>5088</v>
      </c>
      <c r="S5093" s="18">
        <f t="shared" si="269"/>
        <v>2.3933171236486465E-2</v>
      </c>
      <c r="T5093" s="18">
        <f t="shared" si="270"/>
        <v>41.783012795040115</v>
      </c>
      <c r="U5093" s="18">
        <f>LOOKUP('lap sim'!T5093,'bike sim'!J98:J343,'bike sim'!K98:K343)</f>
        <v>10.131166226934869</v>
      </c>
    </row>
    <row r="5094" spans="17:21" x14ac:dyDescent="0.25">
      <c r="Q5094" s="18" t="s">
        <v>74</v>
      </c>
      <c r="R5094" s="10">
        <v>5089</v>
      </c>
      <c r="S5094" s="18">
        <f t="shared" si="269"/>
        <v>2.3795086010115249E-2</v>
      </c>
      <c r="T5094" s="18">
        <f t="shared" si="270"/>
        <v>42.025483731174653</v>
      </c>
      <c r="U5094" s="18">
        <f>LOOKUP('lap sim'!T5094,'bike sim'!J99:J344,'bike sim'!K99:K344)</f>
        <v>10.131166226934869</v>
      </c>
    </row>
    <row r="5095" spans="17:21" x14ac:dyDescent="0.25">
      <c r="Q5095" s="18" t="s">
        <v>74</v>
      </c>
      <c r="R5095" s="10">
        <v>5090</v>
      </c>
      <c r="S5095" s="18">
        <f t="shared" si="269"/>
        <v>2.3659368107222915E-2</v>
      </c>
      <c r="T5095" s="18">
        <f t="shared" si="270"/>
        <v>42.266555702927342</v>
      </c>
      <c r="U5095" s="18">
        <f>LOOKUP('lap sim'!T5095,'bike sim'!J100:J345,'bike sim'!K100:K345)</f>
        <v>10.131166226934869</v>
      </c>
    </row>
    <row r="5096" spans="17:21" x14ac:dyDescent="0.25">
      <c r="Q5096" s="18" t="s">
        <v>74</v>
      </c>
      <c r="R5096" s="10">
        <v>5091</v>
      </c>
      <c r="S5096" s="18">
        <f t="shared" si="269"/>
        <v>2.3525950574798067E-2</v>
      </c>
      <c r="T5096" s="18">
        <f t="shared" si="270"/>
        <v>42.506252694045855</v>
      </c>
      <c r="U5096" s="18">
        <f>LOOKUP('lap sim'!T5096,'bike sim'!J101:J346,'bike sim'!K101:K346)</f>
        <v>10.131166226934869</v>
      </c>
    </row>
    <row r="5097" spans="17:21" x14ac:dyDescent="0.25">
      <c r="Q5097" s="18" t="s">
        <v>74</v>
      </c>
      <c r="R5097" s="10">
        <v>5092</v>
      </c>
      <c r="S5097" s="18">
        <f t="shared" si="269"/>
        <v>2.3394769083261765E-2</v>
      </c>
      <c r="T5097" s="18">
        <f t="shared" si="270"/>
        <v>42.744598009965792</v>
      </c>
      <c r="U5097" s="18">
        <f>LOOKUP('lap sim'!T5097,'bike sim'!J102:J347,'bike sim'!K102:K347)</f>
        <v>10.131166226934869</v>
      </c>
    </row>
    <row r="5098" spans="17:21" x14ac:dyDescent="0.25">
      <c r="Q5098" s="18" t="s">
        <v>74</v>
      </c>
      <c r="R5098" s="10">
        <v>5093</v>
      </c>
      <c r="S5098" s="18">
        <f t="shared" si="269"/>
        <v>2.3265761795686787E-2</v>
      </c>
      <c r="T5098" s="18">
        <f t="shared" si="270"/>
        <v>42.981614304389076</v>
      </c>
      <c r="U5098" s="18">
        <f>LOOKUP('lap sim'!T5098,'bike sim'!J103:J348,'bike sim'!K103:K348)</f>
        <v>9.5141857735399409</v>
      </c>
    </row>
    <row r="5099" spans="17:21" x14ac:dyDescent="0.25">
      <c r="Q5099" s="18" t="s">
        <v>74</v>
      </c>
      <c r="R5099" s="10">
        <v>5094</v>
      </c>
      <c r="S5099" s="18">
        <f t="shared" si="269"/>
        <v>2.3146557312977652E-2</v>
      </c>
      <c r="T5099" s="18">
        <f t="shared" si="270"/>
        <v>43.20296908427617</v>
      </c>
      <c r="U5099" s="18">
        <f>LOOKUP('lap sim'!T5099,'bike sim'!J104:J349,'bike sim'!K104:K349)</f>
        <v>9.5141857735399409</v>
      </c>
    </row>
    <row r="5100" spans="17:21" x14ac:dyDescent="0.25">
      <c r="Q5100" s="18" t="s">
        <v>74</v>
      </c>
      <c r="R5100" s="10">
        <v>5095</v>
      </c>
      <c r="S5100" s="18">
        <f t="shared" si="269"/>
        <v>2.3029169579774203E-2</v>
      </c>
      <c r="T5100" s="18">
        <f t="shared" si="270"/>
        <v>43.423189730569732</v>
      </c>
      <c r="U5100" s="18">
        <f>LOOKUP('lap sim'!T5100,'bike sim'!J105:J350,'bike sim'!K105:K350)</f>
        <v>9.5141857735399409</v>
      </c>
    </row>
    <row r="5101" spans="17:21" x14ac:dyDescent="0.25">
      <c r="Q5101" s="18" t="s">
        <v>74</v>
      </c>
      <c r="R5101" s="10">
        <v>5096</v>
      </c>
      <c r="S5101" s="18">
        <f t="shared" si="269"/>
        <v>2.2913552867122055E-2</v>
      </c>
      <c r="T5101" s="18">
        <f t="shared" si="270"/>
        <v>43.642293528162057</v>
      </c>
      <c r="U5101" s="18">
        <f>LOOKUP('lap sim'!T5101,'bike sim'!J106:J351,'bike sim'!K106:K351)</f>
        <v>9.4209022567136511</v>
      </c>
    </row>
    <row r="5102" spans="17:21" x14ac:dyDescent="0.25">
      <c r="Q5102" s="18" t="s">
        <v>74</v>
      </c>
      <c r="R5102" s="10">
        <v>5097</v>
      </c>
      <c r="S5102" s="18">
        <f t="shared" si="269"/>
        <v>2.2800774199426953E-2</v>
      </c>
      <c r="T5102" s="18">
        <f t="shared" si="270"/>
        <v>43.858159870077252</v>
      </c>
      <c r="U5102" s="18">
        <f>LOOKUP('lap sim'!T5102,'bike sim'!J107:J352,'bike sim'!K107:K352)</f>
        <v>9.4209022567136511</v>
      </c>
    </row>
    <row r="5103" spans="17:21" x14ac:dyDescent="0.25">
      <c r="Q5103" s="18" t="s">
        <v>74</v>
      </c>
      <c r="R5103" s="10">
        <v>5098</v>
      </c>
      <c r="S5103" s="18">
        <f t="shared" si="269"/>
        <v>2.2689647240619063E-2</v>
      </c>
      <c r="T5103" s="18">
        <f t="shared" si="270"/>
        <v>44.07296373518745</v>
      </c>
      <c r="U5103" s="18">
        <f>LOOKUP('lap sim'!T5103,'bike sim'!J108:J353,'bike sim'!K108:K353)</f>
        <v>9.0871005816428685</v>
      </c>
    </row>
    <row r="5104" spans="17:21" x14ac:dyDescent="0.25">
      <c r="Q5104" s="18" t="s">
        <v>74</v>
      </c>
      <c r="R5104" s="10">
        <v>5099</v>
      </c>
      <c r="S5104" s="18">
        <f t="shared" si="269"/>
        <v>2.258399430260534E-2</v>
      </c>
      <c r="T5104" s="18">
        <f t="shared" si="270"/>
        <v>44.279146841824954</v>
      </c>
      <c r="U5104" s="18">
        <f>LOOKUP('lap sim'!T5104,'bike sim'!J109:J354,'bike sim'!K109:K354)</f>
        <v>9.0871005816428685</v>
      </c>
    </row>
    <row r="5105" spans="17:21" x14ac:dyDescent="0.25">
      <c r="Q5105" s="18" t="s">
        <v>74</v>
      </c>
      <c r="R5105" s="10">
        <v>5100</v>
      </c>
      <c r="S5105" s="18">
        <f t="shared" si="269"/>
        <v>2.2479805894331805E-2</v>
      </c>
      <c r="T5105" s="18">
        <f t="shared" si="270"/>
        <v>44.484369869587979</v>
      </c>
      <c r="U5105" s="18">
        <f>LOOKUP('lap sim'!T5105,'bike sim'!J110:J355,'bike sim'!K110:K355)</f>
        <v>9.0871005816428685</v>
      </c>
    </row>
    <row r="5106" spans="17:21" x14ac:dyDescent="0.25">
      <c r="Q5106" s="18" t="s">
        <v>74</v>
      </c>
      <c r="R5106" s="10">
        <v>5101</v>
      </c>
      <c r="S5106" s="18">
        <f t="shared" si="269"/>
        <v>2.2377048460194237E-2</v>
      </c>
      <c r="T5106" s="18">
        <f t="shared" si="270"/>
        <v>44.68864612680558</v>
      </c>
      <c r="U5106" s="18">
        <f>LOOKUP('lap sim'!T5106,'bike sim'!J111:J356,'bike sim'!K111:K356)</f>
        <v>9.0871005816428685</v>
      </c>
    </row>
    <row r="5107" spans="17:21" x14ac:dyDescent="0.25">
      <c r="Q5107" s="18" t="s">
        <v>74</v>
      </c>
      <c r="R5107" s="10">
        <v>5102</v>
      </c>
      <c r="S5107" s="18">
        <f t="shared" si="269"/>
        <v>2.2275689511867713E-2</v>
      </c>
      <c r="T5107" s="18">
        <f t="shared" si="270"/>
        <v>44.891988616883658</v>
      </c>
      <c r="U5107" s="18">
        <f>LOOKUP('lap sim'!T5107,'bike sim'!J112:J357,'bike sim'!K112:K357)</f>
        <v>9.0871005816428685</v>
      </c>
    </row>
    <row r="5108" spans="17:21" x14ac:dyDescent="0.25">
      <c r="Q5108" s="18" t="s">
        <v>74</v>
      </c>
      <c r="R5108" s="10">
        <v>5103</v>
      </c>
      <c r="S5108" s="18">
        <f t="shared" si="269"/>
        <v>2.2175697585033047E-2</v>
      </c>
      <c r="T5108" s="18">
        <f t="shared" si="270"/>
        <v>45.094410048003446</v>
      </c>
      <c r="U5108" s="18">
        <f>LOOKUP('lap sim'!T5108,'bike sim'!J113:J358,'bike sim'!K113:K358)</f>
        <v>8.6565689528345136</v>
      </c>
    </row>
    <row r="5109" spans="17:21" x14ac:dyDescent="0.25">
      <c r="Q5109" s="18" t="s">
        <v>74</v>
      </c>
      <c r="R5109" s="10">
        <v>5104</v>
      </c>
      <c r="S5109" s="18">
        <f t="shared" si="269"/>
        <v>2.2081696512205436E-2</v>
      </c>
      <c r="T5109" s="18">
        <f t="shared" si="270"/>
        <v>45.286375503225493</v>
      </c>
      <c r="U5109" s="18">
        <f>LOOKUP('lap sim'!T5109,'bike sim'!J114:J359,'bike sim'!K114:K359)</f>
        <v>8.6565689528345136</v>
      </c>
    </row>
    <row r="5110" spans="17:21" x14ac:dyDescent="0.25">
      <c r="Q5110" s="18" t="s">
        <v>74</v>
      </c>
      <c r="R5110" s="10">
        <v>5105</v>
      </c>
      <c r="S5110" s="18">
        <f t="shared" si="269"/>
        <v>2.1988882440895224E-2</v>
      </c>
      <c r="T5110" s="18">
        <f t="shared" si="270"/>
        <v>45.477527231678962</v>
      </c>
      <c r="U5110" s="18">
        <f>LOOKUP('lap sim'!T5110,'bike sim'!J115:J360,'bike sim'!K115:K360)</f>
        <v>8.6565689528345136</v>
      </c>
    </row>
    <row r="5111" spans="17:21" x14ac:dyDescent="0.25">
      <c r="Q5111" s="18" t="s">
        <v>74</v>
      </c>
      <c r="R5111" s="10">
        <v>5106</v>
      </c>
      <c r="S5111" s="18">
        <f t="shared" si="269"/>
        <v>2.1897230577519664E-2</v>
      </c>
      <c r="T5111" s="18">
        <f t="shared" si="270"/>
        <v>45.667875508724343</v>
      </c>
      <c r="U5111" s="18">
        <f>LOOKUP('lap sim'!T5111,'bike sim'!J116:J361,'bike sim'!K116:K361)</f>
        <v>8.6565689528345136</v>
      </c>
    </row>
    <row r="5112" spans="17:21" x14ac:dyDescent="0.25">
      <c r="Q5112" s="18" t="s">
        <v>74</v>
      </c>
      <c r="R5112" s="10">
        <v>5107</v>
      </c>
      <c r="S5112" s="18">
        <f t="shared" si="269"/>
        <v>2.1806716847941117E-2</v>
      </c>
      <c r="T5112" s="18">
        <f t="shared" si="270"/>
        <v>45.857430395094759</v>
      </c>
      <c r="U5112" s="18">
        <f>LOOKUP('lap sim'!T5112,'bike sim'!J117:J362,'bike sim'!K117:K362)</f>
        <v>8.7913946626787318</v>
      </c>
    </row>
    <row r="5113" spans="17:21" x14ac:dyDescent="0.25">
      <c r="Q5113" s="18" t="s">
        <v>74</v>
      </c>
      <c r="R5113" s="10">
        <v>5108</v>
      </c>
      <c r="S5113" s="18">
        <f t="shared" si="269"/>
        <v>2.1715931282166184E-2</v>
      </c>
      <c r="T5113" s="18">
        <f t="shared" si="270"/>
        <v>46.049141849202293</v>
      </c>
      <c r="U5113" s="18">
        <f>LOOKUP('lap sim'!T5113,'bike sim'!J118:J363,'bike sim'!K118:K363)</f>
        <v>8.3106751358953073</v>
      </c>
    </row>
    <row r="5114" spans="17:21" x14ac:dyDescent="0.25">
      <c r="Q5114" s="18" t="s">
        <v>74</v>
      </c>
      <c r="R5114" s="10">
        <v>5109</v>
      </c>
      <c r="S5114" s="18">
        <f t="shared" si="269"/>
        <v>2.1631155278835117E-2</v>
      </c>
      <c r="T5114" s="18">
        <f t="shared" si="270"/>
        <v>46.229615899361804</v>
      </c>
      <c r="U5114" s="18">
        <f>LOOKUP('lap sim'!T5114,'bike sim'!J119:J364,'bike sim'!K119:K364)</f>
        <v>8.3106751358953073</v>
      </c>
    </row>
    <row r="5115" spans="17:21" x14ac:dyDescent="0.25">
      <c r="Q5115" s="18" t="s">
        <v>74</v>
      </c>
      <c r="R5115" s="10">
        <v>5110</v>
      </c>
      <c r="S5115" s="18">
        <f t="shared" ref="S5115:S5136" si="271">1/T5115</f>
        <v>2.1547365717114436E-2</v>
      </c>
      <c r="T5115" s="18">
        <f t="shared" ref="T5115:T5136" si="272">T5114+(U5114*S5114)</f>
        <v>46.409385403698309</v>
      </c>
      <c r="U5115" s="18">
        <f>LOOKUP('lap sim'!T5115,'bike sim'!J120:J365,'bike sim'!K120:K365)</f>
        <v>8.3106751358953073</v>
      </c>
    </row>
    <row r="5116" spans="17:21" x14ac:dyDescent="0.25">
      <c r="Q5116" s="18" t="s">
        <v>74</v>
      </c>
      <c r="R5116" s="10">
        <v>5111</v>
      </c>
      <c r="S5116" s="18">
        <f t="shared" si="271"/>
        <v>2.1464543599519863E-2</v>
      </c>
      <c r="T5116" s="18">
        <f t="shared" si="272"/>
        <v>46.588458560207577</v>
      </c>
      <c r="U5116" s="18">
        <f>LOOKUP('lap sim'!T5116,'bike sim'!J121:J366,'bike sim'!K121:K366)</f>
        <v>8.3106751358953073</v>
      </c>
    </row>
    <row r="5117" spans="17:21" x14ac:dyDescent="0.25">
      <c r="Q5117" s="18" t="s">
        <v>74</v>
      </c>
      <c r="R5117" s="10">
        <v>5112</v>
      </c>
      <c r="S5117" s="18">
        <f t="shared" si="271"/>
        <v>2.1382670437138852E-2</v>
      </c>
      <c r="T5117" s="18">
        <f t="shared" si="272"/>
        <v>46.766843409003449</v>
      </c>
      <c r="U5117" s="18">
        <f>LOOKUP('lap sim'!T5117,'bike sim'!J122:J367,'bike sim'!K122:K367)</f>
        <v>8.3106751358953073</v>
      </c>
    </row>
    <row r="5118" spans="17:21" x14ac:dyDescent="0.25">
      <c r="Q5118" s="18" t="s">
        <v>74</v>
      </c>
      <c r="R5118" s="10">
        <v>5113</v>
      </c>
      <c r="S5118" s="18">
        <f t="shared" si="271"/>
        <v>2.1301728232251512E-2</v>
      </c>
      <c r="T5118" s="18">
        <f t="shared" si="272"/>
        <v>46.944547836544423</v>
      </c>
      <c r="U5118" s="18">
        <f>LOOKUP('lap sim'!T5118,'bike sim'!J123:J368,'bike sim'!K123:K368)</f>
        <v>8.3106751358953073</v>
      </c>
    </row>
    <row r="5119" spans="17:21" x14ac:dyDescent="0.25">
      <c r="Q5119" s="18" t="s">
        <v>74</v>
      </c>
      <c r="R5119" s="10">
        <v>5114</v>
      </c>
      <c r="S5119" s="18">
        <f t="shared" si="271"/>
        <v>2.1221699461672235E-2</v>
      </c>
      <c r="T5119" s="18">
        <f t="shared" si="272"/>
        <v>47.121579579715792</v>
      </c>
      <c r="U5119" s="18">
        <f>LOOKUP('lap sim'!T5119,'bike sim'!J124:J369,'bike sim'!K124:K369)</f>
        <v>8.3106751358953073</v>
      </c>
    </row>
    <row r="5120" spans="17:21" x14ac:dyDescent="0.25">
      <c r="Q5120" s="18" t="s">
        <v>74</v>
      </c>
      <c r="R5120" s="10">
        <v>5115</v>
      </c>
      <c r="S5120" s="18">
        <f t="shared" si="271"/>
        <v>2.1142567060776836E-2</v>
      </c>
      <c r="T5120" s="18">
        <f t="shared" si="272"/>
        <v>47.297946229773352</v>
      </c>
      <c r="U5120" s="18">
        <f>LOOKUP('lap sim'!T5120,'bike sim'!J125:J370,'bike sim'!K125:K370)</f>
        <v>7.8552566368373231</v>
      </c>
    </row>
    <row r="5121" spans="17:21" x14ac:dyDescent="0.25">
      <c r="Q5121" s="18" t="s">
        <v>74</v>
      </c>
      <c r="R5121" s="10">
        <v>5116</v>
      </c>
      <c r="S5121" s="18">
        <f t="shared" si="271"/>
        <v>2.1068587587668847E-2</v>
      </c>
      <c r="T5121" s="18">
        <f t="shared" si="272"/>
        <v>47.464026519997297</v>
      </c>
      <c r="U5121" s="18">
        <f>LOOKUP('lap sim'!T5121,'bike sim'!J126:J371,'bike sim'!K126:K371)</f>
        <v>7.8552566368373231</v>
      </c>
    </row>
    <row r="5122" spans="17:21" x14ac:dyDescent="0.25">
      <c r="Q5122" s="18" t="s">
        <v>74</v>
      </c>
      <c r="R5122" s="10">
        <v>5117</v>
      </c>
      <c r="S5122" s="18">
        <f t="shared" si="271"/>
        <v>2.0995380190568694E-2</v>
      </c>
      <c r="T5122" s="18">
        <f t="shared" si="272"/>
        <v>47.629525682474124</v>
      </c>
      <c r="U5122" s="18">
        <f>LOOKUP('lap sim'!T5122,'bike sim'!J127:J372,'bike sim'!K127:K372)</f>
        <v>7.881002220435712</v>
      </c>
    </row>
    <row r="5123" spans="17:21" x14ac:dyDescent="0.25">
      <c r="Q5123" s="18" t="s">
        <v>74</v>
      </c>
      <c r="R5123" s="10">
        <v>5118</v>
      </c>
      <c r="S5123" s="18">
        <f t="shared" si="271"/>
        <v>2.0922694895362338E-2</v>
      </c>
      <c r="T5123" s="18">
        <f t="shared" si="272"/>
        <v>47.794990320374886</v>
      </c>
      <c r="U5123" s="18">
        <f>LOOKUP('lap sim'!T5123,'bike sim'!J128:J373,'bike sim'!K128:K373)</f>
        <v>7.881002220435712</v>
      </c>
    </row>
    <row r="5124" spans="17:21" x14ac:dyDescent="0.25">
      <c r="Q5124" s="18" t="s">
        <v>74</v>
      </c>
      <c r="R5124" s="10">
        <v>5119</v>
      </c>
      <c r="S5124" s="18">
        <f t="shared" si="271"/>
        <v>2.085076017049714E-2</v>
      </c>
      <c r="T5124" s="18">
        <f t="shared" si="272"/>
        <v>47.959882125302734</v>
      </c>
      <c r="U5124" s="18">
        <f>LOOKUP('lap sim'!T5124,'bike sim'!J129:J374,'bike sim'!K129:K374)</f>
        <v>7.881002220435712</v>
      </c>
    </row>
    <row r="5125" spans="17:21" x14ac:dyDescent="0.25">
      <c r="Q5125" s="18" t="s">
        <v>74</v>
      </c>
      <c r="R5125" s="10">
        <v>5120</v>
      </c>
      <c r="S5125" s="18">
        <f t="shared" si="271"/>
        <v>2.0779563177844539E-2</v>
      </c>
      <c r="T5125" s="18">
        <f t="shared" si="272"/>
        <v>48.124207012504193</v>
      </c>
      <c r="U5125" s="18">
        <f>LOOKUP('lap sim'!T5125,'bike sim'!J130:J375,'bike sim'!K130:K375)</f>
        <v>7.881002220435712</v>
      </c>
    </row>
    <row r="5126" spans="17:21" x14ac:dyDescent="0.25">
      <c r="Q5126" s="18" t="s">
        <v>74</v>
      </c>
      <c r="R5126" s="10">
        <v>5121</v>
      </c>
      <c r="S5126" s="18">
        <f t="shared" si="271"/>
        <v>2.0709091384760212E-2</v>
      </c>
      <c r="T5126" s="18">
        <f t="shared" si="272"/>
        <v>48.287970796048469</v>
      </c>
      <c r="U5126" s="18">
        <f>LOOKUP('lap sim'!T5126,'bike sim'!J131:J376,'bike sim'!K131:K376)</f>
        <v>7.881002220435712</v>
      </c>
    </row>
    <row r="5127" spans="17:21" x14ac:dyDescent="0.25">
      <c r="Q5127" s="18" t="s">
        <v>74</v>
      </c>
      <c r="R5127" s="10">
        <v>5122</v>
      </c>
      <c r="S5127" s="18">
        <f t="shared" si="271"/>
        <v>2.0639332554797846E-2</v>
      </c>
      <c r="T5127" s="18">
        <f t="shared" si="272"/>
        <v>48.451179191234971</v>
      </c>
      <c r="U5127" s="18">
        <f>LOOKUP('lap sim'!T5127,'bike sim'!J132:J377,'bike sim'!K132:K377)</f>
        <v>7.881002220435712</v>
      </c>
    </row>
    <row r="5128" spans="17:21" x14ac:dyDescent="0.25">
      <c r="Q5128" s="18" t="s">
        <v>74</v>
      </c>
      <c r="R5128" s="10">
        <v>5123</v>
      </c>
      <c r="S5128" s="18">
        <f t="shared" si="271"/>
        <v>2.0570274738765715E-2</v>
      </c>
      <c r="T5128" s="18">
        <f t="shared" si="272"/>
        <v>48.613837816927642</v>
      </c>
      <c r="U5128" s="18">
        <f>LOOKUP('lap sim'!T5128,'bike sim'!J133:J378,'bike sim'!K133:K378)</f>
        <v>7.3988242190430329</v>
      </c>
    </row>
    <row r="5129" spans="17:21" x14ac:dyDescent="0.25">
      <c r="Q5129" s="18" t="s">
        <v>74</v>
      </c>
      <c r="R5129" s="10">
        <v>5124</v>
      </c>
      <c r="S5129" s="18">
        <f t="shared" si="271"/>
        <v>2.0506076153188304E-2</v>
      </c>
      <c r="T5129" s="18">
        <f t="shared" si="272"/>
        <v>48.766033663857193</v>
      </c>
      <c r="U5129" s="18">
        <f>LOOKUP('lap sim'!T5129,'bike sim'!J134:J379,'bike sim'!K134:K379)</f>
        <v>7.3988242190430329</v>
      </c>
    </row>
    <row r="5130" spans="17:21" x14ac:dyDescent="0.25">
      <c r="Q5130" s="18" t="s">
        <v>74</v>
      </c>
      <c r="R5130" s="10">
        <v>5125</v>
      </c>
      <c r="S5130" s="18">
        <f t="shared" si="271"/>
        <v>2.0442475536317912E-2</v>
      </c>
      <c r="T5130" s="18">
        <f t="shared" si="272"/>
        <v>48.917754516736942</v>
      </c>
      <c r="U5130" s="18">
        <f>LOOKUP('lap sim'!T5130,'bike sim'!J135:J380,'bike sim'!K135:K380)</f>
        <v>7.3988242190430329</v>
      </c>
    </row>
    <row r="5131" spans="17:21" x14ac:dyDescent="0.25">
      <c r="Q5131" s="18" t="s">
        <v>74</v>
      </c>
      <c r="R5131" s="10">
        <v>5126</v>
      </c>
      <c r="S5131" s="18">
        <f t="shared" si="271"/>
        <v>2.0379463656931936E-2</v>
      </c>
      <c r="T5131" s="18">
        <f t="shared" si="272"/>
        <v>49.069004799832243</v>
      </c>
      <c r="U5131" s="18">
        <f>LOOKUP('lap sim'!T5131,'bike sim'!J136:J381,'bike sim'!K136:K381)</f>
        <v>7.3988242190430329</v>
      </c>
    </row>
    <row r="5132" spans="17:21" x14ac:dyDescent="0.25">
      <c r="Q5132" s="18" t="s">
        <v>74</v>
      </c>
      <c r="R5132" s="10">
        <v>5127</v>
      </c>
      <c r="S5132" s="18">
        <f t="shared" si="271"/>
        <v>2.031703148218152E-2</v>
      </c>
      <c r="T5132" s="18">
        <f t="shared" si="272"/>
        <v>49.219788869108257</v>
      </c>
      <c r="U5132" s="18">
        <f>LOOKUP('lap sim'!T5132,'bike sim'!J137:J382,'bike sim'!K137:K382)</f>
        <v>7.1886440645898144</v>
      </c>
    </row>
    <row r="5133" spans="17:21" x14ac:dyDescent="0.25">
      <c r="Q5133" s="18" t="s">
        <v>74</v>
      </c>
      <c r="R5133" s="10">
        <v>5128</v>
      </c>
      <c r="S5133" s="18">
        <f t="shared" si="271"/>
        <v>2.0256922281941255E-2</v>
      </c>
      <c r="T5133" s="18">
        <f t="shared" si="272"/>
        <v>49.365840776882727</v>
      </c>
      <c r="U5133" s="18">
        <f>LOOKUP('lap sim'!T5133,'bike sim'!J138:J383,'bike sim'!K138:K383)</f>
        <v>7.1886440645898144</v>
      </c>
    </row>
    <row r="5134" spans="17:21" x14ac:dyDescent="0.25">
      <c r="Q5134" s="18" t="s">
        <v>74</v>
      </c>
      <c r="R5134" s="10">
        <v>5129</v>
      </c>
      <c r="S5134" s="18">
        <f t="shared" si="271"/>
        <v>2.0197343973801372E-2</v>
      </c>
      <c r="T5134" s="18">
        <f t="shared" si="272"/>
        <v>49.511460581011661</v>
      </c>
      <c r="U5134" s="18">
        <f>LOOKUP('lap sim'!T5134,'bike sim'!J139:J384,'bike sim'!K139:K384)</f>
        <v>7.1886440645898144</v>
      </c>
    </row>
    <row r="5135" spans="17:21" x14ac:dyDescent="0.25">
      <c r="Q5135" s="18" t="s">
        <v>74</v>
      </c>
      <c r="R5135" s="10">
        <v>5130</v>
      </c>
      <c r="S5135" s="18">
        <f t="shared" si="271"/>
        <v>2.0138288784122514E-2</v>
      </c>
      <c r="T5135" s="18">
        <f t="shared" si="272"/>
        <v>49.656652097889406</v>
      </c>
      <c r="U5135" s="18">
        <f>LOOKUP('lap sim'!T5135,'bike sim'!J140:J385,'bike sim'!K140:K385)</f>
        <v>7.1886440645898144</v>
      </c>
    </row>
    <row r="5136" spans="17:21" x14ac:dyDescent="0.25">
      <c r="Q5136" s="18" t="s">
        <v>74</v>
      </c>
      <c r="R5136" s="10">
        <v>5131</v>
      </c>
      <c r="S5136" s="18">
        <f t="shared" si="271"/>
        <v>2.0079749097759888E-2</v>
      </c>
      <c r="T5136" s="18">
        <f t="shared" si="272"/>
        <v>49.801419088028382</v>
      </c>
      <c r="U5136" s="18">
        <f>LOOKUP('lap sim'!T5136,'bike sim'!J141:J386,'bike sim'!K141:K386)</f>
        <v>7.1886440645898144</v>
      </c>
    </row>
    <row r="5137" spans="17:21" x14ac:dyDescent="0.25">
      <c r="Q5137" s="18"/>
      <c r="R5137" s="18" t="s">
        <v>117</v>
      </c>
      <c r="S5137" s="18">
        <f ca="1">SUM(S6:S5136)</f>
        <v>127.16838051091074</v>
      </c>
      <c r="T5137" s="18"/>
      <c r="U5137" s="18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bike sim</vt:lpstr>
      <vt:lpstr>lap sim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Yahye Hussein (1703137)</dc:creator>
  <cp:lastModifiedBy>Yahye Hussein</cp:lastModifiedBy>
  <dcterms:created xsi:type="dcterms:W3CDTF">2018-12-04T21:21:22Z</dcterms:created>
  <dcterms:modified xsi:type="dcterms:W3CDTF">2020-03-22T22:44:11Z</dcterms:modified>
</cp:coreProperties>
</file>