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chartsheets/sheet1.xml" ContentType="application/vnd.openxmlformats-officedocument.spreadsheetml.chartsheet+xml"/>
  <Override PartName="/xl/chartsheets/sheet2.xml" ContentType="application/vnd.openxmlformats-officedocument.spreadsheetml.chartsheet+xml"/>
  <Override PartName="/xl/chartsheets/sheet3.xml" ContentType="application/vnd.openxmlformats-officedocument.spreadsheetml.chartsheet+xml"/>
  <Override PartName="/xl/chartsheets/sheet4.xml" ContentType="application/vnd.openxmlformats-officedocument.spreadsheetml.chart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2.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3.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4.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5.xml" ContentType="application/vnd.openxmlformats-officedocument.drawing+xml"/>
  <Override PartName="/xl/charts/chart7.xml" ContentType="application/vnd.openxmlformats-officedocument.drawingml.chart+xml"/>
  <Override PartName="/xl/drawings/drawing6.xml" ContentType="application/vnd.openxmlformats-officedocument.drawing+xml"/>
  <Override PartName="/xl/charts/chart8.xml" ContentType="application/vnd.openxmlformats-officedocument.drawingml.chart+xml"/>
  <Override PartName="/xl/charts/style7.xml" ContentType="application/vnd.ms-office.chartstyle+xml"/>
  <Override PartName="/xl/charts/colors7.xml" ContentType="application/vnd.ms-office.chartcolorstyle+xml"/>
  <Override PartName="/xl/charts/chart9.xml" ContentType="application/vnd.openxmlformats-officedocument.drawingml.chart+xml"/>
  <Override PartName="/xl/charts/style8.xml" ContentType="application/vnd.ms-office.chartstyle+xml"/>
  <Override PartName="/xl/charts/colors8.xml" ContentType="application/vnd.ms-office.chartcolorstyle+xml"/>
  <Override PartName="/xl/charts/chart10.xml" ContentType="application/vnd.openxmlformats-officedocument.drawingml.chart+xml"/>
  <Override PartName="/xl/charts/style9.xml" ContentType="application/vnd.ms-office.chartstyle+xml"/>
  <Override PartName="/xl/charts/colors9.xml" ContentType="application/vnd.ms-office.chartcolorstyle+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328"/>
  <workbookPr defaultThemeVersion="124226"/>
  <mc:AlternateContent xmlns:mc="http://schemas.openxmlformats.org/markup-compatibility/2006">
    <mc:Choice Requires="x15">
      <x15ac:absPath xmlns:x15ac="http://schemas.microsoft.com/office/spreadsheetml/2010/11/ac" url="C:\Users\Windows\Downloads\"/>
    </mc:Choice>
  </mc:AlternateContent>
  <xr:revisionPtr revIDLastSave="0" documentId="13_ncr:1_{56548D75-5F60-4C32-B34B-432136F16DD0}" xr6:coauthVersionLast="47" xr6:coauthVersionMax="47" xr10:uidLastSave="{00000000-0000-0000-0000-000000000000}"/>
  <bookViews>
    <workbookView xWindow="-120" yWindow="-120" windowWidth="29040" windowHeight="15720" xr2:uid="{00000000-000D-0000-FFFF-FFFF00000000}"/>
  </bookViews>
  <sheets>
    <sheet name="Calculations" sheetId="1" r:id="rId1"/>
    <sheet name="Piston" sheetId="12" r:id="rId2"/>
    <sheet name="Velocity" sheetId="13" r:id="rId3"/>
    <sheet name="Acceleration" sheetId="15" r:id="rId4"/>
    <sheet name="Volume" sheetId="5" r:id="rId5"/>
    <sheet name="Camshaft" sheetId="17" r:id="rId6"/>
    <sheet name="Piston Graph sumarries" sheetId="16" r:id="rId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 i="17" l="1"/>
  <c r="H4" i="17"/>
  <c r="H5" i="17"/>
  <c r="H6" i="17"/>
  <c r="H7" i="17"/>
  <c r="H8" i="17"/>
  <c r="H9" i="17"/>
  <c r="H10" i="17"/>
  <c r="H11" i="17"/>
  <c r="H12" i="17"/>
  <c r="H13" i="17"/>
  <c r="H14" i="17"/>
  <c r="H15" i="17"/>
  <c r="H16" i="17"/>
  <c r="H17" i="17"/>
  <c r="H18" i="17"/>
  <c r="H19" i="17"/>
  <c r="H20" i="17"/>
  <c r="H21" i="17"/>
  <c r="H22" i="17"/>
  <c r="H23" i="17"/>
  <c r="H24" i="17"/>
  <c r="H25" i="17"/>
  <c r="H26" i="17"/>
  <c r="H27" i="17"/>
  <c r="H28" i="17"/>
  <c r="H29" i="17"/>
  <c r="H30" i="17"/>
  <c r="H31" i="17"/>
  <c r="H32" i="17"/>
  <c r="H33" i="17"/>
  <c r="H34" i="17"/>
  <c r="H35" i="17"/>
  <c r="H36" i="17"/>
  <c r="H37" i="17"/>
  <c r="H38" i="17"/>
  <c r="H39" i="17"/>
  <c r="H40" i="17"/>
  <c r="H41" i="17"/>
  <c r="H42" i="17"/>
  <c r="H43" i="17"/>
  <c r="H44" i="17"/>
  <c r="H45" i="17"/>
  <c r="H46" i="17"/>
  <c r="H47" i="17"/>
  <c r="H48" i="17"/>
  <c r="H49" i="17"/>
  <c r="H50" i="17"/>
  <c r="H51" i="17"/>
  <c r="H52" i="17"/>
  <c r="H53" i="17"/>
  <c r="H54" i="17"/>
  <c r="H55" i="17"/>
  <c r="H56" i="17"/>
  <c r="H57" i="17"/>
  <c r="H58" i="17"/>
  <c r="H59" i="17"/>
  <c r="H60" i="17"/>
  <c r="H61" i="17"/>
  <c r="H62" i="17"/>
  <c r="H63" i="17"/>
  <c r="H64" i="17"/>
  <c r="H65" i="17"/>
  <c r="H66" i="17"/>
  <c r="H67" i="17"/>
  <c r="H68" i="17"/>
  <c r="H69" i="17"/>
  <c r="H70" i="17"/>
  <c r="H71" i="17"/>
  <c r="H72" i="17"/>
  <c r="H73" i="17"/>
  <c r="H74" i="17"/>
  <c r="H75" i="17"/>
  <c r="H76" i="17"/>
  <c r="H77" i="17"/>
  <c r="H78" i="17"/>
  <c r="H79" i="17"/>
  <c r="H80" i="17"/>
  <c r="H81" i="17"/>
  <c r="H82" i="17"/>
  <c r="H83" i="17"/>
  <c r="H84" i="17"/>
  <c r="H85" i="17"/>
  <c r="H86" i="17"/>
  <c r="H87" i="17"/>
  <c r="H88" i="17"/>
  <c r="H89" i="17"/>
  <c r="H90" i="17"/>
  <c r="H91" i="17"/>
  <c r="H92" i="17"/>
  <c r="H93" i="17"/>
  <c r="H94" i="17"/>
  <c r="H95" i="17"/>
  <c r="H96" i="17"/>
  <c r="H97" i="17"/>
  <c r="H98" i="17"/>
  <c r="H99" i="17"/>
  <c r="H100" i="17"/>
  <c r="H101" i="17"/>
  <c r="H102" i="17"/>
  <c r="H103" i="17"/>
  <c r="H104" i="17"/>
  <c r="H105" i="17"/>
  <c r="H106" i="17"/>
  <c r="H107" i="17"/>
  <c r="H108" i="17"/>
  <c r="H109" i="17"/>
  <c r="H110" i="17"/>
  <c r="H111" i="17"/>
  <c r="H112" i="17"/>
  <c r="H113" i="17"/>
  <c r="H114" i="17"/>
  <c r="H115" i="17"/>
  <c r="H116" i="17"/>
  <c r="H117" i="17"/>
  <c r="H118" i="17"/>
  <c r="H119" i="17"/>
  <c r="H120" i="17"/>
  <c r="H121" i="17"/>
  <c r="H122" i="17"/>
  <c r="H123" i="17"/>
  <c r="H124" i="17"/>
  <c r="H125" i="17"/>
  <c r="H126" i="17"/>
  <c r="H127" i="17"/>
  <c r="H128" i="17"/>
  <c r="H129" i="17"/>
  <c r="H130" i="17"/>
  <c r="H131" i="17"/>
  <c r="H132" i="17"/>
  <c r="H133" i="17"/>
  <c r="H134" i="17"/>
  <c r="H135" i="17"/>
  <c r="H136" i="17"/>
  <c r="H137" i="17"/>
  <c r="H138" i="17"/>
  <c r="H139" i="17"/>
  <c r="H140" i="17"/>
  <c r="H141" i="17"/>
  <c r="H142" i="17"/>
  <c r="H143" i="17"/>
  <c r="H144" i="17"/>
  <c r="H145" i="17"/>
  <c r="H146" i="17"/>
  <c r="H147" i="17"/>
  <c r="H148" i="17"/>
  <c r="H149" i="17"/>
  <c r="H150" i="17"/>
  <c r="H151" i="17"/>
  <c r="H152" i="17"/>
  <c r="H153" i="17"/>
  <c r="H154" i="17"/>
  <c r="H155" i="17"/>
  <c r="H156" i="17"/>
  <c r="H157" i="17"/>
  <c r="H158" i="17"/>
  <c r="H159" i="17"/>
  <c r="H160" i="17"/>
  <c r="H161" i="17"/>
  <c r="H162" i="17"/>
  <c r="H163" i="17"/>
  <c r="H164" i="17"/>
  <c r="H165" i="17"/>
  <c r="H166" i="17"/>
  <c r="H167" i="17"/>
  <c r="H168" i="17"/>
  <c r="H169" i="17"/>
  <c r="H170" i="17"/>
  <c r="H171" i="17"/>
  <c r="H172" i="17"/>
  <c r="H173" i="17"/>
  <c r="H174" i="17"/>
  <c r="H175" i="17"/>
  <c r="H176" i="17"/>
  <c r="H177" i="17"/>
  <c r="H178" i="17"/>
  <c r="H179" i="17"/>
  <c r="H180" i="17"/>
  <c r="H181" i="17"/>
  <c r="H182" i="17"/>
  <c r="H183" i="17"/>
  <c r="H184" i="17"/>
  <c r="H185" i="17"/>
  <c r="H186" i="17"/>
  <c r="H187" i="17"/>
  <c r="H188" i="17"/>
  <c r="H189" i="17"/>
  <c r="H190" i="17"/>
  <c r="H191" i="17"/>
  <c r="H192" i="17"/>
  <c r="H193" i="17"/>
  <c r="H194" i="17"/>
  <c r="H195" i="17"/>
  <c r="H196" i="17"/>
  <c r="H197" i="17"/>
  <c r="H198" i="17"/>
  <c r="H199" i="17"/>
  <c r="H200" i="17"/>
  <c r="H201" i="17"/>
  <c r="H202" i="17"/>
  <c r="H203" i="17"/>
  <c r="H204" i="17"/>
  <c r="H205" i="17"/>
  <c r="H206" i="17"/>
  <c r="H207" i="17"/>
  <c r="H208" i="17"/>
  <c r="H209" i="17"/>
  <c r="H210" i="17"/>
  <c r="H211" i="17"/>
  <c r="H212" i="17"/>
  <c r="H213" i="17"/>
  <c r="H214" i="17"/>
  <c r="H215" i="17"/>
  <c r="H216" i="17"/>
  <c r="H217" i="17"/>
  <c r="H218" i="17"/>
  <c r="H219" i="17"/>
  <c r="H220" i="17"/>
  <c r="H221" i="17"/>
  <c r="H222" i="17"/>
  <c r="H223" i="17"/>
  <c r="H224" i="17"/>
  <c r="H225" i="17"/>
  <c r="H226" i="17"/>
  <c r="H227" i="17"/>
  <c r="H228" i="17"/>
  <c r="H229" i="17"/>
  <c r="H230" i="17"/>
  <c r="H231" i="17"/>
  <c r="H232" i="17"/>
  <c r="H233" i="17"/>
  <c r="H234" i="17"/>
  <c r="H235" i="17"/>
  <c r="H236" i="17"/>
  <c r="H237" i="17"/>
  <c r="H238" i="17"/>
  <c r="H239" i="17"/>
  <c r="H240" i="17"/>
  <c r="H241" i="17"/>
  <c r="H242" i="17"/>
  <c r="H243" i="17"/>
  <c r="H244" i="17"/>
  <c r="H245" i="17"/>
  <c r="H246" i="17"/>
  <c r="H247" i="17"/>
  <c r="H248" i="17"/>
  <c r="H249" i="17"/>
  <c r="H250" i="17"/>
  <c r="H251" i="17"/>
  <c r="H252" i="17"/>
  <c r="H253" i="17"/>
  <c r="H254" i="17"/>
  <c r="H255" i="17"/>
  <c r="H256" i="17"/>
  <c r="H257" i="17"/>
  <c r="H258" i="17"/>
  <c r="H259" i="17"/>
  <c r="H260" i="17"/>
  <c r="H261" i="17"/>
  <c r="H262" i="17"/>
  <c r="H263" i="17"/>
  <c r="H264" i="17"/>
  <c r="H265" i="17"/>
  <c r="H266" i="17"/>
  <c r="H267" i="17"/>
  <c r="H268" i="17"/>
  <c r="H269" i="17"/>
  <c r="H270" i="17"/>
  <c r="H271" i="17"/>
  <c r="H272" i="17"/>
  <c r="H273" i="17"/>
  <c r="H274" i="17"/>
  <c r="H275" i="17"/>
  <c r="H276" i="17"/>
  <c r="H277" i="17"/>
  <c r="H278" i="17"/>
  <c r="H279" i="17"/>
  <c r="H280" i="17"/>
  <c r="H281" i="17"/>
  <c r="H282" i="17"/>
  <c r="H283" i="17"/>
  <c r="H284" i="17"/>
  <c r="H285" i="17"/>
  <c r="H286" i="17"/>
  <c r="H287" i="17"/>
  <c r="H288" i="17"/>
  <c r="H289" i="17"/>
  <c r="H290" i="17"/>
  <c r="H291" i="17"/>
  <c r="H292" i="17"/>
  <c r="H293" i="17"/>
  <c r="H294" i="17"/>
  <c r="H295" i="17"/>
  <c r="H296" i="17"/>
  <c r="H297" i="17"/>
  <c r="H298" i="17"/>
  <c r="H299" i="17"/>
  <c r="H300" i="17"/>
  <c r="H301" i="17"/>
  <c r="H302" i="17"/>
  <c r="H303" i="17"/>
  <c r="H304" i="17"/>
  <c r="H305" i="17"/>
  <c r="H306" i="17"/>
  <c r="H307" i="17"/>
  <c r="H308" i="17"/>
  <c r="H309" i="17"/>
  <c r="H310" i="17"/>
  <c r="H311" i="17"/>
  <c r="H312" i="17"/>
  <c r="H313" i="17"/>
  <c r="H314" i="17"/>
  <c r="H315" i="17"/>
  <c r="H316" i="17"/>
  <c r="H317" i="17"/>
  <c r="H318" i="17"/>
  <c r="H319" i="17"/>
  <c r="H320" i="17"/>
  <c r="H321" i="17"/>
  <c r="H322" i="17"/>
  <c r="H323" i="17"/>
  <c r="H324" i="17"/>
  <c r="H325" i="17"/>
  <c r="H326" i="17"/>
  <c r="H327" i="17"/>
  <c r="H328" i="17"/>
  <c r="H329" i="17"/>
  <c r="H330" i="17"/>
  <c r="H331" i="17"/>
  <c r="H332" i="17"/>
  <c r="H333" i="17"/>
  <c r="H334" i="17"/>
  <c r="H335" i="17"/>
  <c r="H336" i="17"/>
  <c r="H337" i="17"/>
  <c r="H338" i="17"/>
  <c r="H339" i="17"/>
  <c r="H340" i="17"/>
  <c r="H341" i="17"/>
  <c r="H342" i="17"/>
  <c r="H343" i="17"/>
  <c r="H344" i="17"/>
  <c r="H345" i="17"/>
  <c r="H346" i="17"/>
  <c r="H347" i="17"/>
  <c r="H348" i="17"/>
  <c r="H349" i="17"/>
  <c r="H350" i="17"/>
  <c r="H351" i="17"/>
  <c r="H352" i="17"/>
  <c r="H353" i="17"/>
  <c r="H354" i="17"/>
  <c r="H355" i="17"/>
  <c r="H356" i="17"/>
  <c r="H357" i="17"/>
  <c r="H358" i="17"/>
  <c r="H359" i="17"/>
  <c r="H360" i="17"/>
  <c r="H361" i="17"/>
  <c r="H362" i="17"/>
  <c r="H363" i="17"/>
  <c r="H364" i="17"/>
  <c r="H365" i="17"/>
  <c r="H366" i="17"/>
  <c r="H367" i="17"/>
  <c r="H368" i="17"/>
  <c r="H369" i="17"/>
  <c r="H370" i="17"/>
  <c r="H371" i="17"/>
  <c r="H372" i="17"/>
  <c r="H373" i="17"/>
  <c r="H374" i="17"/>
  <c r="H375" i="17"/>
  <c r="H376" i="17"/>
  <c r="H377" i="17"/>
  <c r="H378" i="17"/>
  <c r="H379" i="17"/>
  <c r="H380" i="17"/>
  <c r="H381" i="17"/>
  <c r="H382" i="17"/>
  <c r="H383" i="17"/>
  <c r="H384" i="17"/>
  <c r="H385" i="17"/>
  <c r="H386" i="17"/>
  <c r="H387" i="17"/>
  <c r="H388" i="17"/>
  <c r="H389" i="17"/>
  <c r="H390" i="17"/>
  <c r="H391" i="17"/>
  <c r="H392" i="17"/>
  <c r="H393" i="17"/>
  <c r="H394" i="17"/>
  <c r="H395" i="17"/>
  <c r="H396" i="17"/>
  <c r="H397" i="17"/>
  <c r="H398" i="17"/>
  <c r="H399" i="17"/>
  <c r="H400" i="17"/>
  <c r="H401" i="17"/>
  <c r="H402" i="17"/>
  <c r="H403" i="17"/>
  <c r="H404" i="17"/>
  <c r="H405" i="17"/>
  <c r="H406" i="17"/>
  <c r="H407" i="17"/>
  <c r="H408" i="17"/>
  <c r="H409" i="17"/>
  <c r="H410" i="17"/>
  <c r="H411" i="17"/>
  <c r="H412" i="17"/>
  <c r="H413" i="17"/>
  <c r="H414" i="17"/>
  <c r="H415" i="17"/>
  <c r="H416" i="17"/>
  <c r="H417" i="17"/>
  <c r="H418" i="17"/>
  <c r="H419" i="17"/>
  <c r="H420" i="17"/>
  <c r="H421" i="17"/>
  <c r="H422" i="17"/>
  <c r="H423" i="17"/>
  <c r="H424" i="17"/>
  <c r="H425" i="17"/>
  <c r="H426" i="17"/>
  <c r="H427" i="17"/>
  <c r="H428" i="17"/>
  <c r="H429" i="17"/>
  <c r="H430" i="17"/>
  <c r="H431" i="17"/>
  <c r="H432" i="17"/>
  <c r="H433" i="17"/>
  <c r="H434" i="17"/>
  <c r="H435" i="17"/>
  <c r="H436" i="17"/>
  <c r="H437" i="17"/>
  <c r="H438" i="17"/>
  <c r="H439" i="17"/>
  <c r="H440" i="17"/>
  <c r="H441" i="17"/>
  <c r="H442" i="17"/>
  <c r="H443" i="17"/>
  <c r="H444" i="17"/>
  <c r="H445" i="17"/>
  <c r="H446" i="17"/>
  <c r="H447" i="17"/>
  <c r="H448" i="17"/>
  <c r="H449" i="17"/>
  <c r="H450" i="17"/>
  <c r="H451" i="17"/>
  <c r="H452" i="17"/>
  <c r="H453" i="17"/>
  <c r="H454" i="17"/>
  <c r="H455" i="17"/>
  <c r="H456" i="17"/>
  <c r="H457" i="17"/>
  <c r="H458" i="17"/>
  <c r="H459" i="17"/>
  <c r="H460" i="17"/>
  <c r="H461" i="17"/>
  <c r="H462" i="17"/>
  <c r="H463" i="17"/>
  <c r="H464" i="17"/>
  <c r="H465" i="17"/>
  <c r="H466" i="17"/>
  <c r="H467" i="17"/>
  <c r="H468" i="17"/>
  <c r="H469" i="17"/>
  <c r="H470" i="17"/>
  <c r="H471" i="17"/>
  <c r="H472" i="17"/>
  <c r="H473" i="17"/>
  <c r="H474" i="17"/>
  <c r="H475" i="17"/>
  <c r="H476" i="17"/>
  <c r="H477" i="17"/>
  <c r="H478" i="17"/>
  <c r="H479" i="17"/>
  <c r="H480" i="17"/>
  <c r="H481" i="17"/>
  <c r="H482" i="17"/>
  <c r="H483" i="17"/>
  <c r="H484" i="17"/>
  <c r="H485" i="17"/>
  <c r="H486" i="17"/>
  <c r="H487" i="17"/>
  <c r="H488" i="17"/>
  <c r="H489" i="17"/>
  <c r="H490" i="17"/>
  <c r="H491" i="17"/>
  <c r="H492" i="17"/>
  <c r="H493" i="17"/>
  <c r="H494" i="17"/>
  <c r="H495" i="17"/>
  <c r="H496" i="17"/>
  <c r="H497" i="17"/>
  <c r="H498" i="17"/>
  <c r="H499" i="17"/>
  <c r="H500" i="17"/>
  <c r="H501" i="17"/>
  <c r="H502" i="17"/>
  <c r="H503" i="17"/>
  <c r="H504" i="17"/>
  <c r="H505" i="17"/>
  <c r="H506" i="17"/>
  <c r="H507" i="17"/>
  <c r="H508" i="17"/>
  <c r="H509" i="17"/>
  <c r="H510" i="17"/>
  <c r="H511" i="17"/>
  <c r="H512" i="17"/>
  <c r="H513" i="17"/>
  <c r="H514" i="17"/>
  <c r="H515" i="17"/>
  <c r="H516" i="17"/>
  <c r="H517" i="17"/>
  <c r="H518" i="17"/>
  <c r="H519" i="17"/>
  <c r="H520" i="17"/>
  <c r="H521" i="17"/>
  <c r="H522" i="17"/>
  <c r="H523" i="17"/>
  <c r="H524" i="17"/>
  <c r="H525" i="17"/>
  <c r="H526" i="17"/>
  <c r="H527" i="17"/>
  <c r="H528" i="17"/>
  <c r="H529" i="17"/>
  <c r="H530" i="17"/>
  <c r="H531" i="17"/>
  <c r="H532" i="17"/>
  <c r="H533" i="17"/>
  <c r="H534" i="17"/>
  <c r="H535" i="17"/>
  <c r="H536" i="17"/>
  <c r="H537" i="17"/>
  <c r="H538" i="17"/>
  <c r="H539" i="17"/>
  <c r="H540" i="17"/>
  <c r="H541" i="17"/>
  <c r="H542" i="17"/>
  <c r="H543" i="17"/>
  <c r="H544" i="17"/>
  <c r="H545" i="17"/>
  <c r="H546" i="17"/>
  <c r="H547" i="17"/>
  <c r="H548" i="17"/>
  <c r="H549" i="17"/>
  <c r="H550" i="17"/>
  <c r="H551" i="17"/>
  <c r="H552" i="17"/>
  <c r="H553" i="17"/>
  <c r="H554" i="17"/>
  <c r="H555" i="17"/>
  <c r="H556" i="17"/>
  <c r="H557" i="17"/>
  <c r="H558" i="17"/>
  <c r="H559" i="17"/>
  <c r="H560" i="17"/>
  <c r="H561" i="17"/>
  <c r="H562" i="17"/>
  <c r="H563" i="17"/>
  <c r="H564" i="17"/>
  <c r="H565" i="17"/>
  <c r="H566" i="17"/>
  <c r="H567" i="17"/>
  <c r="H568" i="17"/>
  <c r="H569" i="17"/>
  <c r="H570" i="17"/>
  <c r="H571" i="17"/>
  <c r="H572" i="17"/>
  <c r="H573" i="17"/>
  <c r="H574" i="17"/>
  <c r="H575" i="17"/>
  <c r="H576" i="17"/>
  <c r="H577" i="17"/>
  <c r="H578" i="17"/>
  <c r="H579" i="17"/>
  <c r="H580" i="17"/>
  <c r="H581" i="17"/>
  <c r="H582" i="17"/>
  <c r="H583" i="17"/>
  <c r="H584" i="17"/>
  <c r="H585" i="17"/>
  <c r="H586" i="17"/>
  <c r="H587" i="17"/>
  <c r="H588" i="17"/>
  <c r="H589" i="17"/>
  <c r="H590" i="17"/>
  <c r="H591" i="17"/>
  <c r="H592" i="17"/>
  <c r="H593" i="17"/>
  <c r="H594" i="17"/>
  <c r="H595" i="17"/>
  <c r="H596" i="17"/>
  <c r="H597" i="17"/>
  <c r="H598" i="17"/>
  <c r="H599" i="17"/>
  <c r="H600" i="17"/>
  <c r="H601" i="17"/>
  <c r="H602" i="17"/>
  <c r="H603" i="17"/>
  <c r="H604" i="17"/>
  <c r="H605" i="17"/>
  <c r="H606" i="17"/>
  <c r="H607" i="17"/>
  <c r="H608" i="17"/>
  <c r="H609" i="17"/>
  <c r="H610" i="17"/>
  <c r="H611" i="17"/>
  <c r="H612" i="17"/>
  <c r="H613" i="17"/>
  <c r="H614" i="17"/>
  <c r="H615" i="17"/>
  <c r="H616" i="17"/>
  <c r="H617" i="17"/>
  <c r="H618" i="17"/>
  <c r="H619" i="17"/>
  <c r="H620" i="17"/>
  <c r="H621" i="17"/>
  <c r="H622" i="17"/>
  <c r="H623" i="17"/>
  <c r="H624" i="17"/>
  <c r="H625" i="17"/>
  <c r="H626" i="17"/>
  <c r="H627" i="17"/>
  <c r="H628" i="17"/>
  <c r="H629" i="17"/>
  <c r="H630" i="17"/>
  <c r="H631" i="17"/>
  <c r="H632" i="17"/>
  <c r="H633" i="17"/>
  <c r="H634" i="17"/>
  <c r="H635" i="17"/>
  <c r="H636" i="17"/>
  <c r="H637" i="17"/>
  <c r="H638" i="17"/>
  <c r="H639" i="17"/>
  <c r="H640" i="17"/>
  <c r="H641" i="17"/>
  <c r="H642" i="17"/>
  <c r="H643" i="17"/>
  <c r="H644" i="17"/>
  <c r="H645" i="17"/>
  <c r="H646" i="17"/>
  <c r="H647" i="17"/>
  <c r="H648" i="17"/>
  <c r="H649" i="17"/>
  <c r="H650" i="17"/>
  <c r="H651" i="17"/>
  <c r="H652" i="17"/>
  <c r="H653" i="17"/>
  <c r="H654" i="17"/>
  <c r="H655" i="17"/>
  <c r="H656" i="17"/>
  <c r="H657" i="17"/>
  <c r="H658" i="17"/>
  <c r="H659" i="17"/>
  <c r="H660" i="17"/>
  <c r="H661" i="17"/>
  <c r="H662" i="17"/>
  <c r="H663" i="17"/>
  <c r="H664" i="17"/>
  <c r="H665" i="17"/>
  <c r="H666" i="17"/>
  <c r="H667" i="17"/>
  <c r="H668" i="17"/>
  <c r="H669" i="17"/>
  <c r="H670" i="17"/>
  <c r="H671" i="17"/>
  <c r="H672" i="17"/>
  <c r="H673" i="17"/>
  <c r="H674" i="17"/>
  <c r="H675" i="17"/>
  <c r="H676" i="17"/>
  <c r="H677" i="17"/>
  <c r="H678" i="17"/>
  <c r="H679" i="17"/>
  <c r="H680" i="17"/>
  <c r="H681" i="17"/>
  <c r="H682" i="17"/>
  <c r="H683" i="17"/>
  <c r="H684" i="17"/>
  <c r="H685" i="17"/>
  <c r="H686" i="17"/>
  <c r="H687" i="17"/>
  <c r="H688" i="17"/>
  <c r="H689" i="17"/>
  <c r="H690" i="17"/>
  <c r="H691" i="17"/>
  <c r="H692" i="17"/>
  <c r="H693" i="17"/>
  <c r="H694" i="17"/>
  <c r="H695" i="17"/>
  <c r="H696" i="17"/>
  <c r="H697" i="17"/>
  <c r="H698" i="17"/>
  <c r="H699" i="17"/>
  <c r="H700" i="17"/>
  <c r="H701" i="17"/>
  <c r="H702" i="17"/>
  <c r="H703" i="17"/>
  <c r="H704" i="17"/>
  <c r="H705" i="17"/>
  <c r="H706" i="17"/>
  <c r="H707" i="17"/>
  <c r="H708" i="17"/>
  <c r="H709" i="17"/>
  <c r="H710" i="17"/>
  <c r="H711" i="17"/>
  <c r="H712" i="17"/>
  <c r="H713" i="17"/>
  <c r="H714" i="17"/>
  <c r="H715" i="17"/>
  <c r="H716" i="17"/>
  <c r="H717" i="17"/>
  <c r="H718" i="17"/>
  <c r="H719" i="17"/>
  <c r="H720" i="17"/>
  <c r="H721" i="17"/>
  <c r="H2" i="17"/>
  <c r="G10" i="17"/>
  <c r="G11" i="17"/>
  <c r="G12" i="17"/>
  <c r="G13" i="17"/>
  <c r="G14" i="17"/>
  <c r="G15" i="17"/>
  <c r="G16" i="17"/>
  <c r="G17" i="17"/>
  <c r="G18" i="17"/>
  <c r="G19" i="17"/>
  <c r="G20" i="17"/>
  <c r="G21" i="17"/>
  <c r="G22" i="17"/>
  <c r="G23" i="17"/>
  <c r="G24" i="17"/>
  <c r="G25" i="17"/>
  <c r="G26" i="17"/>
  <c r="G27" i="17"/>
  <c r="G28" i="17"/>
  <c r="G29" i="17"/>
  <c r="G30" i="17"/>
  <c r="G31" i="17"/>
  <c r="G32" i="17"/>
  <c r="G33" i="17"/>
  <c r="G34" i="17"/>
  <c r="G35" i="17"/>
  <c r="G36" i="17"/>
  <c r="G37" i="17"/>
  <c r="G38" i="17"/>
  <c r="G39" i="17"/>
  <c r="G40" i="17"/>
  <c r="G41" i="17"/>
  <c r="G42" i="17"/>
  <c r="G43" i="17"/>
  <c r="G44" i="17"/>
  <c r="G45" i="17"/>
  <c r="G46" i="17"/>
  <c r="G47" i="17"/>
  <c r="G48" i="17"/>
  <c r="G49" i="17"/>
  <c r="G50" i="17"/>
  <c r="G51" i="17"/>
  <c r="G52" i="17"/>
  <c r="G53" i="17"/>
  <c r="G54" i="17"/>
  <c r="G55" i="17"/>
  <c r="G56" i="17"/>
  <c r="G57" i="17"/>
  <c r="G58" i="17"/>
  <c r="G59" i="17"/>
  <c r="G60" i="17"/>
  <c r="G61" i="17"/>
  <c r="G62" i="17"/>
  <c r="G63" i="17"/>
  <c r="G64" i="17"/>
  <c r="G65" i="17"/>
  <c r="G66" i="17"/>
  <c r="G67" i="17"/>
  <c r="G68" i="17"/>
  <c r="G69" i="17"/>
  <c r="G70" i="17"/>
  <c r="G71" i="17"/>
  <c r="G72" i="17"/>
  <c r="G73" i="17"/>
  <c r="G74" i="17"/>
  <c r="G75" i="17"/>
  <c r="G76" i="17"/>
  <c r="G77" i="17"/>
  <c r="G78" i="17"/>
  <c r="G79" i="17"/>
  <c r="G80" i="17"/>
  <c r="G81" i="17"/>
  <c r="G82" i="17"/>
  <c r="G83" i="17"/>
  <c r="G84" i="17"/>
  <c r="G85" i="17"/>
  <c r="G86" i="17"/>
  <c r="G87" i="17"/>
  <c r="G88" i="17"/>
  <c r="G89" i="17"/>
  <c r="G90" i="17"/>
  <c r="G91" i="17"/>
  <c r="G92" i="17"/>
  <c r="G93" i="17"/>
  <c r="G94" i="17"/>
  <c r="G95" i="17"/>
  <c r="G96" i="17"/>
  <c r="G97" i="17"/>
  <c r="G98" i="17"/>
  <c r="G99" i="17"/>
  <c r="G100" i="17"/>
  <c r="G101" i="17"/>
  <c r="G102" i="17"/>
  <c r="G103" i="17"/>
  <c r="G104" i="17"/>
  <c r="G105" i="17"/>
  <c r="G106" i="17"/>
  <c r="G107" i="17"/>
  <c r="G108" i="17"/>
  <c r="G109" i="17"/>
  <c r="G110" i="17"/>
  <c r="G111" i="17"/>
  <c r="G112" i="17"/>
  <c r="G113" i="17"/>
  <c r="G114" i="17"/>
  <c r="G115" i="17"/>
  <c r="G116" i="17"/>
  <c r="G117" i="17"/>
  <c r="G118" i="17"/>
  <c r="G119" i="17"/>
  <c r="G120" i="17"/>
  <c r="G121" i="17"/>
  <c r="G122" i="17"/>
  <c r="G123" i="17"/>
  <c r="G124" i="17"/>
  <c r="G125" i="17"/>
  <c r="G126" i="17"/>
  <c r="G127" i="17"/>
  <c r="G128" i="17"/>
  <c r="G129" i="17"/>
  <c r="G130" i="17"/>
  <c r="G131" i="17"/>
  <c r="G132" i="17"/>
  <c r="G133" i="17"/>
  <c r="G134" i="17"/>
  <c r="G135" i="17"/>
  <c r="G136" i="17"/>
  <c r="G137" i="17"/>
  <c r="G138" i="17"/>
  <c r="G139" i="17"/>
  <c r="G140" i="17"/>
  <c r="G141" i="17"/>
  <c r="G142" i="17"/>
  <c r="G143" i="17"/>
  <c r="G144" i="17"/>
  <c r="G145" i="17"/>
  <c r="G146" i="17"/>
  <c r="G147" i="17"/>
  <c r="G148" i="17"/>
  <c r="G149" i="17"/>
  <c r="G150" i="17"/>
  <c r="G151" i="17"/>
  <c r="G152" i="17"/>
  <c r="G153" i="17"/>
  <c r="G154" i="17"/>
  <c r="G155" i="17"/>
  <c r="G156" i="17"/>
  <c r="G157" i="17"/>
  <c r="G158" i="17"/>
  <c r="G159" i="17"/>
  <c r="G160" i="17"/>
  <c r="G161" i="17"/>
  <c r="G162" i="17"/>
  <c r="G163" i="17"/>
  <c r="G164" i="17"/>
  <c r="G165" i="17"/>
  <c r="G166" i="17"/>
  <c r="G167" i="17"/>
  <c r="G168" i="17"/>
  <c r="G169" i="17"/>
  <c r="G170" i="17"/>
  <c r="G171" i="17"/>
  <c r="G172" i="17"/>
  <c r="G173" i="17"/>
  <c r="G174" i="17"/>
  <c r="G175" i="17"/>
  <c r="G176" i="17"/>
  <c r="G177" i="17"/>
  <c r="G178" i="17"/>
  <c r="G179" i="17"/>
  <c r="G180" i="17"/>
  <c r="G181" i="17"/>
  <c r="G182" i="17"/>
  <c r="G183" i="17"/>
  <c r="G184" i="17"/>
  <c r="G185" i="17"/>
  <c r="G186" i="17"/>
  <c r="G187" i="17"/>
  <c r="G188" i="17"/>
  <c r="G189" i="17"/>
  <c r="G190" i="17"/>
  <c r="G191" i="17"/>
  <c r="G192" i="17"/>
  <c r="G193" i="17"/>
  <c r="G194" i="17"/>
  <c r="G195" i="17"/>
  <c r="G196" i="17"/>
  <c r="G197" i="17"/>
  <c r="G198" i="17"/>
  <c r="G199" i="17"/>
  <c r="G200" i="17"/>
  <c r="G201" i="17"/>
  <c r="G202" i="17"/>
  <c r="G203" i="17"/>
  <c r="G204" i="17"/>
  <c r="G205" i="17"/>
  <c r="G206" i="17"/>
  <c r="G207" i="17"/>
  <c r="G208" i="17"/>
  <c r="G209" i="17"/>
  <c r="G210" i="17"/>
  <c r="G211" i="17"/>
  <c r="G212" i="17"/>
  <c r="G213" i="17"/>
  <c r="G214" i="17"/>
  <c r="G215" i="17"/>
  <c r="G216" i="17"/>
  <c r="G217" i="17"/>
  <c r="G218" i="17"/>
  <c r="G219" i="17"/>
  <c r="G220" i="17"/>
  <c r="G221" i="17"/>
  <c r="G222" i="17"/>
  <c r="G223" i="17"/>
  <c r="G224" i="17"/>
  <c r="G225" i="17"/>
  <c r="G226" i="17"/>
  <c r="G227" i="17"/>
  <c r="G228" i="17"/>
  <c r="G229" i="17"/>
  <c r="G230" i="17"/>
  <c r="G231" i="17"/>
  <c r="G232" i="17"/>
  <c r="G233" i="17"/>
  <c r="G234" i="17"/>
  <c r="G235" i="17"/>
  <c r="G236" i="17"/>
  <c r="G237" i="17"/>
  <c r="G238" i="17"/>
  <c r="G239" i="17"/>
  <c r="G240" i="17"/>
  <c r="G241" i="17"/>
  <c r="G242" i="17"/>
  <c r="G243" i="17"/>
  <c r="G244" i="17"/>
  <c r="G245" i="17"/>
  <c r="G246" i="17"/>
  <c r="G247" i="17"/>
  <c r="G248" i="17"/>
  <c r="G249" i="17"/>
  <c r="G250" i="17"/>
  <c r="G251" i="17"/>
  <c r="G252" i="17"/>
  <c r="G253" i="17"/>
  <c r="G254" i="17"/>
  <c r="G255" i="17"/>
  <c r="G256" i="17"/>
  <c r="G257" i="17"/>
  <c r="G258" i="17"/>
  <c r="G259" i="17"/>
  <c r="G260" i="17"/>
  <c r="G261" i="17"/>
  <c r="G262" i="17"/>
  <c r="G263" i="17"/>
  <c r="G264" i="17"/>
  <c r="G265" i="17"/>
  <c r="G266" i="17"/>
  <c r="G267" i="17"/>
  <c r="G268" i="17"/>
  <c r="G269" i="17"/>
  <c r="G270" i="17"/>
  <c r="G271" i="17"/>
  <c r="G272" i="17"/>
  <c r="G273" i="17"/>
  <c r="G274" i="17"/>
  <c r="G275" i="17"/>
  <c r="G276" i="17"/>
  <c r="G277" i="17"/>
  <c r="G278" i="17"/>
  <c r="G279" i="17"/>
  <c r="G280" i="17"/>
  <c r="G281" i="17"/>
  <c r="G282" i="17"/>
  <c r="G283" i="17"/>
  <c r="G284" i="17"/>
  <c r="G285" i="17"/>
  <c r="G286" i="17"/>
  <c r="G287" i="17"/>
  <c r="G288" i="17"/>
  <c r="G289" i="17"/>
  <c r="G290" i="17"/>
  <c r="G291" i="17"/>
  <c r="G292" i="17"/>
  <c r="G293" i="17"/>
  <c r="G294" i="17"/>
  <c r="G295" i="17"/>
  <c r="G296" i="17"/>
  <c r="G297" i="17"/>
  <c r="G298" i="17"/>
  <c r="G299" i="17"/>
  <c r="G300" i="17"/>
  <c r="G301" i="17"/>
  <c r="G302" i="17"/>
  <c r="G303" i="17"/>
  <c r="G304" i="17"/>
  <c r="G305" i="17"/>
  <c r="G306" i="17"/>
  <c r="G307" i="17"/>
  <c r="G308" i="17"/>
  <c r="G309" i="17"/>
  <c r="G310" i="17"/>
  <c r="G311" i="17"/>
  <c r="G312" i="17"/>
  <c r="G313" i="17"/>
  <c r="G314" i="17"/>
  <c r="G315" i="17"/>
  <c r="G316" i="17"/>
  <c r="G317" i="17"/>
  <c r="G318" i="17"/>
  <c r="G319" i="17"/>
  <c r="G320" i="17"/>
  <c r="G321" i="17"/>
  <c r="G322" i="17"/>
  <c r="G323" i="17"/>
  <c r="G324" i="17"/>
  <c r="G325" i="17"/>
  <c r="G326" i="17"/>
  <c r="G327" i="17"/>
  <c r="G328" i="17"/>
  <c r="G329" i="17"/>
  <c r="G330" i="17"/>
  <c r="G331" i="17"/>
  <c r="G332" i="17"/>
  <c r="G333" i="17"/>
  <c r="G334" i="17"/>
  <c r="G335" i="17"/>
  <c r="G336" i="17"/>
  <c r="G337" i="17"/>
  <c r="G338" i="17"/>
  <c r="G339" i="17"/>
  <c r="G340" i="17"/>
  <c r="G341" i="17"/>
  <c r="G342" i="17"/>
  <c r="G343" i="17"/>
  <c r="G344" i="17"/>
  <c r="G345" i="17"/>
  <c r="G346" i="17"/>
  <c r="G347" i="17"/>
  <c r="G348" i="17"/>
  <c r="G349" i="17"/>
  <c r="G350" i="17"/>
  <c r="G351" i="17"/>
  <c r="G352" i="17"/>
  <c r="G353" i="17"/>
  <c r="G354" i="17"/>
  <c r="G355" i="17"/>
  <c r="G356" i="17"/>
  <c r="G357" i="17"/>
  <c r="G358" i="17"/>
  <c r="G359" i="17"/>
  <c r="G360" i="17"/>
  <c r="G361" i="17"/>
  <c r="G362" i="17"/>
  <c r="G363" i="17"/>
  <c r="G364" i="17"/>
  <c r="G365" i="17"/>
  <c r="G366" i="17"/>
  <c r="G367" i="17"/>
  <c r="G368" i="17"/>
  <c r="G369" i="17"/>
  <c r="G370" i="17"/>
  <c r="G371" i="17"/>
  <c r="G372" i="17"/>
  <c r="G373" i="17"/>
  <c r="G374" i="17"/>
  <c r="G375" i="17"/>
  <c r="G376" i="17"/>
  <c r="G377" i="17"/>
  <c r="G378" i="17"/>
  <c r="G379" i="17"/>
  <c r="G380" i="17"/>
  <c r="G381" i="17"/>
  <c r="G382" i="17"/>
  <c r="G383" i="17"/>
  <c r="G384" i="17"/>
  <c r="G385" i="17"/>
  <c r="G386" i="17"/>
  <c r="G387" i="17"/>
  <c r="G388" i="17"/>
  <c r="G389" i="17"/>
  <c r="G390" i="17"/>
  <c r="G391" i="17"/>
  <c r="G392" i="17"/>
  <c r="G393" i="17"/>
  <c r="G394" i="17"/>
  <c r="G395" i="17"/>
  <c r="G396" i="17"/>
  <c r="G397" i="17"/>
  <c r="G398" i="17"/>
  <c r="G399" i="17"/>
  <c r="G400" i="17"/>
  <c r="G401" i="17"/>
  <c r="G402" i="17"/>
  <c r="G403" i="17"/>
  <c r="G404" i="17"/>
  <c r="G405" i="17"/>
  <c r="G406" i="17"/>
  <c r="G407" i="17"/>
  <c r="G408" i="17"/>
  <c r="G409" i="17"/>
  <c r="G410" i="17"/>
  <c r="G411" i="17"/>
  <c r="G412" i="17"/>
  <c r="G413" i="17"/>
  <c r="G414" i="17"/>
  <c r="G415" i="17"/>
  <c r="G416" i="17"/>
  <c r="G417" i="17"/>
  <c r="G418" i="17"/>
  <c r="G419" i="17"/>
  <c r="G420" i="17"/>
  <c r="G421" i="17"/>
  <c r="G422" i="17"/>
  <c r="G423" i="17"/>
  <c r="G424" i="17"/>
  <c r="G425" i="17"/>
  <c r="G426" i="17"/>
  <c r="G427" i="17"/>
  <c r="G428" i="17"/>
  <c r="G429" i="17"/>
  <c r="G430" i="17"/>
  <c r="G431" i="17"/>
  <c r="G432" i="17"/>
  <c r="G433" i="17"/>
  <c r="G434" i="17"/>
  <c r="G435" i="17"/>
  <c r="G436" i="17"/>
  <c r="G437" i="17"/>
  <c r="G438" i="17"/>
  <c r="G439" i="17"/>
  <c r="G440" i="17"/>
  <c r="G441" i="17"/>
  <c r="G442" i="17"/>
  <c r="G443" i="17"/>
  <c r="G444" i="17"/>
  <c r="G445" i="17"/>
  <c r="G446" i="17"/>
  <c r="G447" i="17"/>
  <c r="G448" i="17"/>
  <c r="G449" i="17"/>
  <c r="G450" i="17"/>
  <c r="G451" i="17"/>
  <c r="G452" i="17"/>
  <c r="G453" i="17"/>
  <c r="G454" i="17"/>
  <c r="G455" i="17"/>
  <c r="G456" i="17"/>
  <c r="G457" i="17"/>
  <c r="G458" i="17"/>
  <c r="G459" i="17"/>
  <c r="G460" i="17"/>
  <c r="G461" i="17"/>
  <c r="G462" i="17"/>
  <c r="G463" i="17"/>
  <c r="G464" i="17"/>
  <c r="G465" i="17"/>
  <c r="G466" i="17"/>
  <c r="G467" i="17"/>
  <c r="G468" i="17"/>
  <c r="G469" i="17"/>
  <c r="G470" i="17"/>
  <c r="G471" i="17"/>
  <c r="G472" i="17"/>
  <c r="G473" i="17"/>
  <c r="G474" i="17"/>
  <c r="G475" i="17"/>
  <c r="G476" i="17"/>
  <c r="G477" i="17"/>
  <c r="G478" i="17"/>
  <c r="G479" i="17"/>
  <c r="G480" i="17"/>
  <c r="G481" i="17"/>
  <c r="G482" i="17"/>
  <c r="G483" i="17"/>
  <c r="G484" i="17"/>
  <c r="G485" i="17"/>
  <c r="G486" i="17"/>
  <c r="G487" i="17"/>
  <c r="G488" i="17"/>
  <c r="G489" i="17"/>
  <c r="G490" i="17"/>
  <c r="G491" i="17"/>
  <c r="G492" i="17"/>
  <c r="G493" i="17"/>
  <c r="G494" i="17"/>
  <c r="G495" i="17"/>
  <c r="G496" i="17"/>
  <c r="G497" i="17"/>
  <c r="G498" i="17"/>
  <c r="G499" i="17"/>
  <c r="G500" i="17"/>
  <c r="G501" i="17"/>
  <c r="G502" i="17"/>
  <c r="G503" i="17"/>
  <c r="G504" i="17"/>
  <c r="G505" i="17"/>
  <c r="G506" i="17"/>
  <c r="G507" i="17"/>
  <c r="G508" i="17"/>
  <c r="G509" i="17"/>
  <c r="G510" i="17"/>
  <c r="G511" i="17"/>
  <c r="G512" i="17"/>
  <c r="G513" i="17"/>
  <c r="G514" i="17"/>
  <c r="G515" i="17"/>
  <c r="G516" i="17"/>
  <c r="G517" i="17"/>
  <c r="G518" i="17"/>
  <c r="G519" i="17"/>
  <c r="G520" i="17"/>
  <c r="G521" i="17"/>
  <c r="G522" i="17"/>
  <c r="G523" i="17"/>
  <c r="G524" i="17"/>
  <c r="G525" i="17"/>
  <c r="G526" i="17"/>
  <c r="G527" i="17"/>
  <c r="G528" i="17"/>
  <c r="G529" i="17"/>
  <c r="G530" i="17"/>
  <c r="G531" i="17"/>
  <c r="G532" i="17"/>
  <c r="G533" i="17"/>
  <c r="G534" i="17"/>
  <c r="G535" i="17"/>
  <c r="G536" i="17"/>
  <c r="G537" i="17"/>
  <c r="G538" i="17"/>
  <c r="G539" i="17"/>
  <c r="G540" i="17"/>
  <c r="G541" i="17"/>
  <c r="G542" i="17"/>
  <c r="G543" i="17"/>
  <c r="G544" i="17"/>
  <c r="G545" i="17"/>
  <c r="G546" i="17"/>
  <c r="G547" i="17"/>
  <c r="G548" i="17"/>
  <c r="G549" i="17"/>
  <c r="G550" i="17"/>
  <c r="G551" i="17"/>
  <c r="G552" i="17"/>
  <c r="G553" i="17"/>
  <c r="G554" i="17"/>
  <c r="G555" i="17"/>
  <c r="G556" i="17"/>
  <c r="G557" i="17"/>
  <c r="G558" i="17"/>
  <c r="G559" i="17"/>
  <c r="G560" i="17"/>
  <c r="G561" i="17"/>
  <c r="G562" i="17"/>
  <c r="G563" i="17"/>
  <c r="G564" i="17"/>
  <c r="G565" i="17"/>
  <c r="G566" i="17"/>
  <c r="G567" i="17"/>
  <c r="G568" i="17"/>
  <c r="G569" i="17"/>
  <c r="G570" i="17"/>
  <c r="G571" i="17"/>
  <c r="G572" i="17"/>
  <c r="G573" i="17"/>
  <c r="G574" i="17"/>
  <c r="G575" i="17"/>
  <c r="G576" i="17"/>
  <c r="G577" i="17"/>
  <c r="G578" i="17"/>
  <c r="G579" i="17"/>
  <c r="G580" i="17"/>
  <c r="G581" i="17"/>
  <c r="G582" i="17"/>
  <c r="G583" i="17"/>
  <c r="G584" i="17"/>
  <c r="G585" i="17"/>
  <c r="G586" i="17"/>
  <c r="G587" i="17"/>
  <c r="G588" i="17"/>
  <c r="G589" i="17"/>
  <c r="G590" i="17"/>
  <c r="G591" i="17"/>
  <c r="G592" i="17"/>
  <c r="G593" i="17"/>
  <c r="G594" i="17"/>
  <c r="G595" i="17"/>
  <c r="G596" i="17"/>
  <c r="G597" i="17"/>
  <c r="G598" i="17"/>
  <c r="G599" i="17"/>
  <c r="G600" i="17"/>
  <c r="G601" i="17"/>
  <c r="G602" i="17"/>
  <c r="G603" i="17"/>
  <c r="G604" i="17"/>
  <c r="G605" i="17"/>
  <c r="G606" i="17"/>
  <c r="G607" i="17"/>
  <c r="G608" i="17"/>
  <c r="G609" i="17"/>
  <c r="G610" i="17"/>
  <c r="G611" i="17"/>
  <c r="G612" i="17"/>
  <c r="G613" i="17"/>
  <c r="G614" i="17"/>
  <c r="G615" i="17"/>
  <c r="G616" i="17"/>
  <c r="G617" i="17"/>
  <c r="G618" i="17"/>
  <c r="G619" i="17"/>
  <c r="G620" i="17"/>
  <c r="G621" i="17"/>
  <c r="G622" i="17"/>
  <c r="G623" i="17"/>
  <c r="G624" i="17"/>
  <c r="G625" i="17"/>
  <c r="G626" i="17"/>
  <c r="G627" i="17"/>
  <c r="G628" i="17"/>
  <c r="G629" i="17"/>
  <c r="G630" i="17"/>
  <c r="G631" i="17"/>
  <c r="G632" i="17"/>
  <c r="G633" i="17"/>
  <c r="G634" i="17"/>
  <c r="G635" i="17"/>
  <c r="G636" i="17"/>
  <c r="G637" i="17"/>
  <c r="G638" i="17"/>
  <c r="G639" i="17"/>
  <c r="G640" i="17"/>
  <c r="G641" i="17"/>
  <c r="G642" i="17"/>
  <c r="G643" i="17"/>
  <c r="G644" i="17"/>
  <c r="G645" i="17"/>
  <c r="G646" i="17"/>
  <c r="G647" i="17"/>
  <c r="G648" i="17"/>
  <c r="G649" i="17"/>
  <c r="G650" i="17"/>
  <c r="G651" i="17"/>
  <c r="G652" i="17"/>
  <c r="G653" i="17"/>
  <c r="G654" i="17"/>
  <c r="G655" i="17"/>
  <c r="G656" i="17"/>
  <c r="G657" i="17"/>
  <c r="G658" i="17"/>
  <c r="G659" i="17"/>
  <c r="G660" i="17"/>
  <c r="G661" i="17"/>
  <c r="G662" i="17"/>
  <c r="G663" i="17"/>
  <c r="G664" i="17"/>
  <c r="G665" i="17"/>
  <c r="G666" i="17"/>
  <c r="G667" i="17"/>
  <c r="G668" i="17"/>
  <c r="G669" i="17"/>
  <c r="G670" i="17"/>
  <c r="G671" i="17"/>
  <c r="G672" i="17"/>
  <c r="G673" i="17"/>
  <c r="G674" i="17"/>
  <c r="G675" i="17"/>
  <c r="G676" i="17"/>
  <c r="G677" i="17"/>
  <c r="G678" i="17"/>
  <c r="G679" i="17"/>
  <c r="G680" i="17"/>
  <c r="G681" i="17"/>
  <c r="G682" i="17"/>
  <c r="G683" i="17"/>
  <c r="G684" i="17"/>
  <c r="G685" i="17"/>
  <c r="G686" i="17"/>
  <c r="G687" i="17"/>
  <c r="G688" i="17"/>
  <c r="G689" i="17"/>
  <c r="G690" i="17"/>
  <c r="G691" i="17"/>
  <c r="G692" i="17"/>
  <c r="G693" i="17"/>
  <c r="G694" i="17"/>
  <c r="G695" i="17"/>
  <c r="G696" i="17"/>
  <c r="G697" i="17"/>
  <c r="G698" i="17"/>
  <c r="G699" i="17"/>
  <c r="G700" i="17"/>
  <c r="G701" i="17"/>
  <c r="G702" i="17"/>
  <c r="G703" i="17"/>
  <c r="G704" i="17"/>
  <c r="G705" i="17"/>
  <c r="G706" i="17"/>
  <c r="G707" i="17"/>
  <c r="G708" i="17"/>
  <c r="G709" i="17"/>
  <c r="G710" i="17"/>
  <c r="G711" i="17"/>
  <c r="G712" i="17"/>
  <c r="G713" i="17"/>
  <c r="G714" i="17"/>
  <c r="G715" i="17"/>
  <c r="G716" i="17"/>
  <c r="G717" i="17"/>
  <c r="G718" i="17"/>
  <c r="G719" i="17"/>
  <c r="G720" i="17"/>
  <c r="G721" i="17"/>
  <c r="G3" i="17"/>
  <c r="G4" i="17"/>
  <c r="G5" i="17"/>
  <c r="G6" i="17"/>
  <c r="G7" i="17"/>
  <c r="G8" i="17"/>
  <c r="G9" i="17"/>
  <c r="G2" i="17"/>
  <c r="V64" i="1"/>
  <c r="W64" i="1"/>
  <c r="X64" i="1"/>
  <c r="Y64" i="1"/>
  <c r="Z64" i="1"/>
  <c r="AA64" i="1"/>
  <c r="AB64" i="1"/>
  <c r="U64" i="1"/>
  <c r="V63" i="1"/>
  <c r="W63" i="1"/>
  <c r="X63" i="1"/>
  <c r="Y63" i="1"/>
  <c r="Z63" i="1"/>
  <c r="AA63" i="1"/>
  <c r="AB63" i="1"/>
  <c r="U63" i="1"/>
  <c r="N3" i="1"/>
  <c r="L5" i="1"/>
  <c r="F4" i="17"/>
  <c r="F5" i="17"/>
  <c r="F6" i="17"/>
  <c r="F7" i="17"/>
  <c r="F8" i="17"/>
  <c r="F9" i="17"/>
  <c r="F10" i="17"/>
  <c r="F11" i="17"/>
  <c r="F12" i="17"/>
  <c r="F13" i="17"/>
  <c r="F14" i="17"/>
  <c r="F15" i="17"/>
  <c r="F16" i="17"/>
  <c r="F17" i="17"/>
  <c r="F18" i="17"/>
  <c r="F19" i="17"/>
  <c r="F20" i="17"/>
  <c r="F21" i="17"/>
  <c r="F22" i="17"/>
  <c r="F23" i="17"/>
  <c r="F24" i="17"/>
  <c r="F25" i="17"/>
  <c r="F26" i="17"/>
  <c r="F27" i="17"/>
  <c r="F28" i="17"/>
  <c r="F29" i="17"/>
  <c r="F30" i="17"/>
  <c r="F31" i="17"/>
  <c r="F32" i="17"/>
  <c r="F33" i="17"/>
  <c r="F34" i="17"/>
  <c r="F35" i="17"/>
  <c r="F36" i="17"/>
  <c r="F37" i="17"/>
  <c r="F38" i="17"/>
  <c r="F39" i="17"/>
  <c r="F40" i="17"/>
  <c r="F41" i="17"/>
  <c r="F42" i="17"/>
  <c r="F43" i="17"/>
  <c r="F44" i="17"/>
  <c r="F45" i="17"/>
  <c r="F46" i="17"/>
  <c r="F47" i="17"/>
  <c r="F48" i="17"/>
  <c r="F49" i="17"/>
  <c r="F50" i="17"/>
  <c r="F51" i="17"/>
  <c r="F52" i="17"/>
  <c r="F53" i="17"/>
  <c r="F54" i="17"/>
  <c r="F55" i="17"/>
  <c r="F56" i="17"/>
  <c r="F57" i="17"/>
  <c r="F58" i="17"/>
  <c r="F59" i="17"/>
  <c r="F60" i="17"/>
  <c r="F61" i="17"/>
  <c r="F62" i="17"/>
  <c r="F63" i="17"/>
  <c r="F64" i="17"/>
  <c r="F65" i="17"/>
  <c r="F66" i="17"/>
  <c r="F67" i="17"/>
  <c r="F68" i="17"/>
  <c r="F69" i="17"/>
  <c r="F70" i="17"/>
  <c r="F71" i="17"/>
  <c r="F72" i="17"/>
  <c r="F73" i="17"/>
  <c r="F74" i="17"/>
  <c r="F75" i="17"/>
  <c r="F76" i="17"/>
  <c r="F77" i="17"/>
  <c r="F78" i="17"/>
  <c r="F79" i="17"/>
  <c r="F80" i="17"/>
  <c r="F81" i="17"/>
  <c r="F82" i="17"/>
  <c r="F83" i="17"/>
  <c r="F84" i="17"/>
  <c r="F85" i="17"/>
  <c r="F86" i="17"/>
  <c r="F87" i="17"/>
  <c r="F88" i="17"/>
  <c r="F89" i="17"/>
  <c r="F90" i="17"/>
  <c r="F91" i="17"/>
  <c r="F92" i="17"/>
  <c r="F93" i="17"/>
  <c r="F94" i="17"/>
  <c r="F95" i="17"/>
  <c r="F96" i="17"/>
  <c r="F97" i="17"/>
  <c r="F98" i="17"/>
  <c r="F99" i="17"/>
  <c r="F100" i="17"/>
  <c r="F101" i="17"/>
  <c r="F102" i="17"/>
  <c r="F103" i="17"/>
  <c r="F104" i="17"/>
  <c r="F105" i="17"/>
  <c r="F106" i="17"/>
  <c r="F107" i="17"/>
  <c r="F108" i="17"/>
  <c r="F109" i="17"/>
  <c r="F110" i="17"/>
  <c r="F111" i="17"/>
  <c r="F112" i="17"/>
  <c r="F113" i="17"/>
  <c r="F114" i="17"/>
  <c r="F115" i="17"/>
  <c r="F116" i="17"/>
  <c r="F117" i="17"/>
  <c r="F118" i="17"/>
  <c r="F119" i="17"/>
  <c r="F120" i="17"/>
  <c r="F121" i="17"/>
  <c r="F122" i="17"/>
  <c r="F123" i="17"/>
  <c r="F124" i="17"/>
  <c r="F125" i="17"/>
  <c r="F126" i="17"/>
  <c r="F127" i="17"/>
  <c r="F128" i="17"/>
  <c r="F129" i="17"/>
  <c r="F130" i="17"/>
  <c r="F131" i="17"/>
  <c r="F132" i="17"/>
  <c r="F133" i="17"/>
  <c r="F134" i="17"/>
  <c r="F135" i="17"/>
  <c r="F136" i="17"/>
  <c r="F137" i="17"/>
  <c r="F138" i="17"/>
  <c r="F139" i="17"/>
  <c r="F140" i="17"/>
  <c r="F141" i="17"/>
  <c r="F142" i="17"/>
  <c r="F143" i="17"/>
  <c r="F144" i="17"/>
  <c r="F145" i="17"/>
  <c r="F146" i="17"/>
  <c r="F147" i="17"/>
  <c r="F148" i="17"/>
  <c r="F149" i="17"/>
  <c r="F150" i="17"/>
  <c r="F151" i="17"/>
  <c r="F152" i="17"/>
  <c r="F153" i="17"/>
  <c r="F154" i="17"/>
  <c r="F155" i="17"/>
  <c r="F156" i="17"/>
  <c r="F157" i="17"/>
  <c r="F158" i="17"/>
  <c r="F159" i="17"/>
  <c r="F160" i="17"/>
  <c r="F161" i="17"/>
  <c r="F162" i="17"/>
  <c r="F163" i="17"/>
  <c r="F164" i="17"/>
  <c r="F165" i="17"/>
  <c r="F166" i="17"/>
  <c r="F167" i="17"/>
  <c r="F168" i="17"/>
  <c r="F169" i="17"/>
  <c r="F170" i="17"/>
  <c r="F171" i="17"/>
  <c r="F172" i="17"/>
  <c r="F173" i="17"/>
  <c r="F174" i="17"/>
  <c r="F175" i="17"/>
  <c r="F176" i="17"/>
  <c r="F177" i="17"/>
  <c r="F178" i="17"/>
  <c r="F179" i="17"/>
  <c r="F180" i="17"/>
  <c r="F181" i="17"/>
  <c r="F182" i="17"/>
  <c r="F183" i="17"/>
  <c r="F184" i="17"/>
  <c r="F185" i="17"/>
  <c r="F186" i="17"/>
  <c r="F187" i="17"/>
  <c r="F188" i="17"/>
  <c r="F189" i="17"/>
  <c r="F190" i="17"/>
  <c r="F191" i="17"/>
  <c r="F192" i="17"/>
  <c r="F193" i="17"/>
  <c r="F194" i="17"/>
  <c r="F195" i="17"/>
  <c r="F196" i="17"/>
  <c r="F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F221" i="17"/>
  <c r="F222" i="17"/>
  <c r="F223" i="17"/>
  <c r="F224" i="17"/>
  <c r="F225" i="17"/>
  <c r="F226" i="17"/>
  <c r="F227" i="17"/>
  <c r="F228" i="17"/>
  <c r="F229" i="17"/>
  <c r="F230" i="17"/>
  <c r="F231" i="17"/>
  <c r="F232" i="17"/>
  <c r="F233" i="17"/>
  <c r="F234" i="17"/>
  <c r="F235" i="17"/>
  <c r="F236" i="17"/>
  <c r="F237" i="17"/>
  <c r="F238" i="17"/>
  <c r="F239" i="17"/>
  <c r="F240" i="17"/>
  <c r="F241" i="17"/>
  <c r="F242" i="17"/>
  <c r="F243" i="17"/>
  <c r="F244" i="17"/>
  <c r="F245" i="17"/>
  <c r="F246" i="17"/>
  <c r="F247" i="17"/>
  <c r="F248" i="17"/>
  <c r="F249" i="17"/>
  <c r="F250" i="17"/>
  <c r="F251" i="17"/>
  <c r="F252" i="17"/>
  <c r="F253" i="17"/>
  <c r="F254" i="17"/>
  <c r="F255" i="17"/>
  <c r="F256" i="17"/>
  <c r="F257" i="17"/>
  <c r="F258" i="17"/>
  <c r="F259" i="17"/>
  <c r="F260" i="17"/>
  <c r="F261" i="17"/>
  <c r="F262" i="17"/>
  <c r="F263" i="17"/>
  <c r="F264" i="17"/>
  <c r="F265" i="17"/>
  <c r="F266" i="17"/>
  <c r="F267" i="17"/>
  <c r="F268" i="17"/>
  <c r="F269" i="17"/>
  <c r="F270" i="17"/>
  <c r="F271" i="17"/>
  <c r="F272" i="17"/>
  <c r="F273" i="17"/>
  <c r="F274" i="17"/>
  <c r="F275" i="17"/>
  <c r="F276" i="17"/>
  <c r="F277" i="17"/>
  <c r="F278" i="17"/>
  <c r="F279" i="17"/>
  <c r="F280" i="17"/>
  <c r="F281" i="17"/>
  <c r="F282" i="17"/>
  <c r="F283" i="17"/>
  <c r="F284" i="17"/>
  <c r="F285" i="17"/>
  <c r="F286" i="17"/>
  <c r="F287" i="17"/>
  <c r="F288" i="17"/>
  <c r="F289" i="17"/>
  <c r="F290" i="17"/>
  <c r="F291" i="17"/>
  <c r="F292" i="17"/>
  <c r="F293" i="17"/>
  <c r="F294" i="17"/>
  <c r="F295" i="17"/>
  <c r="F296" i="17"/>
  <c r="F297" i="17"/>
  <c r="F298" i="17"/>
  <c r="F299" i="17"/>
  <c r="F300" i="17"/>
  <c r="F301" i="17"/>
  <c r="F302" i="17"/>
  <c r="F303" i="17"/>
  <c r="F304" i="17"/>
  <c r="F305" i="17"/>
  <c r="F306" i="17"/>
  <c r="F307" i="17"/>
  <c r="F308" i="17"/>
  <c r="F309" i="17"/>
  <c r="F310" i="17"/>
  <c r="F311" i="17"/>
  <c r="F312" i="17"/>
  <c r="F313" i="17"/>
  <c r="F314" i="17"/>
  <c r="F315" i="17"/>
  <c r="F316" i="17"/>
  <c r="F317" i="17"/>
  <c r="F318" i="17"/>
  <c r="F319" i="17"/>
  <c r="F320" i="17"/>
  <c r="F321" i="17"/>
  <c r="F322" i="17"/>
  <c r="F323" i="17"/>
  <c r="F324" i="17"/>
  <c r="F325" i="17"/>
  <c r="F326" i="17"/>
  <c r="F327" i="17"/>
  <c r="F328" i="17"/>
  <c r="F329" i="17"/>
  <c r="F330" i="17"/>
  <c r="F331" i="17"/>
  <c r="F332" i="17"/>
  <c r="F333" i="17"/>
  <c r="F334" i="17"/>
  <c r="F335" i="17"/>
  <c r="F336" i="17"/>
  <c r="F337" i="17"/>
  <c r="F338" i="17"/>
  <c r="F339" i="17"/>
  <c r="F340" i="17"/>
  <c r="F341" i="17"/>
  <c r="F342" i="17"/>
  <c r="F343" i="17"/>
  <c r="F344" i="17"/>
  <c r="F345" i="17"/>
  <c r="F346" i="17"/>
  <c r="F347" i="17"/>
  <c r="F348" i="17"/>
  <c r="F349" i="17"/>
  <c r="F350" i="17"/>
  <c r="F351" i="17"/>
  <c r="F352" i="17"/>
  <c r="F353" i="17"/>
  <c r="F354" i="17"/>
  <c r="F355" i="17"/>
  <c r="F356" i="17"/>
  <c r="F357" i="17"/>
  <c r="F358" i="17"/>
  <c r="F359" i="17"/>
  <c r="F360" i="17"/>
  <c r="F361" i="17"/>
  <c r="F362" i="17"/>
  <c r="F363" i="17"/>
  <c r="F364" i="17"/>
  <c r="F365" i="17"/>
  <c r="F366" i="17"/>
  <c r="F367" i="17"/>
  <c r="F368" i="17"/>
  <c r="F369" i="17"/>
  <c r="F370" i="17"/>
  <c r="F371" i="17"/>
  <c r="F372" i="17"/>
  <c r="F373" i="17"/>
  <c r="F374" i="17"/>
  <c r="F375" i="17"/>
  <c r="F376" i="17"/>
  <c r="F377" i="17"/>
  <c r="F378" i="17"/>
  <c r="F379" i="17"/>
  <c r="F380" i="17"/>
  <c r="F381" i="17"/>
  <c r="F382" i="17"/>
  <c r="F383" i="17"/>
  <c r="F384" i="17"/>
  <c r="F385" i="17"/>
  <c r="F386" i="17"/>
  <c r="F387" i="17"/>
  <c r="F388" i="17"/>
  <c r="F389" i="17"/>
  <c r="F390" i="17"/>
  <c r="F391" i="17"/>
  <c r="F392" i="17"/>
  <c r="F393" i="17"/>
  <c r="F394" i="17"/>
  <c r="F395" i="17"/>
  <c r="F396" i="17"/>
  <c r="F397" i="17"/>
  <c r="F398" i="17"/>
  <c r="F399" i="17"/>
  <c r="F400" i="17"/>
  <c r="F401" i="17"/>
  <c r="F402" i="17"/>
  <c r="F403" i="17"/>
  <c r="F404" i="17"/>
  <c r="F405" i="17"/>
  <c r="F406" i="17"/>
  <c r="F407" i="17"/>
  <c r="F408" i="17"/>
  <c r="F409" i="17"/>
  <c r="F410" i="17"/>
  <c r="F411" i="17"/>
  <c r="F412" i="17"/>
  <c r="F413" i="17"/>
  <c r="F414" i="17"/>
  <c r="F415" i="17"/>
  <c r="F416" i="17"/>
  <c r="F417" i="17"/>
  <c r="F418" i="17"/>
  <c r="F419" i="17"/>
  <c r="F420" i="17"/>
  <c r="F421" i="17"/>
  <c r="F422" i="17"/>
  <c r="F423" i="17"/>
  <c r="F424" i="17"/>
  <c r="F425" i="17"/>
  <c r="F426" i="17"/>
  <c r="F427" i="17"/>
  <c r="F428" i="17"/>
  <c r="F429" i="17"/>
  <c r="F430" i="17"/>
  <c r="F431" i="17"/>
  <c r="F432" i="17"/>
  <c r="F433" i="17"/>
  <c r="F434" i="17"/>
  <c r="F435" i="17"/>
  <c r="F436" i="17"/>
  <c r="F437" i="17"/>
  <c r="F438" i="17"/>
  <c r="F439" i="17"/>
  <c r="F440" i="17"/>
  <c r="F441" i="17"/>
  <c r="F442" i="17"/>
  <c r="F443" i="17"/>
  <c r="F444" i="17"/>
  <c r="F445" i="17"/>
  <c r="F446" i="17"/>
  <c r="F447" i="17"/>
  <c r="F448" i="17"/>
  <c r="F449" i="17"/>
  <c r="F450" i="17"/>
  <c r="F451" i="17"/>
  <c r="F452" i="17"/>
  <c r="F453" i="17"/>
  <c r="F454" i="17"/>
  <c r="F455" i="17"/>
  <c r="F456" i="17"/>
  <c r="F457" i="17"/>
  <c r="F458" i="17"/>
  <c r="F459" i="17"/>
  <c r="F460" i="17"/>
  <c r="F461" i="17"/>
  <c r="F462" i="17"/>
  <c r="F463" i="17"/>
  <c r="F464" i="17"/>
  <c r="F465" i="17"/>
  <c r="F466" i="17"/>
  <c r="F467" i="17"/>
  <c r="F468" i="17"/>
  <c r="F469" i="17"/>
  <c r="F470" i="17"/>
  <c r="F471" i="17"/>
  <c r="F472" i="17"/>
  <c r="F473" i="17"/>
  <c r="F474" i="17"/>
  <c r="F475" i="17"/>
  <c r="F476" i="17"/>
  <c r="F477" i="17"/>
  <c r="F478" i="17"/>
  <c r="F479" i="17"/>
  <c r="F480" i="17"/>
  <c r="F481" i="17"/>
  <c r="F482" i="17"/>
  <c r="F483" i="17"/>
  <c r="F484" i="17"/>
  <c r="F485" i="17"/>
  <c r="F486" i="17"/>
  <c r="F487" i="17"/>
  <c r="F488" i="17"/>
  <c r="F489" i="17"/>
  <c r="F490" i="17"/>
  <c r="F491" i="17"/>
  <c r="F492" i="17"/>
  <c r="F493" i="17"/>
  <c r="F494" i="17"/>
  <c r="F495" i="17"/>
  <c r="F496" i="17"/>
  <c r="F497" i="17"/>
  <c r="F498" i="17"/>
  <c r="F499" i="17"/>
  <c r="F500" i="17"/>
  <c r="F501" i="17"/>
  <c r="F502" i="17"/>
  <c r="F503" i="17"/>
  <c r="F504" i="17"/>
  <c r="F505" i="17"/>
  <c r="F506" i="17"/>
  <c r="F507" i="17"/>
  <c r="F508" i="17"/>
  <c r="F509" i="17"/>
  <c r="F510" i="17"/>
  <c r="F511" i="17"/>
  <c r="F512" i="17"/>
  <c r="F513" i="17"/>
  <c r="F514" i="17"/>
  <c r="F515" i="17"/>
  <c r="F516" i="17"/>
  <c r="F517" i="17"/>
  <c r="F518" i="17"/>
  <c r="F519" i="17"/>
  <c r="F520" i="17"/>
  <c r="F521" i="17"/>
  <c r="F522" i="17"/>
  <c r="F523" i="17"/>
  <c r="F524" i="17"/>
  <c r="F525" i="17"/>
  <c r="F526" i="17"/>
  <c r="F527" i="17"/>
  <c r="F528" i="17"/>
  <c r="F529" i="17"/>
  <c r="F530" i="17"/>
  <c r="F531" i="17"/>
  <c r="F532" i="17"/>
  <c r="F533" i="17"/>
  <c r="F534" i="17"/>
  <c r="F535" i="17"/>
  <c r="F536" i="17"/>
  <c r="F537" i="17"/>
  <c r="F538" i="17"/>
  <c r="F539" i="17"/>
  <c r="F540" i="17"/>
  <c r="F541" i="17"/>
  <c r="F542" i="17"/>
  <c r="F543" i="17"/>
  <c r="F544" i="17"/>
  <c r="F545" i="17"/>
  <c r="F546" i="17"/>
  <c r="F547" i="17"/>
  <c r="F548" i="17"/>
  <c r="F549" i="17"/>
  <c r="F550" i="17"/>
  <c r="F551" i="17"/>
  <c r="F552" i="17"/>
  <c r="F553" i="17"/>
  <c r="F554" i="17"/>
  <c r="F555" i="17"/>
  <c r="F556" i="17"/>
  <c r="F557" i="17"/>
  <c r="F558" i="17"/>
  <c r="F559" i="17"/>
  <c r="F560" i="17"/>
  <c r="F561" i="17"/>
  <c r="F562" i="17"/>
  <c r="F563" i="17"/>
  <c r="F564" i="17"/>
  <c r="F565" i="17"/>
  <c r="F566" i="17"/>
  <c r="F567" i="17"/>
  <c r="F568" i="17"/>
  <c r="F569" i="17"/>
  <c r="F570" i="17"/>
  <c r="F571" i="17"/>
  <c r="F572" i="17"/>
  <c r="F573" i="17"/>
  <c r="F574" i="17"/>
  <c r="F575" i="17"/>
  <c r="F576" i="17"/>
  <c r="F577" i="17"/>
  <c r="F578" i="17"/>
  <c r="F579" i="17"/>
  <c r="F580" i="17"/>
  <c r="F581" i="17"/>
  <c r="F582" i="17"/>
  <c r="F583" i="17"/>
  <c r="F584" i="17"/>
  <c r="F585" i="17"/>
  <c r="F586" i="17"/>
  <c r="F587" i="17"/>
  <c r="F588" i="17"/>
  <c r="F589" i="17"/>
  <c r="F590" i="17"/>
  <c r="F591" i="17"/>
  <c r="F592" i="17"/>
  <c r="F593" i="17"/>
  <c r="F594" i="17"/>
  <c r="F595" i="17"/>
  <c r="F596" i="17"/>
  <c r="F597" i="17"/>
  <c r="F598" i="17"/>
  <c r="F599" i="17"/>
  <c r="F600" i="17"/>
  <c r="F601" i="17"/>
  <c r="F602" i="17"/>
  <c r="F603" i="17"/>
  <c r="F604" i="17"/>
  <c r="F605" i="17"/>
  <c r="F606" i="17"/>
  <c r="F607" i="17"/>
  <c r="F608" i="17"/>
  <c r="F609" i="17"/>
  <c r="F610" i="17"/>
  <c r="F611" i="17"/>
  <c r="F612" i="17"/>
  <c r="F613" i="17"/>
  <c r="F614" i="17"/>
  <c r="F615" i="17"/>
  <c r="F616" i="17"/>
  <c r="F617" i="17"/>
  <c r="F618" i="17"/>
  <c r="F619" i="17"/>
  <c r="F620" i="17"/>
  <c r="F621" i="17"/>
  <c r="F622" i="17"/>
  <c r="F623" i="17"/>
  <c r="F624" i="17"/>
  <c r="F625" i="17"/>
  <c r="F626" i="17"/>
  <c r="F627" i="17"/>
  <c r="F628" i="17"/>
  <c r="F629" i="17"/>
  <c r="F630" i="17"/>
  <c r="F631" i="17"/>
  <c r="F632" i="17"/>
  <c r="F633" i="17"/>
  <c r="F634" i="17"/>
  <c r="F635" i="17"/>
  <c r="F636" i="17"/>
  <c r="F637" i="17"/>
  <c r="F638" i="17"/>
  <c r="F639" i="17"/>
  <c r="F640" i="17"/>
  <c r="F641" i="17"/>
  <c r="F642" i="17"/>
  <c r="F643" i="17"/>
  <c r="F644" i="17"/>
  <c r="F645" i="17"/>
  <c r="F646" i="17"/>
  <c r="F647" i="17"/>
  <c r="F648" i="17"/>
  <c r="F649" i="17"/>
  <c r="F650" i="17"/>
  <c r="F651" i="17"/>
  <c r="F652" i="17"/>
  <c r="F653" i="17"/>
  <c r="F654" i="17"/>
  <c r="F655" i="17"/>
  <c r="F656" i="17"/>
  <c r="F657" i="17"/>
  <c r="F658" i="17"/>
  <c r="F659" i="17"/>
  <c r="F660" i="17"/>
  <c r="F661" i="17"/>
  <c r="F662" i="17"/>
  <c r="F663" i="17"/>
  <c r="F664" i="17"/>
  <c r="F665" i="17"/>
  <c r="F666" i="17"/>
  <c r="F667" i="17"/>
  <c r="F668" i="17"/>
  <c r="F669" i="17"/>
  <c r="F670" i="17"/>
  <c r="F671" i="17"/>
  <c r="F672" i="17"/>
  <c r="F673" i="17"/>
  <c r="F674" i="17"/>
  <c r="F675" i="17"/>
  <c r="F676" i="17"/>
  <c r="F677" i="17"/>
  <c r="F678" i="17"/>
  <c r="F679" i="17"/>
  <c r="F680" i="17"/>
  <c r="F681" i="17"/>
  <c r="F682" i="17"/>
  <c r="F683" i="17"/>
  <c r="F684" i="17"/>
  <c r="F685" i="17"/>
  <c r="F686" i="17"/>
  <c r="F687" i="17"/>
  <c r="F688" i="17"/>
  <c r="F689" i="17"/>
  <c r="F690" i="17"/>
  <c r="F691" i="17"/>
  <c r="F692" i="17"/>
  <c r="F693" i="17"/>
  <c r="F694" i="17"/>
  <c r="F695" i="17"/>
  <c r="F696" i="17"/>
  <c r="F697" i="17"/>
  <c r="F698" i="17"/>
  <c r="F699" i="17"/>
  <c r="F700" i="17"/>
  <c r="F701" i="17"/>
  <c r="F702" i="17"/>
  <c r="F703" i="17"/>
  <c r="F704" i="17"/>
  <c r="F705" i="17"/>
  <c r="F706" i="17"/>
  <c r="F707" i="17"/>
  <c r="F708" i="17"/>
  <c r="F709" i="17"/>
  <c r="F710" i="17"/>
  <c r="F711" i="17"/>
  <c r="F712" i="17"/>
  <c r="F713" i="17"/>
  <c r="F714" i="17"/>
  <c r="F715" i="17"/>
  <c r="F716" i="17"/>
  <c r="F717" i="17"/>
  <c r="F718" i="17"/>
  <c r="F719" i="17"/>
  <c r="F720" i="17"/>
  <c r="F721" i="17"/>
  <c r="F3" i="17"/>
  <c r="E4" i="17"/>
  <c r="E5" i="17"/>
  <c r="E6" i="17"/>
  <c r="E7" i="17"/>
  <c r="E8" i="17"/>
  <c r="E9" i="17"/>
  <c r="E10" i="17"/>
  <c r="E11" i="17"/>
  <c r="E12" i="17"/>
  <c r="E13" i="17"/>
  <c r="E14" i="17"/>
  <c r="E15" i="17"/>
  <c r="E16" i="17"/>
  <c r="E17" i="17"/>
  <c r="E18" i="17"/>
  <c r="E19" i="17"/>
  <c r="E20" i="17"/>
  <c r="E21" i="17"/>
  <c r="E22" i="17"/>
  <c r="E23" i="17"/>
  <c r="E24" i="17"/>
  <c r="E25" i="17"/>
  <c r="E26" i="17"/>
  <c r="E27" i="17"/>
  <c r="E28" i="17"/>
  <c r="E29" i="17"/>
  <c r="E30" i="17"/>
  <c r="E31" i="17"/>
  <c r="E32" i="17"/>
  <c r="E33" i="17"/>
  <c r="E34" i="17"/>
  <c r="E35" i="17"/>
  <c r="E36" i="17"/>
  <c r="E37" i="17"/>
  <c r="E38" i="17"/>
  <c r="E39" i="17"/>
  <c r="E40" i="17"/>
  <c r="E41" i="17"/>
  <c r="E42" i="17"/>
  <c r="E43" i="17"/>
  <c r="E44" i="17"/>
  <c r="E45" i="17"/>
  <c r="E46" i="17"/>
  <c r="E47" i="17"/>
  <c r="E48" i="17"/>
  <c r="E49" i="17"/>
  <c r="E50" i="17"/>
  <c r="E51" i="17"/>
  <c r="E52" i="17"/>
  <c r="E53" i="17"/>
  <c r="E54" i="17"/>
  <c r="E55" i="17"/>
  <c r="E56" i="17"/>
  <c r="E57" i="17"/>
  <c r="E58" i="17"/>
  <c r="E59" i="17"/>
  <c r="E60" i="17"/>
  <c r="E61" i="17"/>
  <c r="E62" i="17"/>
  <c r="E63" i="17"/>
  <c r="E64" i="17"/>
  <c r="E65" i="17"/>
  <c r="E66" i="17"/>
  <c r="E67" i="17"/>
  <c r="E68" i="17"/>
  <c r="E69" i="17"/>
  <c r="E70" i="17"/>
  <c r="E71" i="17"/>
  <c r="E72" i="17"/>
  <c r="E73" i="17"/>
  <c r="E74" i="17"/>
  <c r="E75" i="17"/>
  <c r="E76" i="17"/>
  <c r="E77" i="17"/>
  <c r="E78" i="17"/>
  <c r="E79" i="17"/>
  <c r="E80" i="17"/>
  <c r="E81" i="17"/>
  <c r="E82" i="17"/>
  <c r="E83" i="17"/>
  <c r="E84" i="17"/>
  <c r="E85" i="17"/>
  <c r="E86" i="17"/>
  <c r="E87" i="17"/>
  <c r="E88" i="17"/>
  <c r="E89" i="17"/>
  <c r="E90" i="17"/>
  <c r="E91" i="17"/>
  <c r="E92" i="17"/>
  <c r="E93" i="17"/>
  <c r="E94" i="17"/>
  <c r="E95" i="17"/>
  <c r="E96" i="17"/>
  <c r="E97" i="17"/>
  <c r="E98" i="17"/>
  <c r="E99" i="17"/>
  <c r="E100" i="17"/>
  <c r="E101" i="17"/>
  <c r="E102" i="17"/>
  <c r="E103" i="17"/>
  <c r="E104" i="17"/>
  <c r="E105" i="17"/>
  <c r="E106" i="17"/>
  <c r="E107" i="17"/>
  <c r="E108" i="17"/>
  <c r="E109" i="17"/>
  <c r="E110" i="17"/>
  <c r="E111" i="17"/>
  <c r="E112" i="17"/>
  <c r="E113" i="17"/>
  <c r="E114" i="17"/>
  <c r="E115" i="17"/>
  <c r="E116" i="17"/>
  <c r="E117" i="17"/>
  <c r="E118" i="17"/>
  <c r="E119" i="17"/>
  <c r="E120" i="17"/>
  <c r="E121" i="17"/>
  <c r="E122" i="17"/>
  <c r="E123" i="17"/>
  <c r="E124" i="17"/>
  <c r="E125" i="17"/>
  <c r="E126" i="17"/>
  <c r="E127" i="17"/>
  <c r="E128" i="17"/>
  <c r="E129" i="17"/>
  <c r="E130" i="17"/>
  <c r="E131" i="17"/>
  <c r="E132" i="17"/>
  <c r="E133" i="17"/>
  <c r="E134" i="17"/>
  <c r="E135" i="17"/>
  <c r="E136" i="17"/>
  <c r="E137" i="17"/>
  <c r="E138" i="17"/>
  <c r="E139" i="17"/>
  <c r="E140" i="17"/>
  <c r="E141" i="17"/>
  <c r="E142" i="17"/>
  <c r="E143" i="17"/>
  <c r="E144" i="17"/>
  <c r="E145" i="17"/>
  <c r="E146" i="17"/>
  <c r="E147" i="17"/>
  <c r="E148" i="17"/>
  <c r="E149" i="17"/>
  <c r="E150" i="17"/>
  <c r="E151" i="17"/>
  <c r="E152" i="17"/>
  <c r="E153" i="17"/>
  <c r="E154" i="17"/>
  <c r="E155" i="17"/>
  <c r="E156" i="17"/>
  <c r="E157" i="17"/>
  <c r="E158" i="17"/>
  <c r="E159" i="17"/>
  <c r="E160" i="17"/>
  <c r="E161" i="17"/>
  <c r="E162" i="17"/>
  <c r="E163" i="17"/>
  <c r="E164" i="17"/>
  <c r="E165" i="17"/>
  <c r="E166" i="17"/>
  <c r="E167" i="17"/>
  <c r="E168" i="17"/>
  <c r="E169" i="17"/>
  <c r="E170" i="17"/>
  <c r="E171" i="17"/>
  <c r="E172" i="17"/>
  <c r="E173" i="17"/>
  <c r="E174" i="17"/>
  <c r="E175" i="17"/>
  <c r="E176" i="17"/>
  <c r="E177" i="17"/>
  <c r="E178" i="17"/>
  <c r="E179" i="17"/>
  <c r="E180" i="17"/>
  <c r="E181" i="17"/>
  <c r="E182" i="17"/>
  <c r="E183" i="17"/>
  <c r="E184" i="17"/>
  <c r="E185" i="17"/>
  <c r="E186" i="17"/>
  <c r="E187" i="17"/>
  <c r="E188" i="17"/>
  <c r="E189" i="17"/>
  <c r="E190" i="17"/>
  <c r="E191" i="17"/>
  <c r="E192" i="17"/>
  <c r="E193" i="17"/>
  <c r="E194" i="17"/>
  <c r="E195" i="17"/>
  <c r="E196" i="17"/>
  <c r="E197" i="17"/>
  <c r="E198" i="17"/>
  <c r="E199" i="17"/>
  <c r="E200" i="17"/>
  <c r="E201" i="17"/>
  <c r="E202" i="17"/>
  <c r="E203" i="17"/>
  <c r="E204" i="17"/>
  <c r="E205" i="17"/>
  <c r="E206" i="17"/>
  <c r="E207" i="17"/>
  <c r="E208" i="17"/>
  <c r="E209" i="17"/>
  <c r="E210" i="17"/>
  <c r="E211" i="17"/>
  <c r="E212" i="17"/>
  <c r="E213" i="17"/>
  <c r="E214" i="17"/>
  <c r="E215" i="17"/>
  <c r="E216" i="17"/>
  <c r="E217" i="17"/>
  <c r="E218" i="17"/>
  <c r="E219" i="17"/>
  <c r="E220" i="17"/>
  <c r="E221" i="17"/>
  <c r="E222" i="17"/>
  <c r="E223" i="17"/>
  <c r="E224" i="17"/>
  <c r="E225" i="17"/>
  <c r="E226" i="17"/>
  <c r="E227" i="17"/>
  <c r="E228" i="17"/>
  <c r="E229" i="17"/>
  <c r="E230" i="17"/>
  <c r="E231" i="17"/>
  <c r="E232" i="17"/>
  <c r="E233" i="17"/>
  <c r="E234" i="17"/>
  <c r="E235" i="17"/>
  <c r="E236" i="17"/>
  <c r="E237" i="17"/>
  <c r="E238" i="17"/>
  <c r="E239" i="17"/>
  <c r="E240" i="17"/>
  <c r="E241" i="17"/>
  <c r="E242" i="17"/>
  <c r="E243" i="17"/>
  <c r="E244" i="17"/>
  <c r="E245" i="17"/>
  <c r="E246" i="17"/>
  <c r="E247" i="17"/>
  <c r="E248" i="17"/>
  <c r="E249" i="17"/>
  <c r="E250" i="17"/>
  <c r="E251" i="17"/>
  <c r="E252" i="17"/>
  <c r="E253" i="17"/>
  <c r="E254" i="17"/>
  <c r="E255" i="17"/>
  <c r="E256" i="17"/>
  <c r="E257" i="17"/>
  <c r="E258" i="17"/>
  <c r="E259" i="17"/>
  <c r="E260" i="17"/>
  <c r="E261" i="17"/>
  <c r="E262" i="17"/>
  <c r="E263" i="17"/>
  <c r="E264" i="17"/>
  <c r="E265" i="17"/>
  <c r="E266" i="17"/>
  <c r="E267" i="17"/>
  <c r="E268" i="17"/>
  <c r="E269" i="17"/>
  <c r="E270" i="17"/>
  <c r="E271" i="17"/>
  <c r="E272" i="17"/>
  <c r="E273" i="17"/>
  <c r="E274" i="17"/>
  <c r="E275" i="17"/>
  <c r="E276" i="17"/>
  <c r="E277" i="17"/>
  <c r="E278" i="17"/>
  <c r="E279" i="17"/>
  <c r="E280" i="17"/>
  <c r="E281" i="17"/>
  <c r="E282" i="17"/>
  <c r="E283" i="17"/>
  <c r="E284" i="17"/>
  <c r="E285" i="17"/>
  <c r="E286" i="17"/>
  <c r="E287" i="17"/>
  <c r="E288" i="17"/>
  <c r="E289" i="17"/>
  <c r="E290" i="17"/>
  <c r="E291" i="17"/>
  <c r="E292" i="17"/>
  <c r="E293" i="17"/>
  <c r="E294" i="17"/>
  <c r="E295" i="17"/>
  <c r="E296" i="17"/>
  <c r="E297" i="17"/>
  <c r="E298" i="17"/>
  <c r="E299" i="17"/>
  <c r="E300" i="17"/>
  <c r="E301" i="17"/>
  <c r="E302" i="17"/>
  <c r="E303" i="17"/>
  <c r="E304" i="17"/>
  <c r="E305" i="17"/>
  <c r="E306" i="17"/>
  <c r="E307" i="17"/>
  <c r="E308" i="17"/>
  <c r="E309" i="17"/>
  <c r="E310" i="17"/>
  <c r="E311" i="17"/>
  <c r="E312" i="17"/>
  <c r="E313" i="17"/>
  <c r="E314" i="17"/>
  <c r="E315" i="17"/>
  <c r="E316" i="17"/>
  <c r="E317" i="17"/>
  <c r="E318" i="17"/>
  <c r="E319" i="17"/>
  <c r="E320" i="17"/>
  <c r="E321" i="17"/>
  <c r="E322" i="17"/>
  <c r="E323" i="17"/>
  <c r="E324" i="17"/>
  <c r="E325" i="17"/>
  <c r="E326" i="17"/>
  <c r="E327" i="17"/>
  <c r="E328" i="17"/>
  <c r="E329" i="17"/>
  <c r="E330" i="17"/>
  <c r="E331" i="17"/>
  <c r="E332" i="17"/>
  <c r="E333" i="17"/>
  <c r="E334" i="17"/>
  <c r="E335" i="17"/>
  <c r="E336" i="17"/>
  <c r="E337" i="17"/>
  <c r="E338" i="17"/>
  <c r="E339" i="17"/>
  <c r="E340" i="17"/>
  <c r="E341" i="17"/>
  <c r="E342" i="17"/>
  <c r="E343" i="17"/>
  <c r="E344" i="17"/>
  <c r="E345" i="17"/>
  <c r="E346" i="17"/>
  <c r="E347" i="17"/>
  <c r="E348" i="17"/>
  <c r="E349" i="17"/>
  <c r="E350" i="17"/>
  <c r="E351" i="17"/>
  <c r="E352" i="17"/>
  <c r="E353" i="17"/>
  <c r="E354" i="17"/>
  <c r="E355" i="17"/>
  <c r="E356" i="17"/>
  <c r="E357" i="17"/>
  <c r="E358" i="17"/>
  <c r="E359" i="17"/>
  <c r="E360" i="17"/>
  <c r="E361" i="17"/>
  <c r="E362" i="17"/>
  <c r="E363" i="17"/>
  <c r="E364" i="17"/>
  <c r="E365" i="17"/>
  <c r="E366" i="17"/>
  <c r="E367" i="17"/>
  <c r="E368" i="17"/>
  <c r="E369" i="17"/>
  <c r="E370" i="17"/>
  <c r="E371" i="17"/>
  <c r="E372" i="17"/>
  <c r="E373" i="17"/>
  <c r="E374" i="17"/>
  <c r="E375" i="17"/>
  <c r="E376" i="17"/>
  <c r="E377" i="17"/>
  <c r="E378" i="17"/>
  <c r="E379" i="17"/>
  <c r="E380" i="17"/>
  <c r="E381" i="17"/>
  <c r="E382" i="17"/>
  <c r="E383" i="17"/>
  <c r="E384" i="17"/>
  <c r="E385" i="17"/>
  <c r="E386" i="17"/>
  <c r="E387" i="17"/>
  <c r="E388" i="17"/>
  <c r="E389" i="17"/>
  <c r="E390" i="17"/>
  <c r="E391" i="17"/>
  <c r="E392" i="17"/>
  <c r="E393" i="17"/>
  <c r="E394" i="17"/>
  <c r="E395" i="17"/>
  <c r="E396" i="17"/>
  <c r="E397" i="17"/>
  <c r="E398" i="17"/>
  <c r="E399" i="17"/>
  <c r="E400" i="17"/>
  <c r="E401" i="17"/>
  <c r="E402" i="17"/>
  <c r="E403" i="17"/>
  <c r="E404" i="17"/>
  <c r="E405" i="17"/>
  <c r="E406" i="17"/>
  <c r="E407" i="17"/>
  <c r="E408" i="17"/>
  <c r="E409" i="17"/>
  <c r="E410" i="17"/>
  <c r="E411" i="17"/>
  <c r="E412" i="17"/>
  <c r="E413" i="17"/>
  <c r="E414" i="17"/>
  <c r="E415" i="17"/>
  <c r="E416" i="17"/>
  <c r="E417" i="17"/>
  <c r="E418" i="17"/>
  <c r="E419" i="17"/>
  <c r="E420" i="17"/>
  <c r="E421" i="17"/>
  <c r="E422" i="17"/>
  <c r="E423" i="17"/>
  <c r="E424" i="17"/>
  <c r="E425" i="17"/>
  <c r="E426" i="17"/>
  <c r="E427" i="17"/>
  <c r="E428" i="17"/>
  <c r="E429" i="17"/>
  <c r="E430" i="17"/>
  <c r="E431" i="17"/>
  <c r="E432" i="17"/>
  <c r="E433" i="17"/>
  <c r="E434" i="17"/>
  <c r="E435" i="17"/>
  <c r="E436" i="17"/>
  <c r="E437" i="17"/>
  <c r="E438" i="17"/>
  <c r="E439" i="17"/>
  <c r="E440" i="17"/>
  <c r="E441" i="17"/>
  <c r="E442" i="17"/>
  <c r="E443" i="17"/>
  <c r="E444" i="17"/>
  <c r="E445" i="17"/>
  <c r="E446" i="17"/>
  <c r="E447" i="17"/>
  <c r="E448" i="17"/>
  <c r="E449" i="17"/>
  <c r="E450" i="17"/>
  <c r="E451" i="17"/>
  <c r="E452" i="17"/>
  <c r="E453" i="17"/>
  <c r="E454" i="17"/>
  <c r="E455" i="17"/>
  <c r="E456" i="17"/>
  <c r="E457" i="17"/>
  <c r="E458" i="17"/>
  <c r="E459" i="17"/>
  <c r="E460" i="17"/>
  <c r="E461" i="17"/>
  <c r="E462" i="17"/>
  <c r="E463" i="17"/>
  <c r="E464" i="17"/>
  <c r="E465" i="17"/>
  <c r="E466" i="17"/>
  <c r="E467" i="17"/>
  <c r="E468" i="17"/>
  <c r="E469" i="17"/>
  <c r="E470" i="17"/>
  <c r="E471" i="17"/>
  <c r="E472" i="17"/>
  <c r="E473" i="17"/>
  <c r="E474" i="17"/>
  <c r="E475" i="17"/>
  <c r="E476" i="17"/>
  <c r="E477" i="17"/>
  <c r="E478" i="17"/>
  <c r="E479" i="17"/>
  <c r="E480" i="17"/>
  <c r="E481" i="17"/>
  <c r="E482" i="17"/>
  <c r="E483" i="17"/>
  <c r="E484" i="17"/>
  <c r="E485" i="17"/>
  <c r="E486" i="17"/>
  <c r="E487" i="17"/>
  <c r="E488" i="17"/>
  <c r="E489" i="17"/>
  <c r="E490" i="17"/>
  <c r="E491" i="17"/>
  <c r="E492" i="17"/>
  <c r="E493" i="17"/>
  <c r="E494" i="17"/>
  <c r="E495" i="17"/>
  <c r="E496" i="17"/>
  <c r="E497" i="17"/>
  <c r="E498" i="17"/>
  <c r="E499" i="17"/>
  <c r="E500" i="17"/>
  <c r="E501" i="17"/>
  <c r="E502" i="17"/>
  <c r="E503" i="17"/>
  <c r="E504" i="17"/>
  <c r="E505" i="17"/>
  <c r="E506" i="17"/>
  <c r="E507" i="17"/>
  <c r="E508" i="17"/>
  <c r="E509" i="17"/>
  <c r="E510" i="17"/>
  <c r="E511" i="17"/>
  <c r="E512" i="17"/>
  <c r="E513" i="17"/>
  <c r="E514" i="17"/>
  <c r="E515" i="17"/>
  <c r="E516" i="17"/>
  <c r="E517" i="17"/>
  <c r="E518" i="17"/>
  <c r="E519" i="17"/>
  <c r="E520" i="17"/>
  <c r="E521" i="17"/>
  <c r="E522" i="17"/>
  <c r="E523" i="17"/>
  <c r="E524" i="17"/>
  <c r="E525" i="17"/>
  <c r="E526" i="17"/>
  <c r="E527" i="17"/>
  <c r="E528" i="17"/>
  <c r="E529" i="17"/>
  <c r="E530" i="17"/>
  <c r="E531" i="17"/>
  <c r="E532" i="17"/>
  <c r="E533" i="17"/>
  <c r="E534" i="17"/>
  <c r="E535" i="17"/>
  <c r="E536" i="17"/>
  <c r="E537" i="17"/>
  <c r="E538" i="17"/>
  <c r="E539" i="17"/>
  <c r="E540" i="17"/>
  <c r="E541" i="17"/>
  <c r="E542" i="17"/>
  <c r="E543" i="17"/>
  <c r="E544" i="17"/>
  <c r="E545" i="17"/>
  <c r="E546" i="17"/>
  <c r="E547" i="17"/>
  <c r="E548" i="17"/>
  <c r="E549" i="17"/>
  <c r="E550" i="17"/>
  <c r="E551" i="17"/>
  <c r="E552" i="17"/>
  <c r="E553" i="17"/>
  <c r="E554" i="17"/>
  <c r="E555" i="17"/>
  <c r="E556" i="17"/>
  <c r="E557" i="17"/>
  <c r="E558" i="17"/>
  <c r="E559" i="17"/>
  <c r="E560" i="17"/>
  <c r="E561" i="17"/>
  <c r="E562" i="17"/>
  <c r="E563" i="17"/>
  <c r="E564" i="17"/>
  <c r="E565" i="17"/>
  <c r="E566" i="17"/>
  <c r="E567" i="17"/>
  <c r="E568" i="17"/>
  <c r="E569" i="17"/>
  <c r="E570" i="17"/>
  <c r="E571" i="17"/>
  <c r="E572" i="17"/>
  <c r="E573" i="17"/>
  <c r="E574" i="17"/>
  <c r="E575" i="17"/>
  <c r="E576" i="17"/>
  <c r="E577" i="17"/>
  <c r="E578" i="17"/>
  <c r="E579" i="17"/>
  <c r="E580" i="17"/>
  <c r="E581" i="17"/>
  <c r="E582" i="17"/>
  <c r="E583" i="17"/>
  <c r="E584" i="17"/>
  <c r="E585" i="17"/>
  <c r="E586" i="17"/>
  <c r="E587" i="17"/>
  <c r="E588" i="17"/>
  <c r="E589" i="17"/>
  <c r="E590" i="17"/>
  <c r="E591" i="17"/>
  <c r="E592" i="17"/>
  <c r="E593" i="17"/>
  <c r="E594" i="17"/>
  <c r="E595" i="17"/>
  <c r="E596" i="17"/>
  <c r="E597" i="17"/>
  <c r="E598" i="17"/>
  <c r="E599" i="17"/>
  <c r="E600" i="17"/>
  <c r="E601" i="17"/>
  <c r="E602" i="17"/>
  <c r="E603" i="17"/>
  <c r="E604" i="17"/>
  <c r="E605" i="17"/>
  <c r="E606" i="17"/>
  <c r="E607" i="17"/>
  <c r="E608" i="17"/>
  <c r="E609" i="17"/>
  <c r="E610" i="17"/>
  <c r="E611" i="17"/>
  <c r="E612" i="17"/>
  <c r="E613" i="17"/>
  <c r="E614" i="17"/>
  <c r="E615" i="17"/>
  <c r="E616" i="17"/>
  <c r="E617" i="17"/>
  <c r="E618" i="17"/>
  <c r="E619" i="17"/>
  <c r="E620" i="17"/>
  <c r="E621" i="17"/>
  <c r="E622" i="17"/>
  <c r="E623" i="17"/>
  <c r="E624" i="17"/>
  <c r="E625" i="17"/>
  <c r="E626" i="17"/>
  <c r="E627" i="17"/>
  <c r="E628" i="17"/>
  <c r="E629" i="17"/>
  <c r="E630" i="17"/>
  <c r="E631" i="17"/>
  <c r="E632" i="17"/>
  <c r="E633" i="17"/>
  <c r="E634" i="17"/>
  <c r="E635" i="17"/>
  <c r="E636" i="17"/>
  <c r="E637" i="17"/>
  <c r="E638" i="17"/>
  <c r="E639" i="17"/>
  <c r="E640" i="17"/>
  <c r="E641" i="17"/>
  <c r="E642" i="17"/>
  <c r="E643" i="17"/>
  <c r="E644" i="17"/>
  <c r="E645" i="17"/>
  <c r="E646" i="17"/>
  <c r="E647" i="17"/>
  <c r="E648" i="17"/>
  <c r="E649" i="17"/>
  <c r="E650" i="17"/>
  <c r="E651" i="17"/>
  <c r="E652" i="17"/>
  <c r="E653" i="17"/>
  <c r="E654" i="17"/>
  <c r="E655" i="17"/>
  <c r="E656" i="17"/>
  <c r="E657" i="17"/>
  <c r="E658" i="17"/>
  <c r="E659" i="17"/>
  <c r="E660" i="17"/>
  <c r="E661" i="17"/>
  <c r="E662" i="17"/>
  <c r="E663" i="17"/>
  <c r="E664" i="17"/>
  <c r="E665" i="17"/>
  <c r="E666" i="17"/>
  <c r="E667" i="17"/>
  <c r="E668" i="17"/>
  <c r="E669" i="17"/>
  <c r="E670" i="17"/>
  <c r="E671" i="17"/>
  <c r="E672" i="17"/>
  <c r="E673" i="17"/>
  <c r="E674" i="17"/>
  <c r="E675" i="17"/>
  <c r="E676" i="17"/>
  <c r="E677" i="17"/>
  <c r="E678" i="17"/>
  <c r="E679" i="17"/>
  <c r="E680" i="17"/>
  <c r="E681" i="17"/>
  <c r="E682" i="17"/>
  <c r="E683" i="17"/>
  <c r="E684" i="17"/>
  <c r="E685" i="17"/>
  <c r="E686" i="17"/>
  <c r="E687" i="17"/>
  <c r="E688" i="17"/>
  <c r="E689" i="17"/>
  <c r="E690" i="17"/>
  <c r="E691" i="17"/>
  <c r="E692" i="17"/>
  <c r="E693" i="17"/>
  <c r="E694" i="17"/>
  <c r="E695" i="17"/>
  <c r="E696" i="17"/>
  <c r="E697" i="17"/>
  <c r="E698" i="17"/>
  <c r="E699" i="17"/>
  <c r="E700" i="17"/>
  <c r="E701" i="17"/>
  <c r="E702" i="17"/>
  <c r="E703" i="17"/>
  <c r="E704" i="17"/>
  <c r="E705" i="17"/>
  <c r="E706" i="17"/>
  <c r="E707" i="17"/>
  <c r="E708" i="17"/>
  <c r="E709" i="17"/>
  <c r="E710" i="17"/>
  <c r="E711" i="17"/>
  <c r="E712" i="17"/>
  <c r="E713" i="17"/>
  <c r="E714" i="17"/>
  <c r="E715" i="17"/>
  <c r="E716" i="17"/>
  <c r="E717" i="17"/>
  <c r="E718" i="17"/>
  <c r="E719" i="17"/>
  <c r="E720" i="17"/>
  <c r="E3" i="17"/>
  <c r="B362" i="17"/>
  <c r="B363" i="17" s="1"/>
  <c r="B364" i="17" s="1"/>
  <c r="B365" i="17" s="1"/>
  <c r="B366" i="17" s="1"/>
  <c r="B367" i="17" s="1"/>
  <c r="B368" i="17" s="1"/>
  <c r="B369" i="17" s="1"/>
  <c r="B370" i="17" s="1"/>
  <c r="B371" i="17" s="1"/>
  <c r="B372" i="17" s="1"/>
  <c r="B373" i="17" s="1"/>
  <c r="B374" i="17" s="1"/>
  <c r="B375" i="17" s="1"/>
  <c r="B376" i="17" s="1"/>
  <c r="B377" i="17" s="1"/>
  <c r="B378" i="17" s="1"/>
  <c r="B379" i="17" s="1"/>
  <c r="B380" i="17" s="1"/>
  <c r="B381" i="17" s="1"/>
  <c r="B382" i="17" s="1"/>
  <c r="B383" i="17" s="1"/>
  <c r="B384" i="17" s="1"/>
  <c r="B385" i="17" s="1"/>
  <c r="B386" i="17" s="1"/>
  <c r="B387" i="17" s="1"/>
  <c r="B388" i="17" s="1"/>
  <c r="B389" i="17" s="1"/>
  <c r="B390" i="17" s="1"/>
  <c r="B391" i="17" s="1"/>
  <c r="B392" i="17" s="1"/>
  <c r="B393" i="17" s="1"/>
  <c r="B394" i="17" s="1"/>
  <c r="B395" i="17" s="1"/>
  <c r="B396" i="17" s="1"/>
  <c r="B397" i="17" s="1"/>
  <c r="B398" i="17" s="1"/>
  <c r="B399" i="17" s="1"/>
  <c r="B400" i="17" s="1"/>
  <c r="B401" i="17" s="1"/>
  <c r="B402" i="17" s="1"/>
  <c r="B403" i="17" s="1"/>
  <c r="B404" i="17" s="1"/>
  <c r="B405" i="17" s="1"/>
  <c r="B406" i="17" s="1"/>
  <c r="B407" i="17" s="1"/>
  <c r="B408" i="17" s="1"/>
  <c r="B409" i="17" s="1"/>
  <c r="B410" i="17" s="1"/>
  <c r="B411" i="17" s="1"/>
  <c r="B412" i="17" s="1"/>
  <c r="B413" i="17" s="1"/>
  <c r="B414" i="17" s="1"/>
  <c r="B415" i="17" s="1"/>
  <c r="B416" i="17" s="1"/>
  <c r="B417" i="17" s="1"/>
  <c r="B418" i="17" s="1"/>
  <c r="B419" i="17" s="1"/>
  <c r="B420" i="17" s="1"/>
  <c r="B421" i="17" s="1"/>
  <c r="B422" i="17" s="1"/>
  <c r="B423" i="17" s="1"/>
  <c r="B424" i="17" s="1"/>
  <c r="B425" i="17" s="1"/>
  <c r="B426" i="17" s="1"/>
  <c r="B427" i="17" s="1"/>
  <c r="B428" i="17" s="1"/>
  <c r="B429" i="17" s="1"/>
  <c r="B430" i="17" s="1"/>
  <c r="B431" i="17" s="1"/>
  <c r="B432" i="17" s="1"/>
  <c r="B433" i="17" s="1"/>
  <c r="B434" i="17" s="1"/>
  <c r="B435" i="17" s="1"/>
  <c r="B436" i="17" s="1"/>
  <c r="B437" i="17" s="1"/>
  <c r="B438" i="17" s="1"/>
  <c r="B439" i="17" s="1"/>
  <c r="B440" i="17" s="1"/>
  <c r="B441" i="17" s="1"/>
  <c r="B442" i="17" s="1"/>
  <c r="B443" i="17" s="1"/>
  <c r="B444" i="17" s="1"/>
  <c r="B445" i="17" s="1"/>
  <c r="B446" i="17" s="1"/>
  <c r="B447" i="17" s="1"/>
  <c r="B448" i="17" s="1"/>
  <c r="B449" i="17" s="1"/>
  <c r="B450" i="17" s="1"/>
  <c r="B451" i="17" s="1"/>
  <c r="B452" i="17" s="1"/>
  <c r="B453" i="17" s="1"/>
  <c r="B454" i="17" s="1"/>
  <c r="B455" i="17" s="1"/>
  <c r="B456" i="17" s="1"/>
  <c r="B457" i="17" s="1"/>
  <c r="B458" i="17" s="1"/>
  <c r="B459" i="17" s="1"/>
  <c r="B460" i="17" s="1"/>
  <c r="B461" i="17" s="1"/>
  <c r="B462" i="17" s="1"/>
  <c r="B463" i="17" s="1"/>
  <c r="B464" i="17" s="1"/>
  <c r="B465" i="17" s="1"/>
  <c r="B466" i="17" s="1"/>
  <c r="B467" i="17" s="1"/>
  <c r="B468" i="17" s="1"/>
  <c r="B469" i="17" s="1"/>
  <c r="B470" i="17" s="1"/>
  <c r="B471" i="17" s="1"/>
  <c r="B472" i="17" s="1"/>
  <c r="B473" i="17" s="1"/>
  <c r="B474" i="17" s="1"/>
  <c r="B475" i="17" s="1"/>
  <c r="B476" i="17" s="1"/>
  <c r="B477" i="17" s="1"/>
  <c r="B478" i="17" s="1"/>
  <c r="B479" i="17" s="1"/>
  <c r="B480" i="17" s="1"/>
  <c r="B481" i="17" s="1"/>
  <c r="B482" i="17" s="1"/>
  <c r="B483" i="17" s="1"/>
  <c r="B484" i="17" s="1"/>
  <c r="B485" i="17" s="1"/>
  <c r="B486" i="17" s="1"/>
  <c r="B487" i="17" s="1"/>
  <c r="B488" i="17" s="1"/>
  <c r="B489" i="17" s="1"/>
  <c r="B490" i="17" s="1"/>
  <c r="B491" i="17" s="1"/>
  <c r="B492" i="17" s="1"/>
  <c r="B493" i="17" s="1"/>
  <c r="B494" i="17" s="1"/>
  <c r="B495" i="17" s="1"/>
  <c r="B496" i="17" s="1"/>
  <c r="B497" i="17" s="1"/>
  <c r="B498" i="17" s="1"/>
  <c r="B499" i="17" s="1"/>
  <c r="B500" i="17" s="1"/>
  <c r="B501" i="17" s="1"/>
  <c r="B502" i="17" s="1"/>
  <c r="B503" i="17" s="1"/>
  <c r="B504" i="17" s="1"/>
  <c r="B505" i="17" s="1"/>
  <c r="B506" i="17" s="1"/>
  <c r="B507" i="17" s="1"/>
  <c r="B508" i="17" s="1"/>
  <c r="B509" i="17" s="1"/>
  <c r="B510" i="17" s="1"/>
  <c r="B511" i="17" s="1"/>
  <c r="B512" i="17" s="1"/>
  <c r="B513" i="17" s="1"/>
  <c r="B514" i="17" s="1"/>
  <c r="B515" i="17" s="1"/>
  <c r="B516" i="17" s="1"/>
  <c r="B517" i="17" s="1"/>
  <c r="B518" i="17" s="1"/>
  <c r="B519" i="17" s="1"/>
  <c r="B520" i="17" s="1"/>
  <c r="B521" i="17" s="1"/>
  <c r="B522" i="17" s="1"/>
  <c r="B523" i="17" s="1"/>
  <c r="B524" i="17" s="1"/>
  <c r="B525" i="17" s="1"/>
  <c r="B526" i="17" s="1"/>
  <c r="B527" i="17" s="1"/>
  <c r="B528" i="17" s="1"/>
  <c r="B529" i="17" s="1"/>
  <c r="B530" i="17" s="1"/>
  <c r="B531" i="17" s="1"/>
  <c r="B532" i="17" s="1"/>
  <c r="B533" i="17" s="1"/>
  <c r="B534" i="17" s="1"/>
  <c r="B535" i="17" s="1"/>
  <c r="B536" i="17" s="1"/>
  <c r="B537" i="17" s="1"/>
  <c r="B538" i="17" s="1"/>
  <c r="B539" i="17" s="1"/>
  <c r="B540" i="17" s="1"/>
  <c r="B541" i="17" s="1"/>
  <c r="B542" i="17" s="1"/>
  <c r="B543" i="17" s="1"/>
  <c r="B544" i="17" s="1"/>
  <c r="B545" i="17" s="1"/>
  <c r="B546" i="17" s="1"/>
  <c r="B547" i="17" s="1"/>
  <c r="B548" i="17" s="1"/>
  <c r="B549" i="17" s="1"/>
  <c r="B550" i="17" s="1"/>
  <c r="B551" i="17" s="1"/>
  <c r="B552" i="17" s="1"/>
  <c r="B553" i="17" s="1"/>
  <c r="B554" i="17" s="1"/>
  <c r="B555" i="17" s="1"/>
  <c r="B556" i="17" s="1"/>
  <c r="B557" i="17" s="1"/>
  <c r="B558" i="17" s="1"/>
  <c r="B559" i="17" s="1"/>
  <c r="B560" i="17" s="1"/>
  <c r="B561" i="17" s="1"/>
  <c r="B562" i="17" s="1"/>
  <c r="B563" i="17" s="1"/>
  <c r="B564" i="17" s="1"/>
  <c r="B565" i="17" s="1"/>
  <c r="B566" i="17" s="1"/>
  <c r="B567" i="17" s="1"/>
  <c r="B568" i="17" s="1"/>
  <c r="B569" i="17" s="1"/>
  <c r="B570" i="17" s="1"/>
  <c r="B571" i="17" s="1"/>
  <c r="B572" i="17" s="1"/>
  <c r="B573" i="17" s="1"/>
  <c r="B574" i="17" s="1"/>
  <c r="B575" i="17" s="1"/>
  <c r="B576" i="17" s="1"/>
  <c r="B577" i="17" s="1"/>
  <c r="B578" i="17" s="1"/>
  <c r="B579" i="17" s="1"/>
  <c r="B580" i="17" s="1"/>
  <c r="B581" i="17" s="1"/>
  <c r="B582" i="17" s="1"/>
  <c r="B583" i="17" s="1"/>
  <c r="B584" i="17" s="1"/>
  <c r="B585" i="17" s="1"/>
  <c r="B586" i="17" s="1"/>
  <c r="B587" i="17" s="1"/>
  <c r="B588" i="17" s="1"/>
  <c r="B589" i="17" s="1"/>
  <c r="B590" i="17" s="1"/>
  <c r="B591" i="17" s="1"/>
  <c r="B592" i="17" s="1"/>
  <c r="B593" i="17" s="1"/>
  <c r="B594" i="17" s="1"/>
  <c r="B595" i="17" s="1"/>
  <c r="B596" i="17" s="1"/>
  <c r="B597" i="17" s="1"/>
  <c r="B598" i="17" s="1"/>
  <c r="B599" i="17" s="1"/>
  <c r="B600" i="17" s="1"/>
  <c r="B601" i="17" s="1"/>
  <c r="B602" i="17" s="1"/>
  <c r="B603" i="17" s="1"/>
  <c r="B604" i="17" s="1"/>
  <c r="B605" i="17" s="1"/>
  <c r="B606" i="17" s="1"/>
  <c r="B607" i="17" s="1"/>
  <c r="B608" i="17" s="1"/>
  <c r="B609" i="17" s="1"/>
  <c r="B610" i="17" s="1"/>
  <c r="B611" i="17" s="1"/>
  <c r="B612" i="17" s="1"/>
  <c r="B613" i="17" s="1"/>
  <c r="B614" i="17" s="1"/>
  <c r="B615" i="17" s="1"/>
  <c r="B616" i="17" s="1"/>
  <c r="B617" i="17" s="1"/>
  <c r="B618" i="17" s="1"/>
  <c r="B619" i="17" s="1"/>
  <c r="B620" i="17" s="1"/>
  <c r="B621" i="17" s="1"/>
  <c r="B622" i="17" s="1"/>
  <c r="B623" i="17" s="1"/>
  <c r="B624" i="17" s="1"/>
  <c r="B625" i="17" s="1"/>
  <c r="B626" i="17" s="1"/>
  <c r="B627" i="17" s="1"/>
  <c r="B628" i="17" s="1"/>
  <c r="B629" i="17" s="1"/>
  <c r="B630" i="17" s="1"/>
  <c r="B631" i="17" s="1"/>
  <c r="B632" i="17" s="1"/>
  <c r="B633" i="17" s="1"/>
  <c r="B634" i="17" s="1"/>
  <c r="B635" i="17" s="1"/>
  <c r="B636" i="17" s="1"/>
  <c r="B637" i="17" s="1"/>
  <c r="B638" i="17" s="1"/>
  <c r="B639" i="17" s="1"/>
  <c r="B640" i="17" s="1"/>
  <c r="B641" i="17" s="1"/>
  <c r="B642" i="17" s="1"/>
  <c r="B643" i="17" s="1"/>
  <c r="B644" i="17" s="1"/>
  <c r="B645" i="17" s="1"/>
  <c r="B646" i="17" s="1"/>
  <c r="B647" i="17" s="1"/>
  <c r="B648" i="17" s="1"/>
  <c r="B649" i="17" s="1"/>
  <c r="B650" i="17" s="1"/>
  <c r="B651" i="17" s="1"/>
  <c r="B652" i="17" s="1"/>
  <c r="B653" i="17" s="1"/>
  <c r="B654" i="17" s="1"/>
  <c r="B655" i="17" s="1"/>
  <c r="B656" i="17" s="1"/>
  <c r="B657" i="17" s="1"/>
  <c r="B658" i="17" s="1"/>
  <c r="B659" i="17" s="1"/>
  <c r="B660" i="17" s="1"/>
  <c r="B661" i="17" s="1"/>
  <c r="B662" i="17" s="1"/>
  <c r="B663" i="17" s="1"/>
  <c r="B664" i="17" s="1"/>
  <c r="B665" i="17" s="1"/>
  <c r="B666" i="17" s="1"/>
  <c r="B667" i="17" s="1"/>
  <c r="B668" i="17" s="1"/>
  <c r="B669" i="17" s="1"/>
  <c r="B670" i="17" s="1"/>
  <c r="B671" i="17" s="1"/>
  <c r="B672" i="17" s="1"/>
  <c r="B673" i="17" s="1"/>
  <c r="B674" i="17" s="1"/>
  <c r="B675" i="17" s="1"/>
  <c r="B676" i="17" s="1"/>
  <c r="B677" i="17" s="1"/>
  <c r="B678" i="17" s="1"/>
  <c r="B679" i="17" s="1"/>
  <c r="B680" i="17" s="1"/>
  <c r="B681" i="17" s="1"/>
  <c r="B682" i="17" s="1"/>
  <c r="B683" i="17" s="1"/>
  <c r="B684" i="17" s="1"/>
  <c r="B685" i="17" s="1"/>
  <c r="B686" i="17" s="1"/>
  <c r="B687" i="17" s="1"/>
  <c r="B688" i="17" s="1"/>
  <c r="B689" i="17" s="1"/>
  <c r="B690" i="17" s="1"/>
  <c r="B691" i="17" s="1"/>
  <c r="B692" i="17" s="1"/>
  <c r="B693" i="17" s="1"/>
  <c r="B694" i="17" s="1"/>
  <c r="B695" i="17" s="1"/>
  <c r="B696" i="17" s="1"/>
  <c r="B697" i="17" s="1"/>
  <c r="B698" i="17" s="1"/>
  <c r="B699" i="17" s="1"/>
  <c r="B700" i="17" s="1"/>
  <c r="B701" i="17" s="1"/>
  <c r="B702" i="17" s="1"/>
  <c r="B703" i="17" s="1"/>
  <c r="B704" i="17" s="1"/>
  <c r="B705" i="17" s="1"/>
  <c r="B706" i="17" s="1"/>
  <c r="B707" i="17" s="1"/>
  <c r="B708" i="17" s="1"/>
  <c r="B709" i="17" s="1"/>
  <c r="B710" i="17" s="1"/>
  <c r="B711" i="17" s="1"/>
  <c r="B712" i="17" s="1"/>
  <c r="B713" i="17" s="1"/>
  <c r="B714" i="17" s="1"/>
  <c r="B715" i="17" s="1"/>
  <c r="B716" i="17" s="1"/>
  <c r="B717" i="17" s="1"/>
  <c r="B718" i="17" s="1"/>
  <c r="B719" i="17" s="1"/>
  <c r="B720" i="17" s="1"/>
  <c r="B721" i="17" s="1"/>
  <c r="V47" i="1" a="1"/>
  <c r="V47" i="1" s="1"/>
  <c r="V49" i="1" s="1"/>
  <c r="V50" i="1" s="1"/>
  <c r="W47" i="1" a="1"/>
  <c r="W47" i="1" s="1"/>
  <c r="W49" i="1" s="1"/>
  <c r="W50" i="1" s="1"/>
  <c r="X47" i="1" a="1"/>
  <c r="X47" i="1" s="1"/>
  <c r="X49" i="1" s="1"/>
  <c r="X50" i="1" s="1"/>
  <c r="U47" i="1" a="1"/>
  <c r="U47" i="1" s="1"/>
  <c r="U49" i="1" s="1"/>
  <c r="U50" i="1" s="1"/>
  <c r="X34" i="1" a="1"/>
  <c r="X34" i="1" s="1"/>
  <c r="X36" i="1" s="1"/>
  <c r="X37" i="1" s="1"/>
  <c r="AB34" i="1" a="1"/>
  <c r="AB34" i="1" s="1"/>
  <c r="AB36" i="1" s="1"/>
  <c r="AB37" i="1" s="1"/>
  <c r="U34" i="1" a="1"/>
  <c r="U34" i="1" s="1"/>
  <c r="U36" i="1" s="1"/>
  <c r="U37" i="1" s="1"/>
  <c r="AB46" i="1"/>
  <c r="AB47" i="1" s="1" a="1"/>
  <c r="AB47" i="1" s="1"/>
  <c r="AB49" i="1" s="1"/>
  <c r="AB50" i="1" s="1"/>
  <c r="AA46" i="1"/>
  <c r="AA47" i="1" s="1" a="1"/>
  <c r="AA47" i="1" s="1"/>
  <c r="AA49" i="1" s="1"/>
  <c r="AA50" i="1" s="1"/>
  <c r="Z46" i="1"/>
  <c r="Z47" i="1" s="1" a="1"/>
  <c r="Z47" i="1" s="1"/>
  <c r="Z49" i="1" s="1"/>
  <c r="Z50" i="1" s="1"/>
  <c r="Y46" i="1"/>
  <c r="Y47" i="1" s="1" a="1"/>
  <c r="Y47" i="1" s="1"/>
  <c r="Y49" i="1" s="1"/>
  <c r="Y50" i="1" s="1"/>
  <c r="X46" i="1"/>
  <c r="W46" i="1"/>
  <c r="V46" i="1"/>
  <c r="V43" i="1"/>
  <c r="W43" i="1" s="1"/>
  <c r="X43" i="1" s="1"/>
  <c r="Y43" i="1" s="1"/>
  <c r="Z43" i="1" s="1"/>
  <c r="AA43" i="1" s="1"/>
  <c r="AB43" i="1" s="1"/>
  <c r="AC43" i="1" s="1"/>
  <c r="AD43" i="1" s="1"/>
  <c r="AB33" i="1"/>
  <c r="AA33" i="1"/>
  <c r="AA34" i="1" s="1" a="1"/>
  <c r="AA34" i="1" s="1"/>
  <c r="Z33" i="1"/>
  <c r="Z34" i="1" s="1" a="1"/>
  <c r="Z34" i="1" s="1"/>
  <c r="Z36" i="1" s="1"/>
  <c r="Z37" i="1" s="1"/>
  <c r="Y33" i="1"/>
  <c r="Y34" i="1" s="1" a="1"/>
  <c r="Y34" i="1" s="1"/>
  <c r="X33" i="1"/>
  <c r="W33" i="1"/>
  <c r="W34" i="1" s="1" a="1"/>
  <c r="W34" i="1" s="1"/>
  <c r="W36" i="1" s="1"/>
  <c r="W37" i="1" s="1"/>
  <c r="V33" i="1"/>
  <c r="V34" i="1" s="1" a="1"/>
  <c r="V34" i="1" s="1"/>
  <c r="V36" i="1" s="1"/>
  <c r="V37" i="1" s="1"/>
  <c r="V30" i="1"/>
  <c r="W30" i="1" s="1"/>
  <c r="X30" i="1" s="1"/>
  <c r="Y30" i="1" s="1"/>
  <c r="Z30" i="1" s="1"/>
  <c r="AA30" i="1" s="1"/>
  <c r="AB30" i="1" s="1"/>
  <c r="AC30" i="1" s="1"/>
  <c r="AD30" i="1" s="1"/>
  <c r="V21" i="1"/>
  <c r="W21" i="1" s="1"/>
  <c r="X21" i="1" s="1"/>
  <c r="Y21" i="1" s="1"/>
  <c r="Z21" i="1" s="1"/>
  <c r="AA21" i="1" s="1"/>
  <c r="AB21" i="1" s="1"/>
  <c r="AC21" i="1" s="1"/>
  <c r="AD21" i="1" s="1"/>
  <c r="V20" i="1"/>
  <c r="W20" i="1" s="1"/>
  <c r="X20" i="1" s="1"/>
  <c r="Y20" i="1" s="1"/>
  <c r="Z20" i="1" s="1"/>
  <c r="AA20" i="1" s="1"/>
  <c r="AB20" i="1" s="1"/>
  <c r="AC20" i="1" s="1"/>
  <c r="AD20" i="1" s="1"/>
  <c r="AA17" i="1"/>
  <c r="AA16" i="1"/>
  <c r="M3" i="1"/>
  <c r="Y36" i="1" l="1"/>
  <c r="Y37" i="1" s="1"/>
  <c r="AA36" i="1"/>
  <c r="AA37" i="1" s="1"/>
  <c r="AC38" i="1"/>
  <c r="AB54" i="1" s="1"/>
  <c r="W38" i="1"/>
  <c r="AC51" i="1"/>
  <c r="W51" i="1"/>
  <c r="M363" i="1"/>
  <c r="L363" i="1"/>
  <c r="L3" i="1"/>
  <c r="I4" i="1"/>
  <c r="N4" i="1" s="1"/>
  <c r="I5" i="1"/>
  <c r="I6" i="1"/>
  <c r="N6" i="1" s="1"/>
  <c r="I7" i="1"/>
  <c r="I8" i="1"/>
  <c r="I9" i="1"/>
  <c r="I10" i="1"/>
  <c r="I11" i="1"/>
  <c r="I12" i="1"/>
  <c r="I13" i="1"/>
  <c r="I14" i="1"/>
  <c r="N14" i="1" s="1"/>
  <c r="I15" i="1"/>
  <c r="N15" i="1" s="1"/>
  <c r="I16" i="1"/>
  <c r="N16" i="1" s="1"/>
  <c r="I17" i="1"/>
  <c r="N17" i="1" s="1"/>
  <c r="I18" i="1"/>
  <c r="N18" i="1" s="1"/>
  <c r="I19" i="1"/>
  <c r="I20" i="1"/>
  <c r="I21" i="1"/>
  <c r="I22" i="1"/>
  <c r="I23" i="1"/>
  <c r="I24" i="1"/>
  <c r="I25" i="1"/>
  <c r="I26" i="1"/>
  <c r="N26" i="1" s="1"/>
  <c r="I27" i="1"/>
  <c r="N27" i="1" s="1"/>
  <c r="I28" i="1"/>
  <c r="N28" i="1" s="1"/>
  <c r="I29" i="1"/>
  <c r="N29" i="1" s="1"/>
  <c r="I30" i="1"/>
  <c r="N30" i="1" s="1"/>
  <c r="I31" i="1"/>
  <c r="I32" i="1"/>
  <c r="I33" i="1"/>
  <c r="I34" i="1"/>
  <c r="I35" i="1"/>
  <c r="I36" i="1"/>
  <c r="J35" i="1" s="1"/>
  <c r="L35" i="1" s="1"/>
  <c r="I37" i="1"/>
  <c r="I38" i="1"/>
  <c r="N38" i="1" s="1"/>
  <c r="I39" i="1"/>
  <c r="N39" i="1" s="1"/>
  <c r="I40" i="1"/>
  <c r="N40" i="1" s="1"/>
  <c r="I41" i="1"/>
  <c r="N41" i="1" s="1"/>
  <c r="I42" i="1"/>
  <c r="N42" i="1" s="1"/>
  <c r="I43" i="1"/>
  <c r="I44" i="1"/>
  <c r="I45" i="1"/>
  <c r="I46" i="1"/>
  <c r="I47" i="1"/>
  <c r="I48" i="1"/>
  <c r="J47" i="1" s="1"/>
  <c r="L47" i="1" s="1"/>
  <c r="I49" i="1"/>
  <c r="J48" i="1" s="1"/>
  <c r="L48" i="1" s="1"/>
  <c r="I50" i="1"/>
  <c r="N50" i="1" s="1"/>
  <c r="I51" i="1"/>
  <c r="N51" i="1" s="1"/>
  <c r="I52" i="1"/>
  <c r="N52" i="1" s="1"/>
  <c r="I53" i="1"/>
  <c r="N53" i="1" s="1"/>
  <c r="I54" i="1"/>
  <c r="N54" i="1" s="1"/>
  <c r="I55" i="1"/>
  <c r="I56" i="1"/>
  <c r="I57" i="1"/>
  <c r="I58" i="1"/>
  <c r="I59" i="1"/>
  <c r="I60" i="1"/>
  <c r="J59" i="1" s="1"/>
  <c r="L59" i="1" s="1"/>
  <c r="I61" i="1"/>
  <c r="J60" i="1" s="1"/>
  <c r="L60" i="1" s="1"/>
  <c r="I62" i="1"/>
  <c r="N62" i="1" s="1"/>
  <c r="I63" i="1"/>
  <c r="N63" i="1" s="1"/>
  <c r="I64" i="1"/>
  <c r="N64" i="1" s="1"/>
  <c r="I65" i="1"/>
  <c r="N65" i="1" s="1"/>
  <c r="I66" i="1"/>
  <c r="N66" i="1" s="1"/>
  <c r="I67" i="1"/>
  <c r="I68" i="1"/>
  <c r="I69" i="1"/>
  <c r="I70" i="1"/>
  <c r="I71" i="1"/>
  <c r="I72" i="1"/>
  <c r="I73" i="1"/>
  <c r="I74" i="1"/>
  <c r="N74" i="1" s="1"/>
  <c r="I75" i="1"/>
  <c r="N75" i="1" s="1"/>
  <c r="I76" i="1"/>
  <c r="N76" i="1" s="1"/>
  <c r="I77" i="1"/>
  <c r="N77" i="1" s="1"/>
  <c r="I78" i="1"/>
  <c r="N78" i="1" s="1"/>
  <c r="I79" i="1"/>
  <c r="I80" i="1"/>
  <c r="I81" i="1"/>
  <c r="I82" i="1"/>
  <c r="I83" i="1"/>
  <c r="I84" i="1"/>
  <c r="J83" i="1" s="1"/>
  <c r="L83" i="1" s="1"/>
  <c r="I85" i="1"/>
  <c r="I86" i="1"/>
  <c r="N86" i="1" s="1"/>
  <c r="I87" i="1"/>
  <c r="N87" i="1" s="1"/>
  <c r="I88" i="1"/>
  <c r="N88" i="1" s="1"/>
  <c r="I89" i="1"/>
  <c r="N89" i="1" s="1"/>
  <c r="I90" i="1"/>
  <c r="N90" i="1" s="1"/>
  <c r="I91" i="1"/>
  <c r="I92" i="1"/>
  <c r="I93" i="1"/>
  <c r="I94" i="1"/>
  <c r="I95" i="1"/>
  <c r="I96" i="1"/>
  <c r="J95" i="1" s="1"/>
  <c r="L95" i="1" s="1"/>
  <c r="I97" i="1"/>
  <c r="J96" i="1" s="1"/>
  <c r="L96" i="1" s="1"/>
  <c r="I98" i="1"/>
  <c r="N98" i="1" s="1"/>
  <c r="I99" i="1"/>
  <c r="N99" i="1" s="1"/>
  <c r="I100" i="1"/>
  <c r="N100" i="1" s="1"/>
  <c r="I101" i="1"/>
  <c r="N101" i="1" s="1"/>
  <c r="I102" i="1"/>
  <c r="N102" i="1" s="1"/>
  <c r="I103" i="1"/>
  <c r="I104" i="1"/>
  <c r="I105" i="1"/>
  <c r="I106" i="1"/>
  <c r="I107" i="1"/>
  <c r="J106" i="1" s="1"/>
  <c r="L106" i="1" s="1"/>
  <c r="I108" i="1"/>
  <c r="J107" i="1" s="1"/>
  <c r="L107" i="1" s="1"/>
  <c r="I109" i="1"/>
  <c r="J108" i="1" s="1"/>
  <c r="L108" i="1" s="1"/>
  <c r="I110" i="1"/>
  <c r="N110" i="1" s="1"/>
  <c r="I111" i="1"/>
  <c r="N111" i="1" s="1"/>
  <c r="I112" i="1"/>
  <c r="N112" i="1" s="1"/>
  <c r="I113" i="1"/>
  <c r="N113" i="1" s="1"/>
  <c r="I114" i="1"/>
  <c r="N114" i="1" s="1"/>
  <c r="I115" i="1"/>
  <c r="I116" i="1"/>
  <c r="I117" i="1"/>
  <c r="I118" i="1"/>
  <c r="I119" i="1"/>
  <c r="J118" i="1" s="1"/>
  <c r="L118" i="1" s="1"/>
  <c r="I120" i="1"/>
  <c r="J119" i="1" s="1"/>
  <c r="L119" i="1" s="1"/>
  <c r="I121" i="1"/>
  <c r="J120" i="1" s="1"/>
  <c r="L120" i="1" s="1"/>
  <c r="I122" i="1"/>
  <c r="N122" i="1" s="1"/>
  <c r="I123" i="1"/>
  <c r="N123" i="1" s="1"/>
  <c r="I124" i="1"/>
  <c r="N124" i="1" s="1"/>
  <c r="I125" i="1"/>
  <c r="N125" i="1" s="1"/>
  <c r="I126" i="1"/>
  <c r="N126" i="1" s="1"/>
  <c r="I127" i="1"/>
  <c r="J126" i="1" s="1"/>
  <c r="L126" i="1" s="1"/>
  <c r="I128" i="1"/>
  <c r="I129" i="1"/>
  <c r="I130" i="1"/>
  <c r="I131" i="1"/>
  <c r="I132" i="1"/>
  <c r="I133" i="1"/>
  <c r="I134" i="1"/>
  <c r="N134" i="1" s="1"/>
  <c r="I135" i="1"/>
  <c r="N135" i="1" s="1"/>
  <c r="I136" i="1"/>
  <c r="N136" i="1" s="1"/>
  <c r="I137" i="1"/>
  <c r="N137" i="1" s="1"/>
  <c r="I138" i="1"/>
  <c r="N138" i="1" s="1"/>
  <c r="I139" i="1"/>
  <c r="I140" i="1"/>
  <c r="I141" i="1"/>
  <c r="I142" i="1"/>
  <c r="I143" i="1"/>
  <c r="J142" i="1" s="1"/>
  <c r="L142" i="1" s="1"/>
  <c r="I144" i="1"/>
  <c r="I145" i="1"/>
  <c r="I146" i="1"/>
  <c r="N146" i="1" s="1"/>
  <c r="I147" i="1"/>
  <c r="N147" i="1" s="1"/>
  <c r="I148" i="1"/>
  <c r="N148" i="1" s="1"/>
  <c r="I149" i="1"/>
  <c r="N149" i="1" s="1"/>
  <c r="I150" i="1"/>
  <c r="N150" i="1" s="1"/>
  <c r="I151" i="1"/>
  <c r="I152" i="1"/>
  <c r="I153" i="1"/>
  <c r="I154" i="1"/>
  <c r="I155" i="1"/>
  <c r="J154" i="1" s="1"/>
  <c r="L154" i="1" s="1"/>
  <c r="I156" i="1"/>
  <c r="J155" i="1" s="1"/>
  <c r="L155" i="1" s="1"/>
  <c r="I157" i="1"/>
  <c r="J156" i="1" s="1"/>
  <c r="L156" i="1" s="1"/>
  <c r="I158" i="1"/>
  <c r="N158" i="1" s="1"/>
  <c r="I159" i="1"/>
  <c r="N159" i="1" s="1"/>
  <c r="I160" i="1"/>
  <c r="N160" i="1" s="1"/>
  <c r="I161" i="1"/>
  <c r="N161" i="1" s="1"/>
  <c r="I162" i="1"/>
  <c r="N162" i="1" s="1"/>
  <c r="I163" i="1"/>
  <c r="I164" i="1"/>
  <c r="I165" i="1"/>
  <c r="I166" i="1"/>
  <c r="I167" i="1"/>
  <c r="J166" i="1" s="1"/>
  <c r="L166" i="1" s="1"/>
  <c r="I168" i="1"/>
  <c r="J167" i="1" s="1"/>
  <c r="L167" i="1" s="1"/>
  <c r="I169" i="1"/>
  <c r="J168" i="1" s="1"/>
  <c r="L168" i="1" s="1"/>
  <c r="I170" i="1"/>
  <c r="N170" i="1" s="1"/>
  <c r="I171" i="1"/>
  <c r="N171" i="1" s="1"/>
  <c r="I172" i="1"/>
  <c r="N172" i="1" s="1"/>
  <c r="I173" i="1"/>
  <c r="N173" i="1" s="1"/>
  <c r="I174" i="1"/>
  <c r="N174" i="1" s="1"/>
  <c r="I175" i="1"/>
  <c r="I176" i="1"/>
  <c r="I177" i="1"/>
  <c r="I178" i="1"/>
  <c r="J177" i="1" s="1"/>
  <c r="L177" i="1" s="1"/>
  <c r="I179" i="1"/>
  <c r="J178" i="1" s="1"/>
  <c r="L178" i="1" s="1"/>
  <c r="I180" i="1"/>
  <c r="J179" i="1" s="1"/>
  <c r="L179" i="1" s="1"/>
  <c r="I181" i="1"/>
  <c r="J180" i="1" s="1"/>
  <c r="L180" i="1" s="1"/>
  <c r="I182" i="1"/>
  <c r="N182" i="1" s="1"/>
  <c r="I183" i="1"/>
  <c r="N183" i="1" s="1"/>
  <c r="I184" i="1"/>
  <c r="N184" i="1" s="1"/>
  <c r="I185" i="1"/>
  <c r="N185" i="1" s="1"/>
  <c r="I186" i="1"/>
  <c r="N186" i="1" s="1"/>
  <c r="I187" i="1"/>
  <c r="I188" i="1"/>
  <c r="I189" i="1"/>
  <c r="I190" i="1"/>
  <c r="J189" i="1" s="1"/>
  <c r="L189" i="1" s="1"/>
  <c r="I191" i="1"/>
  <c r="J190" i="1" s="1"/>
  <c r="L190" i="1" s="1"/>
  <c r="I192" i="1"/>
  <c r="J191" i="1" s="1"/>
  <c r="L191" i="1" s="1"/>
  <c r="I193" i="1"/>
  <c r="J192" i="1" s="1"/>
  <c r="L192" i="1" s="1"/>
  <c r="I194" i="1"/>
  <c r="N194" i="1" s="1"/>
  <c r="I195" i="1"/>
  <c r="N195" i="1" s="1"/>
  <c r="I196" i="1"/>
  <c r="N196" i="1" s="1"/>
  <c r="I197" i="1"/>
  <c r="N197" i="1" s="1"/>
  <c r="I198" i="1"/>
  <c r="N198" i="1" s="1"/>
  <c r="I199" i="1"/>
  <c r="I200" i="1"/>
  <c r="I201" i="1"/>
  <c r="I202" i="1"/>
  <c r="J201" i="1" s="1"/>
  <c r="L201" i="1" s="1"/>
  <c r="I203" i="1"/>
  <c r="J202" i="1" s="1"/>
  <c r="L202" i="1" s="1"/>
  <c r="I204" i="1"/>
  <c r="N204" i="1" s="1"/>
  <c r="I205" i="1"/>
  <c r="N205" i="1" s="1"/>
  <c r="I206" i="1"/>
  <c r="N206" i="1" s="1"/>
  <c r="I207" i="1"/>
  <c r="N207" i="1" s="1"/>
  <c r="I208" i="1"/>
  <c r="N208" i="1" s="1"/>
  <c r="I209" i="1"/>
  <c r="N209" i="1" s="1"/>
  <c r="I210" i="1"/>
  <c r="N210" i="1" s="1"/>
  <c r="I211" i="1"/>
  <c r="I212" i="1"/>
  <c r="I213" i="1"/>
  <c r="I214" i="1"/>
  <c r="J213" i="1" s="1"/>
  <c r="L213" i="1" s="1"/>
  <c r="I215" i="1"/>
  <c r="J214" i="1" s="1"/>
  <c r="L214" i="1" s="1"/>
  <c r="I216" i="1"/>
  <c r="N216" i="1" s="1"/>
  <c r="I217" i="1"/>
  <c r="N217" i="1" s="1"/>
  <c r="I218" i="1"/>
  <c r="N218" i="1" s="1"/>
  <c r="I219" i="1"/>
  <c r="N219" i="1" s="1"/>
  <c r="I220" i="1"/>
  <c r="N220" i="1" s="1"/>
  <c r="I221" i="1"/>
  <c r="N221" i="1" s="1"/>
  <c r="I222" i="1"/>
  <c r="N222" i="1" s="1"/>
  <c r="I223" i="1"/>
  <c r="J222" i="1" s="1"/>
  <c r="L222" i="1" s="1"/>
  <c r="I224" i="1"/>
  <c r="I225" i="1"/>
  <c r="I226" i="1"/>
  <c r="J225" i="1" s="1"/>
  <c r="L225" i="1" s="1"/>
  <c r="I227" i="1"/>
  <c r="J226" i="1" s="1"/>
  <c r="L226" i="1" s="1"/>
  <c r="I228" i="1"/>
  <c r="N228" i="1" s="1"/>
  <c r="I229" i="1"/>
  <c r="N229" i="1" s="1"/>
  <c r="I230" i="1"/>
  <c r="N230" i="1" s="1"/>
  <c r="I231" i="1"/>
  <c r="N231" i="1" s="1"/>
  <c r="I232" i="1"/>
  <c r="N232" i="1" s="1"/>
  <c r="I233" i="1"/>
  <c r="N233" i="1" s="1"/>
  <c r="I234" i="1"/>
  <c r="N234" i="1" s="1"/>
  <c r="I235" i="1"/>
  <c r="J234" i="1" s="1"/>
  <c r="L234" i="1" s="1"/>
  <c r="I236" i="1"/>
  <c r="J235" i="1" s="1"/>
  <c r="L235" i="1" s="1"/>
  <c r="I237" i="1"/>
  <c r="I238" i="1"/>
  <c r="I239" i="1"/>
  <c r="I240" i="1"/>
  <c r="N240" i="1" s="1"/>
  <c r="I241" i="1"/>
  <c r="N241" i="1" s="1"/>
  <c r="I242" i="1"/>
  <c r="N242" i="1" s="1"/>
  <c r="I243" i="1"/>
  <c r="N243" i="1" s="1"/>
  <c r="I244" i="1"/>
  <c r="N244" i="1" s="1"/>
  <c r="I245" i="1"/>
  <c r="N245" i="1" s="1"/>
  <c r="I246" i="1"/>
  <c r="N246" i="1" s="1"/>
  <c r="I247" i="1"/>
  <c r="I248" i="1"/>
  <c r="I249" i="1"/>
  <c r="I250" i="1"/>
  <c r="J249" i="1" s="1"/>
  <c r="L249" i="1" s="1"/>
  <c r="I251" i="1"/>
  <c r="I252" i="1"/>
  <c r="N252" i="1" s="1"/>
  <c r="I253" i="1"/>
  <c r="N253" i="1" s="1"/>
  <c r="I254" i="1"/>
  <c r="N254" i="1" s="1"/>
  <c r="I255" i="1"/>
  <c r="N255" i="1" s="1"/>
  <c r="I256" i="1"/>
  <c r="N256" i="1" s="1"/>
  <c r="I257" i="1"/>
  <c r="N257" i="1" s="1"/>
  <c r="I258" i="1"/>
  <c r="N258" i="1" s="1"/>
  <c r="I259" i="1"/>
  <c r="I260" i="1"/>
  <c r="I261" i="1"/>
  <c r="I262" i="1"/>
  <c r="J261" i="1" s="1"/>
  <c r="L261" i="1" s="1"/>
  <c r="I263" i="1"/>
  <c r="I264" i="1"/>
  <c r="N264" i="1" s="1"/>
  <c r="I265" i="1"/>
  <c r="N265" i="1" s="1"/>
  <c r="I266" i="1"/>
  <c r="N266" i="1" s="1"/>
  <c r="I267" i="1"/>
  <c r="N267" i="1" s="1"/>
  <c r="I268" i="1"/>
  <c r="N268" i="1" s="1"/>
  <c r="I269" i="1"/>
  <c r="N269" i="1" s="1"/>
  <c r="I270" i="1"/>
  <c r="N270" i="1" s="1"/>
  <c r="I271" i="1"/>
  <c r="I272" i="1"/>
  <c r="I273" i="1"/>
  <c r="I274" i="1"/>
  <c r="J273" i="1" s="1"/>
  <c r="L273" i="1" s="1"/>
  <c r="I275" i="1"/>
  <c r="I276" i="1"/>
  <c r="N276" i="1" s="1"/>
  <c r="I277" i="1"/>
  <c r="N277" i="1" s="1"/>
  <c r="I278" i="1"/>
  <c r="N278" i="1" s="1"/>
  <c r="I279" i="1"/>
  <c r="N279" i="1" s="1"/>
  <c r="I280" i="1"/>
  <c r="N280" i="1" s="1"/>
  <c r="I281" i="1"/>
  <c r="N281" i="1" s="1"/>
  <c r="I282" i="1"/>
  <c r="N282" i="1" s="1"/>
  <c r="I283" i="1"/>
  <c r="I284" i="1"/>
  <c r="I285" i="1"/>
  <c r="I286" i="1"/>
  <c r="J285" i="1" s="1"/>
  <c r="L285" i="1" s="1"/>
  <c r="I287" i="1"/>
  <c r="I288" i="1"/>
  <c r="N288" i="1" s="1"/>
  <c r="I289" i="1"/>
  <c r="N289" i="1" s="1"/>
  <c r="I290" i="1"/>
  <c r="N290" i="1" s="1"/>
  <c r="I291" i="1"/>
  <c r="N291" i="1" s="1"/>
  <c r="I292" i="1"/>
  <c r="N292" i="1" s="1"/>
  <c r="I293" i="1"/>
  <c r="N293" i="1" s="1"/>
  <c r="I294" i="1"/>
  <c r="N294" i="1" s="1"/>
  <c r="I295" i="1"/>
  <c r="I296" i="1"/>
  <c r="I297" i="1"/>
  <c r="I298" i="1"/>
  <c r="J297" i="1" s="1"/>
  <c r="L297" i="1" s="1"/>
  <c r="I299" i="1"/>
  <c r="I300" i="1"/>
  <c r="N300" i="1" s="1"/>
  <c r="I301" i="1"/>
  <c r="N301" i="1" s="1"/>
  <c r="I302" i="1"/>
  <c r="N302" i="1" s="1"/>
  <c r="I303" i="1"/>
  <c r="N303" i="1" s="1"/>
  <c r="I304" i="1"/>
  <c r="N304" i="1" s="1"/>
  <c r="I305" i="1"/>
  <c r="N305" i="1" s="1"/>
  <c r="I306" i="1"/>
  <c r="N306" i="1" s="1"/>
  <c r="I307" i="1"/>
  <c r="I308" i="1"/>
  <c r="I309" i="1"/>
  <c r="I310" i="1"/>
  <c r="J309" i="1" s="1"/>
  <c r="L309" i="1" s="1"/>
  <c r="I311" i="1"/>
  <c r="I312" i="1"/>
  <c r="N312" i="1" s="1"/>
  <c r="I313" i="1"/>
  <c r="N313" i="1" s="1"/>
  <c r="I314" i="1"/>
  <c r="N314" i="1" s="1"/>
  <c r="I315" i="1"/>
  <c r="N315" i="1" s="1"/>
  <c r="I316" i="1"/>
  <c r="N316" i="1" s="1"/>
  <c r="I317" i="1"/>
  <c r="N317" i="1" s="1"/>
  <c r="I318" i="1"/>
  <c r="N318" i="1" s="1"/>
  <c r="I319" i="1"/>
  <c r="I320" i="1"/>
  <c r="I321" i="1"/>
  <c r="I322" i="1"/>
  <c r="J321" i="1" s="1"/>
  <c r="L321" i="1" s="1"/>
  <c r="I323" i="1"/>
  <c r="I324" i="1"/>
  <c r="N324" i="1" s="1"/>
  <c r="I325" i="1"/>
  <c r="N325" i="1" s="1"/>
  <c r="I326" i="1"/>
  <c r="N326" i="1" s="1"/>
  <c r="I327" i="1"/>
  <c r="N327" i="1" s="1"/>
  <c r="I328" i="1"/>
  <c r="N328" i="1" s="1"/>
  <c r="I329" i="1"/>
  <c r="N329" i="1" s="1"/>
  <c r="I330" i="1"/>
  <c r="N330" i="1" s="1"/>
  <c r="I331" i="1"/>
  <c r="I332" i="1"/>
  <c r="I333" i="1"/>
  <c r="I334" i="1"/>
  <c r="J333" i="1" s="1"/>
  <c r="L333" i="1" s="1"/>
  <c r="I335" i="1"/>
  <c r="I336" i="1"/>
  <c r="N336" i="1" s="1"/>
  <c r="I337" i="1"/>
  <c r="N337" i="1" s="1"/>
  <c r="I338" i="1"/>
  <c r="N338" i="1" s="1"/>
  <c r="I339" i="1"/>
  <c r="N339" i="1" s="1"/>
  <c r="I340" i="1"/>
  <c r="N340" i="1" s="1"/>
  <c r="I341" i="1"/>
  <c r="N341" i="1" s="1"/>
  <c r="I342" i="1"/>
  <c r="N342" i="1" s="1"/>
  <c r="I343" i="1"/>
  <c r="I344" i="1"/>
  <c r="I345" i="1"/>
  <c r="I346" i="1"/>
  <c r="J345" i="1" s="1"/>
  <c r="L345" i="1" s="1"/>
  <c r="I347" i="1"/>
  <c r="I348" i="1"/>
  <c r="N348" i="1" s="1"/>
  <c r="I349" i="1"/>
  <c r="N349" i="1" s="1"/>
  <c r="I350" i="1"/>
  <c r="N350" i="1" s="1"/>
  <c r="I351" i="1"/>
  <c r="N351" i="1" s="1"/>
  <c r="I352" i="1"/>
  <c r="N352" i="1" s="1"/>
  <c r="I353" i="1"/>
  <c r="N353" i="1" s="1"/>
  <c r="I354" i="1"/>
  <c r="N354" i="1" s="1"/>
  <c r="I355" i="1"/>
  <c r="I356" i="1"/>
  <c r="I357" i="1"/>
  <c r="I358" i="1"/>
  <c r="J357" i="1" s="1"/>
  <c r="L357" i="1" s="1"/>
  <c r="I359" i="1"/>
  <c r="I360" i="1"/>
  <c r="N360" i="1" s="1"/>
  <c r="I361" i="1"/>
  <c r="N361" i="1" s="1"/>
  <c r="I362" i="1"/>
  <c r="N362" i="1" s="1"/>
  <c r="I363" i="1"/>
  <c r="N363" i="1" s="1"/>
  <c r="I3" i="1"/>
  <c r="E8" i="1"/>
  <c r="E6" i="1"/>
  <c r="E5" i="1"/>
  <c r="E4" i="1"/>
  <c r="N357" i="1" l="1"/>
  <c r="K356" i="1"/>
  <c r="M356" i="1" s="1"/>
  <c r="N345" i="1"/>
  <c r="K344" i="1"/>
  <c r="M344" i="1" s="1"/>
  <c r="N333" i="1"/>
  <c r="K332" i="1"/>
  <c r="M332" i="1" s="1"/>
  <c r="N321" i="1"/>
  <c r="K320" i="1"/>
  <c r="M320" i="1" s="1"/>
  <c r="N309" i="1"/>
  <c r="K308" i="1"/>
  <c r="M308" i="1" s="1"/>
  <c r="N297" i="1"/>
  <c r="K296" i="1"/>
  <c r="M296" i="1" s="1"/>
  <c r="N285" i="1"/>
  <c r="K284" i="1"/>
  <c r="M284" i="1" s="1"/>
  <c r="N273" i="1"/>
  <c r="K272" i="1"/>
  <c r="M272" i="1" s="1"/>
  <c r="N261" i="1"/>
  <c r="K260" i="1"/>
  <c r="M260" i="1" s="1"/>
  <c r="N249" i="1"/>
  <c r="J248" i="1"/>
  <c r="L248" i="1" s="1"/>
  <c r="K248" i="1"/>
  <c r="M248" i="1" s="1"/>
  <c r="N237" i="1"/>
  <c r="J236" i="1"/>
  <c r="L236" i="1" s="1"/>
  <c r="K236" i="1"/>
  <c r="M236" i="1" s="1"/>
  <c r="N225" i="1"/>
  <c r="J224" i="1"/>
  <c r="L224" i="1" s="1"/>
  <c r="K224" i="1"/>
  <c r="M224" i="1" s="1"/>
  <c r="N213" i="1"/>
  <c r="J212" i="1"/>
  <c r="L212" i="1" s="1"/>
  <c r="K212" i="1"/>
  <c r="M212" i="1" s="1"/>
  <c r="N201" i="1"/>
  <c r="J200" i="1"/>
  <c r="L200" i="1" s="1"/>
  <c r="K200" i="1"/>
  <c r="M200" i="1" s="1"/>
  <c r="N189" i="1"/>
  <c r="J188" i="1"/>
  <c r="L188" i="1" s="1"/>
  <c r="K188" i="1"/>
  <c r="M188" i="1" s="1"/>
  <c r="N177" i="1"/>
  <c r="J176" i="1"/>
  <c r="L176" i="1" s="1"/>
  <c r="K176" i="1"/>
  <c r="M176" i="1" s="1"/>
  <c r="N165" i="1"/>
  <c r="J164" i="1"/>
  <c r="L164" i="1" s="1"/>
  <c r="K164" i="1"/>
  <c r="M164" i="1" s="1"/>
  <c r="N153" i="1"/>
  <c r="J152" i="1"/>
  <c r="L152" i="1" s="1"/>
  <c r="K152" i="1"/>
  <c r="M152" i="1" s="1"/>
  <c r="N141" i="1"/>
  <c r="J140" i="1"/>
  <c r="L140" i="1" s="1"/>
  <c r="K140" i="1"/>
  <c r="M140" i="1" s="1"/>
  <c r="N129" i="1"/>
  <c r="J128" i="1"/>
  <c r="L128" i="1" s="1"/>
  <c r="K128" i="1"/>
  <c r="M128" i="1" s="1"/>
  <c r="N117" i="1"/>
  <c r="J116" i="1"/>
  <c r="L116" i="1" s="1"/>
  <c r="K116" i="1"/>
  <c r="M116" i="1" s="1"/>
  <c r="N105" i="1"/>
  <c r="J104" i="1"/>
  <c r="L104" i="1" s="1"/>
  <c r="K104" i="1"/>
  <c r="M104" i="1" s="1"/>
  <c r="N93" i="1"/>
  <c r="J92" i="1"/>
  <c r="L92" i="1" s="1"/>
  <c r="K92" i="1"/>
  <c r="M92" i="1" s="1"/>
  <c r="N81" i="1"/>
  <c r="J80" i="1"/>
  <c r="L80" i="1" s="1"/>
  <c r="K80" i="1"/>
  <c r="M80" i="1" s="1"/>
  <c r="N69" i="1"/>
  <c r="J68" i="1"/>
  <c r="L68" i="1" s="1"/>
  <c r="K68" i="1"/>
  <c r="M68" i="1" s="1"/>
  <c r="N57" i="1"/>
  <c r="J56" i="1"/>
  <c r="L56" i="1" s="1"/>
  <c r="K56" i="1"/>
  <c r="M56" i="1" s="1"/>
  <c r="N45" i="1"/>
  <c r="J44" i="1"/>
  <c r="L44" i="1" s="1"/>
  <c r="K44" i="1"/>
  <c r="M44" i="1" s="1"/>
  <c r="N33" i="1"/>
  <c r="J32" i="1"/>
  <c r="L32" i="1" s="1"/>
  <c r="K32" i="1"/>
  <c r="M32" i="1" s="1"/>
  <c r="N21" i="1"/>
  <c r="J20" i="1"/>
  <c r="L20" i="1" s="1"/>
  <c r="K20" i="1"/>
  <c r="M20" i="1" s="1"/>
  <c r="N9" i="1"/>
  <c r="J8" i="1"/>
  <c r="L8" i="1" s="1"/>
  <c r="K8" i="1"/>
  <c r="M8" i="1" s="1"/>
  <c r="J209" i="1"/>
  <c r="L209" i="1" s="1"/>
  <c r="J196" i="1"/>
  <c r="L196" i="1" s="1"/>
  <c r="J183" i="1"/>
  <c r="L183" i="1" s="1"/>
  <c r="J170" i="1"/>
  <c r="L170" i="1" s="1"/>
  <c r="J112" i="1"/>
  <c r="L112" i="1" s="1"/>
  <c r="J98" i="1"/>
  <c r="L98" i="1" s="1"/>
  <c r="J65" i="1"/>
  <c r="L65" i="1" s="1"/>
  <c r="J50" i="1"/>
  <c r="L50" i="1" s="1"/>
  <c r="J15" i="1"/>
  <c r="L15" i="1" s="1"/>
  <c r="K351" i="1"/>
  <c r="M351" i="1" s="1"/>
  <c r="K329" i="1"/>
  <c r="M329" i="1" s="1"/>
  <c r="K312" i="1"/>
  <c r="M312" i="1" s="1"/>
  <c r="K290" i="1"/>
  <c r="M290" i="1" s="1"/>
  <c r="K268" i="1"/>
  <c r="M268" i="1" s="1"/>
  <c r="K251" i="1"/>
  <c r="M251" i="1" s="1"/>
  <c r="K229" i="1"/>
  <c r="M229" i="1" s="1"/>
  <c r="K207" i="1"/>
  <c r="M207" i="1" s="1"/>
  <c r="K183" i="1"/>
  <c r="M183" i="1" s="1"/>
  <c r="K157" i="1"/>
  <c r="M157" i="1" s="1"/>
  <c r="K124" i="1"/>
  <c r="M124" i="1" s="1"/>
  <c r="K98" i="1"/>
  <c r="M98" i="1" s="1"/>
  <c r="K65" i="1"/>
  <c r="M65" i="1" s="1"/>
  <c r="K39" i="1"/>
  <c r="M39" i="1" s="1"/>
  <c r="K13" i="1"/>
  <c r="M13" i="1" s="1"/>
  <c r="K355" i="1"/>
  <c r="M355" i="1" s="1"/>
  <c r="N356" i="1"/>
  <c r="K343" i="1"/>
  <c r="M343" i="1" s="1"/>
  <c r="N344" i="1"/>
  <c r="K331" i="1"/>
  <c r="M331" i="1" s="1"/>
  <c r="N332" i="1"/>
  <c r="N320" i="1"/>
  <c r="K319" i="1"/>
  <c r="M319" i="1" s="1"/>
  <c r="K307" i="1"/>
  <c r="M307" i="1" s="1"/>
  <c r="K295" i="1"/>
  <c r="M295" i="1" s="1"/>
  <c r="N296" i="1"/>
  <c r="K283" i="1"/>
  <c r="M283" i="1" s="1"/>
  <c r="N284" i="1"/>
  <c r="K271" i="1"/>
  <c r="M271" i="1" s="1"/>
  <c r="N272" i="1"/>
  <c r="K259" i="1"/>
  <c r="M259" i="1" s="1"/>
  <c r="N260" i="1"/>
  <c r="N248" i="1"/>
  <c r="K247" i="1"/>
  <c r="M247" i="1" s="1"/>
  <c r="K235" i="1"/>
  <c r="M235" i="1" s="1"/>
  <c r="K223" i="1"/>
  <c r="M223" i="1" s="1"/>
  <c r="N224" i="1"/>
  <c r="K211" i="1"/>
  <c r="M211" i="1" s="1"/>
  <c r="N212" i="1"/>
  <c r="K199" i="1"/>
  <c r="M199" i="1" s="1"/>
  <c r="N200" i="1"/>
  <c r="K187" i="1"/>
  <c r="M187" i="1" s="1"/>
  <c r="N188" i="1"/>
  <c r="N176" i="1"/>
  <c r="K175" i="1"/>
  <c r="M175" i="1" s="1"/>
  <c r="K163" i="1"/>
  <c r="M163" i="1" s="1"/>
  <c r="K151" i="1"/>
  <c r="M151" i="1" s="1"/>
  <c r="N152" i="1"/>
  <c r="K139" i="1"/>
  <c r="M139" i="1" s="1"/>
  <c r="N140" i="1"/>
  <c r="K127" i="1"/>
  <c r="M127" i="1" s="1"/>
  <c r="N128" i="1"/>
  <c r="K115" i="1"/>
  <c r="M115" i="1" s="1"/>
  <c r="N116" i="1"/>
  <c r="K103" i="1"/>
  <c r="M103" i="1" s="1"/>
  <c r="N104" i="1"/>
  <c r="N92" i="1"/>
  <c r="K91" i="1"/>
  <c r="M91" i="1" s="1"/>
  <c r="N80" i="1"/>
  <c r="K79" i="1"/>
  <c r="M79" i="1" s="1"/>
  <c r="K67" i="1"/>
  <c r="M67" i="1" s="1"/>
  <c r="K55" i="1"/>
  <c r="M55" i="1" s="1"/>
  <c r="N56" i="1"/>
  <c r="K43" i="1"/>
  <c r="M43" i="1" s="1"/>
  <c r="N44" i="1"/>
  <c r="K31" i="1"/>
  <c r="M31" i="1" s="1"/>
  <c r="N32" i="1"/>
  <c r="K19" i="1"/>
  <c r="M19" i="1" s="1"/>
  <c r="N20" i="1"/>
  <c r="K7" i="1"/>
  <c r="M7" i="1" s="1"/>
  <c r="N8" i="1"/>
  <c r="J356" i="1"/>
  <c r="L356" i="1" s="1"/>
  <c r="J344" i="1"/>
  <c r="L344" i="1" s="1"/>
  <c r="J332" i="1"/>
  <c r="L332" i="1" s="1"/>
  <c r="J320" i="1"/>
  <c r="L320" i="1" s="1"/>
  <c r="J308" i="1"/>
  <c r="L308" i="1" s="1"/>
  <c r="J296" i="1"/>
  <c r="L296" i="1" s="1"/>
  <c r="J284" i="1"/>
  <c r="L284" i="1" s="1"/>
  <c r="J272" i="1"/>
  <c r="L272" i="1" s="1"/>
  <c r="J260" i="1"/>
  <c r="L260" i="1" s="1"/>
  <c r="J247" i="1"/>
  <c r="L247" i="1" s="1"/>
  <c r="J221" i="1"/>
  <c r="L221" i="1" s="1"/>
  <c r="J208" i="1"/>
  <c r="L208" i="1" s="1"/>
  <c r="J195" i="1"/>
  <c r="L195" i="1" s="1"/>
  <c r="J182" i="1"/>
  <c r="L182" i="1" s="1"/>
  <c r="J169" i="1"/>
  <c r="L169" i="1" s="1"/>
  <c r="J139" i="1"/>
  <c r="L139" i="1" s="1"/>
  <c r="J125" i="1"/>
  <c r="L125" i="1" s="1"/>
  <c r="J111" i="1"/>
  <c r="L111" i="1" s="1"/>
  <c r="J97" i="1"/>
  <c r="L97" i="1" s="1"/>
  <c r="J79" i="1"/>
  <c r="L79" i="1" s="1"/>
  <c r="J64" i="1"/>
  <c r="L64" i="1" s="1"/>
  <c r="J49" i="1"/>
  <c r="L49" i="1" s="1"/>
  <c r="J31" i="1"/>
  <c r="L31" i="1" s="1"/>
  <c r="J14" i="1"/>
  <c r="L14" i="1" s="1"/>
  <c r="K350" i="1"/>
  <c r="M350" i="1" s="1"/>
  <c r="K328" i="1"/>
  <c r="M328" i="1" s="1"/>
  <c r="K311" i="1"/>
  <c r="M311" i="1" s="1"/>
  <c r="K289" i="1"/>
  <c r="M289" i="1" s="1"/>
  <c r="K267" i="1"/>
  <c r="M267" i="1" s="1"/>
  <c r="K245" i="1"/>
  <c r="M245" i="1" s="1"/>
  <c r="K228" i="1"/>
  <c r="M228" i="1" s="1"/>
  <c r="K206" i="1"/>
  <c r="M206" i="1" s="1"/>
  <c r="K182" i="1"/>
  <c r="M182" i="1" s="1"/>
  <c r="K149" i="1"/>
  <c r="M149" i="1" s="1"/>
  <c r="K123" i="1"/>
  <c r="M123" i="1" s="1"/>
  <c r="K97" i="1"/>
  <c r="M97" i="1" s="1"/>
  <c r="K64" i="1"/>
  <c r="M64" i="1" s="1"/>
  <c r="K38" i="1"/>
  <c r="M38" i="1" s="1"/>
  <c r="K5" i="1"/>
  <c r="M5" i="1" s="1"/>
  <c r="N355" i="1"/>
  <c r="K354" i="1"/>
  <c r="M354" i="1" s="1"/>
  <c r="N343" i="1"/>
  <c r="K342" i="1"/>
  <c r="M342" i="1" s="1"/>
  <c r="N331" i="1"/>
  <c r="K330" i="1"/>
  <c r="M330" i="1" s="1"/>
  <c r="N319" i="1"/>
  <c r="K318" i="1"/>
  <c r="M318" i="1" s="1"/>
  <c r="N307" i="1"/>
  <c r="K306" i="1"/>
  <c r="M306" i="1" s="1"/>
  <c r="N295" i="1"/>
  <c r="K294" i="1"/>
  <c r="M294" i="1" s="1"/>
  <c r="N283" i="1"/>
  <c r="K282" i="1"/>
  <c r="M282" i="1" s="1"/>
  <c r="N271" i="1"/>
  <c r="K270" i="1"/>
  <c r="M270" i="1" s="1"/>
  <c r="N259" i="1"/>
  <c r="K258" i="1"/>
  <c r="M258" i="1" s="1"/>
  <c r="N247" i="1"/>
  <c r="K246" i="1"/>
  <c r="M246" i="1" s="1"/>
  <c r="N235" i="1"/>
  <c r="K234" i="1"/>
  <c r="M234" i="1" s="1"/>
  <c r="N223" i="1"/>
  <c r="K222" i="1"/>
  <c r="M222" i="1" s="1"/>
  <c r="N211" i="1"/>
  <c r="K210" i="1"/>
  <c r="M210" i="1" s="1"/>
  <c r="N199" i="1"/>
  <c r="K198" i="1"/>
  <c r="M198" i="1" s="1"/>
  <c r="N187" i="1"/>
  <c r="K186" i="1"/>
  <c r="M186" i="1" s="1"/>
  <c r="N175" i="1"/>
  <c r="K174" i="1"/>
  <c r="M174" i="1" s="1"/>
  <c r="N163" i="1"/>
  <c r="K162" i="1"/>
  <c r="M162" i="1" s="1"/>
  <c r="N151" i="1"/>
  <c r="K150" i="1"/>
  <c r="M150" i="1" s="1"/>
  <c r="N139" i="1"/>
  <c r="K138" i="1"/>
  <c r="M138" i="1" s="1"/>
  <c r="N127" i="1"/>
  <c r="K126" i="1"/>
  <c r="M126" i="1" s="1"/>
  <c r="N115" i="1"/>
  <c r="K114" i="1"/>
  <c r="M114" i="1" s="1"/>
  <c r="N103" i="1"/>
  <c r="K102" i="1"/>
  <c r="M102" i="1" s="1"/>
  <c r="N91" i="1"/>
  <c r="K90" i="1"/>
  <c r="M90" i="1" s="1"/>
  <c r="N79" i="1"/>
  <c r="K78" i="1"/>
  <c r="M78" i="1" s="1"/>
  <c r="N67" i="1"/>
  <c r="K66" i="1"/>
  <c r="M66" i="1" s="1"/>
  <c r="N55" i="1"/>
  <c r="K54" i="1"/>
  <c r="M54" i="1" s="1"/>
  <c r="N43" i="1"/>
  <c r="K42" i="1"/>
  <c r="M42" i="1" s="1"/>
  <c r="N31" i="1"/>
  <c r="K30" i="1"/>
  <c r="M30" i="1" s="1"/>
  <c r="N19" i="1"/>
  <c r="K18" i="1"/>
  <c r="M18" i="1" s="1"/>
  <c r="N7" i="1"/>
  <c r="K6" i="1"/>
  <c r="M6" i="1" s="1"/>
  <c r="J355" i="1"/>
  <c r="L355" i="1" s="1"/>
  <c r="J343" i="1"/>
  <c r="L343" i="1" s="1"/>
  <c r="J331" i="1"/>
  <c r="L331" i="1" s="1"/>
  <c r="J319" i="1"/>
  <c r="L319" i="1" s="1"/>
  <c r="J307" i="1"/>
  <c r="L307" i="1" s="1"/>
  <c r="J295" i="1"/>
  <c r="L295" i="1" s="1"/>
  <c r="J283" i="1"/>
  <c r="L283" i="1" s="1"/>
  <c r="J271" i="1"/>
  <c r="L271" i="1" s="1"/>
  <c r="J259" i="1"/>
  <c r="L259" i="1" s="1"/>
  <c r="J246" i="1"/>
  <c r="L246" i="1" s="1"/>
  <c r="J233" i="1"/>
  <c r="L233" i="1" s="1"/>
  <c r="J220" i="1"/>
  <c r="L220" i="1" s="1"/>
  <c r="J207" i="1"/>
  <c r="L207" i="1" s="1"/>
  <c r="J194" i="1"/>
  <c r="L194" i="1" s="1"/>
  <c r="J181" i="1"/>
  <c r="L181" i="1" s="1"/>
  <c r="J138" i="1"/>
  <c r="L138" i="1" s="1"/>
  <c r="J124" i="1"/>
  <c r="L124" i="1" s="1"/>
  <c r="J110" i="1"/>
  <c r="L110" i="1" s="1"/>
  <c r="J78" i="1"/>
  <c r="L78" i="1" s="1"/>
  <c r="J63" i="1"/>
  <c r="L63" i="1" s="1"/>
  <c r="J30" i="1"/>
  <c r="L30" i="1" s="1"/>
  <c r="J13" i="1"/>
  <c r="L13" i="1" s="1"/>
  <c r="K349" i="1"/>
  <c r="M349" i="1" s="1"/>
  <c r="K327" i="1"/>
  <c r="M327" i="1" s="1"/>
  <c r="K305" i="1"/>
  <c r="M305" i="1" s="1"/>
  <c r="K288" i="1"/>
  <c r="M288" i="1" s="1"/>
  <c r="K266" i="1"/>
  <c r="M266" i="1" s="1"/>
  <c r="K244" i="1"/>
  <c r="M244" i="1" s="1"/>
  <c r="K227" i="1"/>
  <c r="M227" i="1" s="1"/>
  <c r="K205" i="1"/>
  <c r="M205" i="1" s="1"/>
  <c r="K181" i="1"/>
  <c r="M181" i="1" s="1"/>
  <c r="K148" i="1"/>
  <c r="M148" i="1" s="1"/>
  <c r="K122" i="1"/>
  <c r="M122" i="1" s="1"/>
  <c r="K89" i="1"/>
  <c r="M89" i="1" s="1"/>
  <c r="K63" i="1"/>
  <c r="M63" i="1" s="1"/>
  <c r="K37" i="1"/>
  <c r="M37" i="1" s="1"/>
  <c r="N308" i="1"/>
  <c r="J354" i="1"/>
  <c r="L354" i="1" s="1"/>
  <c r="J342" i="1"/>
  <c r="L342" i="1" s="1"/>
  <c r="J330" i="1"/>
  <c r="L330" i="1" s="1"/>
  <c r="J318" i="1"/>
  <c r="L318" i="1" s="1"/>
  <c r="J306" i="1"/>
  <c r="L306" i="1" s="1"/>
  <c r="J294" i="1"/>
  <c r="L294" i="1" s="1"/>
  <c r="J282" i="1"/>
  <c r="L282" i="1" s="1"/>
  <c r="J270" i="1"/>
  <c r="L270" i="1" s="1"/>
  <c r="J258" i="1"/>
  <c r="L258" i="1" s="1"/>
  <c r="J245" i="1"/>
  <c r="L245" i="1" s="1"/>
  <c r="J232" i="1"/>
  <c r="L232" i="1" s="1"/>
  <c r="J219" i="1"/>
  <c r="L219" i="1" s="1"/>
  <c r="J206" i="1"/>
  <c r="L206" i="1" s="1"/>
  <c r="J193" i="1"/>
  <c r="L193" i="1" s="1"/>
  <c r="J151" i="1"/>
  <c r="L151" i="1" s="1"/>
  <c r="J137" i="1"/>
  <c r="L137" i="1" s="1"/>
  <c r="J123" i="1"/>
  <c r="L123" i="1" s="1"/>
  <c r="J109" i="1"/>
  <c r="L109" i="1" s="1"/>
  <c r="J77" i="1"/>
  <c r="L77" i="1" s="1"/>
  <c r="J62" i="1"/>
  <c r="L62" i="1" s="1"/>
  <c r="J29" i="1"/>
  <c r="L29" i="1" s="1"/>
  <c r="J7" i="1"/>
  <c r="L7" i="1" s="1"/>
  <c r="K348" i="1"/>
  <c r="M348" i="1" s="1"/>
  <c r="K326" i="1"/>
  <c r="M326" i="1" s="1"/>
  <c r="K304" i="1"/>
  <c r="M304" i="1" s="1"/>
  <c r="K287" i="1"/>
  <c r="M287" i="1" s="1"/>
  <c r="K265" i="1"/>
  <c r="M265" i="1" s="1"/>
  <c r="K243" i="1"/>
  <c r="M243" i="1" s="1"/>
  <c r="K221" i="1"/>
  <c r="M221" i="1" s="1"/>
  <c r="K204" i="1"/>
  <c r="M204" i="1" s="1"/>
  <c r="K173" i="1"/>
  <c r="M173" i="1" s="1"/>
  <c r="K147" i="1"/>
  <c r="M147" i="1" s="1"/>
  <c r="K121" i="1"/>
  <c r="M121" i="1" s="1"/>
  <c r="K88" i="1"/>
  <c r="M88" i="1" s="1"/>
  <c r="K62" i="1"/>
  <c r="M62" i="1" s="1"/>
  <c r="K29" i="1"/>
  <c r="M29" i="1" s="1"/>
  <c r="N236" i="1"/>
  <c r="K4" i="1"/>
  <c r="M4" i="1" s="1"/>
  <c r="N5" i="1"/>
  <c r="J353" i="1"/>
  <c r="L353" i="1" s="1"/>
  <c r="J341" i="1"/>
  <c r="L341" i="1" s="1"/>
  <c r="J329" i="1"/>
  <c r="L329" i="1" s="1"/>
  <c r="J317" i="1"/>
  <c r="L317" i="1" s="1"/>
  <c r="J305" i="1"/>
  <c r="L305" i="1" s="1"/>
  <c r="J293" i="1"/>
  <c r="L293" i="1" s="1"/>
  <c r="J281" i="1"/>
  <c r="L281" i="1" s="1"/>
  <c r="J269" i="1"/>
  <c r="L269" i="1" s="1"/>
  <c r="J257" i="1"/>
  <c r="L257" i="1" s="1"/>
  <c r="J244" i="1"/>
  <c r="L244" i="1" s="1"/>
  <c r="J231" i="1"/>
  <c r="L231" i="1" s="1"/>
  <c r="J218" i="1"/>
  <c r="L218" i="1" s="1"/>
  <c r="J205" i="1"/>
  <c r="L205" i="1" s="1"/>
  <c r="J150" i="1"/>
  <c r="L150" i="1" s="1"/>
  <c r="J136" i="1"/>
  <c r="L136" i="1" s="1"/>
  <c r="J122" i="1"/>
  <c r="L122" i="1" s="1"/>
  <c r="J91" i="1"/>
  <c r="L91" i="1" s="1"/>
  <c r="J76" i="1"/>
  <c r="L76" i="1" s="1"/>
  <c r="J61" i="1"/>
  <c r="L61" i="1" s="1"/>
  <c r="J43" i="1"/>
  <c r="L43" i="1" s="1"/>
  <c r="J28" i="1"/>
  <c r="L28" i="1" s="1"/>
  <c r="J6" i="1"/>
  <c r="L6" i="1" s="1"/>
  <c r="K347" i="1"/>
  <c r="M347" i="1" s="1"/>
  <c r="K325" i="1"/>
  <c r="M325" i="1" s="1"/>
  <c r="K303" i="1"/>
  <c r="M303" i="1" s="1"/>
  <c r="K281" i="1"/>
  <c r="M281" i="1" s="1"/>
  <c r="K264" i="1"/>
  <c r="M264" i="1" s="1"/>
  <c r="K242" i="1"/>
  <c r="M242" i="1" s="1"/>
  <c r="K220" i="1"/>
  <c r="M220" i="1" s="1"/>
  <c r="K203" i="1"/>
  <c r="M203" i="1" s="1"/>
  <c r="K172" i="1"/>
  <c r="M172" i="1" s="1"/>
  <c r="K146" i="1"/>
  <c r="M146" i="1" s="1"/>
  <c r="K113" i="1"/>
  <c r="M113" i="1" s="1"/>
  <c r="K87" i="1"/>
  <c r="M87" i="1" s="1"/>
  <c r="K61" i="1"/>
  <c r="M61" i="1" s="1"/>
  <c r="K28" i="1"/>
  <c r="M28" i="1" s="1"/>
  <c r="N164" i="1"/>
  <c r="J352" i="1"/>
  <c r="L352" i="1" s="1"/>
  <c r="J340" i="1"/>
  <c r="L340" i="1" s="1"/>
  <c r="J328" i="1"/>
  <c r="L328" i="1" s="1"/>
  <c r="J316" i="1"/>
  <c r="L316" i="1" s="1"/>
  <c r="J304" i="1"/>
  <c r="L304" i="1" s="1"/>
  <c r="J292" i="1"/>
  <c r="L292" i="1" s="1"/>
  <c r="J280" i="1"/>
  <c r="L280" i="1" s="1"/>
  <c r="J268" i="1"/>
  <c r="L268" i="1" s="1"/>
  <c r="J256" i="1"/>
  <c r="L256" i="1" s="1"/>
  <c r="J243" i="1"/>
  <c r="L243" i="1" s="1"/>
  <c r="J230" i="1"/>
  <c r="L230" i="1" s="1"/>
  <c r="J217" i="1"/>
  <c r="L217" i="1" s="1"/>
  <c r="J204" i="1"/>
  <c r="L204" i="1" s="1"/>
  <c r="J163" i="1"/>
  <c r="L163" i="1" s="1"/>
  <c r="J149" i="1"/>
  <c r="L149" i="1" s="1"/>
  <c r="J135" i="1"/>
  <c r="L135" i="1" s="1"/>
  <c r="J121" i="1"/>
  <c r="L121" i="1" s="1"/>
  <c r="J90" i="1"/>
  <c r="L90" i="1" s="1"/>
  <c r="J75" i="1"/>
  <c r="L75" i="1" s="1"/>
  <c r="J42" i="1"/>
  <c r="L42" i="1" s="1"/>
  <c r="J27" i="1"/>
  <c r="L27" i="1" s="1"/>
  <c r="J5" i="1"/>
  <c r="K341" i="1"/>
  <c r="M341" i="1" s="1"/>
  <c r="K324" i="1"/>
  <c r="M324" i="1" s="1"/>
  <c r="K302" i="1"/>
  <c r="M302" i="1" s="1"/>
  <c r="K280" i="1"/>
  <c r="M280" i="1" s="1"/>
  <c r="K263" i="1"/>
  <c r="M263" i="1" s="1"/>
  <c r="K241" i="1"/>
  <c r="M241" i="1" s="1"/>
  <c r="K219" i="1"/>
  <c r="M219" i="1" s="1"/>
  <c r="K197" i="1"/>
  <c r="M197" i="1" s="1"/>
  <c r="K171" i="1"/>
  <c r="M171" i="1" s="1"/>
  <c r="K145" i="1"/>
  <c r="M145" i="1" s="1"/>
  <c r="K112" i="1"/>
  <c r="M112" i="1" s="1"/>
  <c r="K86" i="1"/>
  <c r="M86" i="1" s="1"/>
  <c r="K53" i="1"/>
  <c r="M53" i="1" s="1"/>
  <c r="K27" i="1"/>
  <c r="M27" i="1" s="1"/>
  <c r="N68" i="1"/>
  <c r="J4" i="1"/>
  <c r="L4" i="1" s="1"/>
  <c r="J351" i="1"/>
  <c r="L351" i="1" s="1"/>
  <c r="J339" i="1"/>
  <c r="L339" i="1" s="1"/>
  <c r="J327" i="1"/>
  <c r="L327" i="1" s="1"/>
  <c r="J315" i="1"/>
  <c r="L315" i="1" s="1"/>
  <c r="J303" i="1"/>
  <c r="L303" i="1" s="1"/>
  <c r="J291" i="1"/>
  <c r="L291" i="1" s="1"/>
  <c r="J279" i="1"/>
  <c r="L279" i="1" s="1"/>
  <c r="J267" i="1"/>
  <c r="L267" i="1" s="1"/>
  <c r="J255" i="1"/>
  <c r="L255" i="1" s="1"/>
  <c r="J242" i="1"/>
  <c r="L242" i="1" s="1"/>
  <c r="J229" i="1"/>
  <c r="L229" i="1" s="1"/>
  <c r="J216" i="1"/>
  <c r="L216" i="1" s="1"/>
  <c r="J203" i="1"/>
  <c r="L203" i="1" s="1"/>
  <c r="J162" i="1"/>
  <c r="L162" i="1" s="1"/>
  <c r="J148" i="1"/>
  <c r="L148" i="1" s="1"/>
  <c r="J134" i="1"/>
  <c r="L134" i="1" s="1"/>
  <c r="J89" i="1"/>
  <c r="L89" i="1" s="1"/>
  <c r="J74" i="1"/>
  <c r="L74" i="1" s="1"/>
  <c r="J41" i="1"/>
  <c r="L41" i="1" s="1"/>
  <c r="J26" i="1"/>
  <c r="L26" i="1" s="1"/>
  <c r="K362" i="1"/>
  <c r="M362" i="1" s="1"/>
  <c r="K340" i="1"/>
  <c r="M340" i="1" s="1"/>
  <c r="K323" i="1"/>
  <c r="M323" i="1" s="1"/>
  <c r="K301" i="1"/>
  <c r="M301" i="1" s="1"/>
  <c r="K279" i="1"/>
  <c r="M279" i="1" s="1"/>
  <c r="K257" i="1"/>
  <c r="M257" i="1" s="1"/>
  <c r="K240" i="1"/>
  <c r="M240" i="1" s="1"/>
  <c r="K218" i="1"/>
  <c r="M218" i="1" s="1"/>
  <c r="K196" i="1"/>
  <c r="M196" i="1" s="1"/>
  <c r="K170" i="1"/>
  <c r="M170" i="1" s="1"/>
  <c r="K137" i="1"/>
  <c r="M137" i="1" s="1"/>
  <c r="K111" i="1"/>
  <c r="M111" i="1" s="1"/>
  <c r="K85" i="1"/>
  <c r="M85" i="1" s="1"/>
  <c r="K52" i="1"/>
  <c r="M52" i="1" s="1"/>
  <c r="K26" i="1"/>
  <c r="M26" i="1" s="1"/>
  <c r="J362" i="1"/>
  <c r="L362" i="1" s="1"/>
  <c r="J350" i="1"/>
  <c r="L350" i="1" s="1"/>
  <c r="J338" i="1"/>
  <c r="L338" i="1" s="1"/>
  <c r="J326" i="1"/>
  <c r="L326" i="1" s="1"/>
  <c r="J314" i="1"/>
  <c r="L314" i="1" s="1"/>
  <c r="J302" i="1"/>
  <c r="L302" i="1" s="1"/>
  <c r="J290" i="1"/>
  <c r="L290" i="1" s="1"/>
  <c r="J278" i="1"/>
  <c r="L278" i="1" s="1"/>
  <c r="J266" i="1"/>
  <c r="L266" i="1" s="1"/>
  <c r="J254" i="1"/>
  <c r="L254" i="1" s="1"/>
  <c r="J241" i="1"/>
  <c r="L241" i="1" s="1"/>
  <c r="J228" i="1"/>
  <c r="L228" i="1" s="1"/>
  <c r="J215" i="1"/>
  <c r="L215" i="1" s="1"/>
  <c r="J175" i="1"/>
  <c r="L175" i="1" s="1"/>
  <c r="J161" i="1"/>
  <c r="L161" i="1" s="1"/>
  <c r="J147" i="1"/>
  <c r="L147" i="1" s="1"/>
  <c r="J133" i="1"/>
  <c r="L133" i="1" s="1"/>
  <c r="J103" i="1"/>
  <c r="L103" i="1" s="1"/>
  <c r="J88" i="1"/>
  <c r="L88" i="1" s="1"/>
  <c r="J73" i="1"/>
  <c r="L73" i="1" s="1"/>
  <c r="J55" i="1"/>
  <c r="L55" i="1" s="1"/>
  <c r="J40" i="1"/>
  <c r="L40" i="1" s="1"/>
  <c r="J25" i="1"/>
  <c r="L25" i="1" s="1"/>
  <c r="K361" i="1"/>
  <c r="M361" i="1" s="1"/>
  <c r="K339" i="1"/>
  <c r="M339" i="1" s="1"/>
  <c r="K317" i="1"/>
  <c r="M317" i="1" s="1"/>
  <c r="K300" i="1"/>
  <c r="M300" i="1" s="1"/>
  <c r="K278" i="1"/>
  <c r="M278" i="1" s="1"/>
  <c r="K256" i="1"/>
  <c r="M256" i="1" s="1"/>
  <c r="K239" i="1"/>
  <c r="M239" i="1" s="1"/>
  <c r="K217" i="1"/>
  <c r="M217" i="1" s="1"/>
  <c r="K195" i="1"/>
  <c r="M195" i="1" s="1"/>
  <c r="K169" i="1"/>
  <c r="M169" i="1" s="1"/>
  <c r="K136" i="1"/>
  <c r="M136" i="1" s="1"/>
  <c r="K110" i="1"/>
  <c r="M110" i="1" s="1"/>
  <c r="K77" i="1"/>
  <c r="M77" i="1" s="1"/>
  <c r="K51" i="1"/>
  <c r="M51" i="1" s="1"/>
  <c r="K25" i="1"/>
  <c r="M25" i="1" s="1"/>
  <c r="N193" i="1"/>
  <c r="K192" i="1"/>
  <c r="M192" i="1" s="1"/>
  <c r="N181" i="1"/>
  <c r="K180" i="1"/>
  <c r="M180" i="1" s="1"/>
  <c r="N169" i="1"/>
  <c r="K168" i="1"/>
  <c r="M168" i="1" s="1"/>
  <c r="N157" i="1"/>
  <c r="K156" i="1"/>
  <c r="M156" i="1" s="1"/>
  <c r="N145" i="1"/>
  <c r="K144" i="1"/>
  <c r="M144" i="1" s="1"/>
  <c r="N133" i="1"/>
  <c r="K132" i="1"/>
  <c r="M132" i="1" s="1"/>
  <c r="N121" i="1"/>
  <c r="K120" i="1"/>
  <c r="M120" i="1" s="1"/>
  <c r="N109" i="1"/>
  <c r="K108" i="1"/>
  <c r="M108" i="1" s="1"/>
  <c r="N97" i="1"/>
  <c r="K96" i="1"/>
  <c r="M96" i="1" s="1"/>
  <c r="N85" i="1"/>
  <c r="K84" i="1"/>
  <c r="M84" i="1" s="1"/>
  <c r="N73" i="1"/>
  <c r="K72" i="1"/>
  <c r="M72" i="1" s="1"/>
  <c r="N61" i="1"/>
  <c r="K60" i="1"/>
  <c r="M60" i="1" s="1"/>
  <c r="N49" i="1"/>
  <c r="K48" i="1"/>
  <c r="M48" i="1" s="1"/>
  <c r="N37" i="1"/>
  <c r="K36" i="1"/>
  <c r="M36" i="1" s="1"/>
  <c r="N25" i="1"/>
  <c r="J24" i="1"/>
  <c r="L24" i="1" s="1"/>
  <c r="K24" i="1"/>
  <c r="M24" i="1" s="1"/>
  <c r="N13" i="1"/>
  <c r="J12" i="1"/>
  <c r="L12" i="1" s="1"/>
  <c r="K12" i="1"/>
  <c r="M12" i="1" s="1"/>
  <c r="J361" i="1"/>
  <c r="L361" i="1" s="1"/>
  <c r="J349" i="1"/>
  <c r="L349" i="1" s="1"/>
  <c r="J337" i="1"/>
  <c r="L337" i="1" s="1"/>
  <c r="J325" i="1"/>
  <c r="L325" i="1" s="1"/>
  <c r="J313" i="1"/>
  <c r="L313" i="1" s="1"/>
  <c r="J301" i="1"/>
  <c r="L301" i="1" s="1"/>
  <c r="J289" i="1"/>
  <c r="L289" i="1" s="1"/>
  <c r="J277" i="1"/>
  <c r="L277" i="1" s="1"/>
  <c r="J265" i="1"/>
  <c r="L265" i="1" s="1"/>
  <c r="J253" i="1"/>
  <c r="L253" i="1" s="1"/>
  <c r="J240" i="1"/>
  <c r="L240" i="1" s="1"/>
  <c r="J227" i="1"/>
  <c r="L227" i="1" s="1"/>
  <c r="J187" i="1"/>
  <c r="L187" i="1" s="1"/>
  <c r="J174" i="1"/>
  <c r="L174" i="1" s="1"/>
  <c r="J160" i="1"/>
  <c r="L160" i="1" s="1"/>
  <c r="J146" i="1"/>
  <c r="L146" i="1" s="1"/>
  <c r="J132" i="1"/>
  <c r="L132" i="1" s="1"/>
  <c r="J102" i="1"/>
  <c r="L102" i="1" s="1"/>
  <c r="J87" i="1"/>
  <c r="L87" i="1" s="1"/>
  <c r="J72" i="1"/>
  <c r="L72" i="1" s="1"/>
  <c r="J54" i="1"/>
  <c r="L54" i="1" s="1"/>
  <c r="J39" i="1"/>
  <c r="L39" i="1" s="1"/>
  <c r="J19" i="1"/>
  <c r="L19" i="1" s="1"/>
  <c r="K360" i="1"/>
  <c r="M360" i="1" s="1"/>
  <c r="K338" i="1"/>
  <c r="M338" i="1" s="1"/>
  <c r="K316" i="1"/>
  <c r="M316" i="1" s="1"/>
  <c r="K299" i="1"/>
  <c r="M299" i="1" s="1"/>
  <c r="K277" i="1"/>
  <c r="M277" i="1" s="1"/>
  <c r="K255" i="1"/>
  <c r="M255" i="1" s="1"/>
  <c r="K233" i="1"/>
  <c r="M233" i="1" s="1"/>
  <c r="K216" i="1"/>
  <c r="M216" i="1" s="1"/>
  <c r="K194" i="1"/>
  <c r="M194" i="1" s="1"/>
  <c r="K161" i="1"/>
  <c r="M161" i="1" s="1"/>
  <c r="K135" i="1"/>
  <c r="M135" i="1" s="1"/>
  <c r="K109" i="1"/>
  <c r="M109" i="1" s="1"/>
  <c r="K76" i="1"/>
  <c r="M76" i="1" s="1"/>
  <c r="K50" i="1"/>
  <c r="M50" i="1" s="1"/>
  <c r="K17" i="1"/>
  <c r="M17" i="1" s="1"/>
  <c r="N192" i="1"/>
  <c r="K191" i="1"/>
  <c r="M191" i="1" s="1"/>
  <c r="N180" i="1"/>
  <c r="K179" i="1"/>
  <c r="M179" i="1" s="1"/>
  <c r="N168" i="1"/>
  <c r="K167" i="1"/>
  <c r="M167" i="1" s="1"/>
  <c r="N156" i="1"/>
  <c r="K155" i="1"/>
  <c r="M155" i="1" s="1"/>
  <c r="N144" i="1"/>
  <c r="K143" i="1"/>
  <c r="M143" i="1" s="1"/>
  <c r="N132" i="1"/>
  <c r="K131" i="1"/>
  <c r="M131" i="1" s="1"/>
  <c r="N120" i="1"/>
  <c r="K119" i="1"/>
  <c r="M119" i="1" s="1"/>
  <c r="N108" i="1"/>
  <c r="K107" i="1"/>
  <c r="M107" i="1" s="1"/>
  <c r="N96" i="1"/>
  <c r="K95" i="1"/>
  <c r="M95" i="1" s="1"/>
  <c r="N84" i="1"/>
  <c r="K83" i="1"/>
  <c r="M83" i="1" s="1"/>
  <c r="N72" i="1"/>
  <c r="K71" i="1"/>
  <c r="M71" i="1" s="1"/>
  <c r="N60" i="1"/>
  <c r="K59" i="1"/>
  <c r="M59" i="1" s="1"/>
  <c r="N48" i="1"/>
  <c r="K47" i="1"/>
  <c r="M47" i="1" s="1"/>
  <c r="N36" i="1"/>
  <c r="K35" i="1"/>
  <c r="M35" i="1" s="1"/>
  <c r="N24" i="1"/>
  <c r="J23" i="1"/>
  <c r="L23" i="1" s="1"/>
  <c r="K23" i="1"/>
  <c r="M23" i="1" s="1"/>
  <c r="N12" i="1"/>
  <c r="J11" i="1"/>
  <c r="L11" i="1" s="1"/>
  <c r="K11" i="1"/>
  <c r="M11" i="1" s="1"/>
  <c r="J360" i="1"/>
  <c r="L360" i="1" s="1"/>
  <c r="J348" i="1"/>
  <c r="L348" i="1" s="1"/>
  <c r="J336" i="1"/>
  <c r="L336" i="1" s="1"/>
  <c r="J324" i="1"/>
  <c r="L324" i="1" s="1"/>
  <c r="J312" i="1"/>
  <c r="L312" i="1" s="1"/>
  <c r="J300" i="1"/>
  <c r="L300" i="1" s="1"/>
  <c r="J288" i="1"/>
  <c r="L288" i="1" s="1"/>
  <c r="J276" i="1"/>
  <c r="L276" i="1" s="1"/>
  <c r="J264" i="1"/>
  <c r="L264" i="1" s="1"/>
  <c r="J252" i="1"/>
  <c r="L252" i="1" s="1"/>
  <c r="J239" i="1"/>
  <c r="L239" i="1" s="1"/>
  <c r="J199" i="1"/>
  <c r="L199" i="1" s="1"/>
  <c r="J186" i="1"/>
  <c r="L186" i="1" s="1"/>
  <c r="J173" i="1"/>
  <c r="L173" i="1" s="1"/>
  <c r="J159" i="1"/>
  <c r="L159" i="1" s="1"/>
  <c r="J145" i="1"/>
  <c r="L145" i="1" s="1"/>
  <c r="J131" i="1"/>
  <c r="L131" i="1" s="1"/>
  <c r="J115" i="1"/>
  <c r="L115" i="1" s="1"/>
  <c r="J101" i="1"/>
  <c r="L101" i="1" s="1"/>
  <c r="J86" i="1"/>
  <c r="L86" i="1" s="1"/>
  <c r="J71" i="1"/>
  <c r="L71" i="1" s="1"/>
  <c r="J53" i="1"/>
  <c r="L53" i="1" s="1"/>
  <c r="J38" i="1"/>
  <c r="L38" i="1" s="1"/>
  <c r="J18" i="1"/>
  <c r="L18" i="1" s="1"/>
  <c r="K359" i="1"/>
  <c r="M359" i="1" s="1"/>
  <c r="K337" i="1"/>
  <c r="M337" i="1" s="1"/>
  <c r="K315" i="1"/>
  <c r="M315" i="1" s="1"/>
  <c r="K293" i="1"/>
  <c r="M293" i="1" s="1"/>
  <c r="K276" i="1"/>
  <c r="M276" i="1" s="1"/>
  <c r="K254" i="1"/>
  <c r="M254" i="1" s="1"/>
  <c r="K232" i="1"/>
  <c r="M232" i="1" s="1"/>
  <c r="K215" i="1"/>
  <c r="M215" i="1" s="1"/>
  <c r="K193" i="1"/>
  <c r="M193" i="1" s="1"/>
  <c r="K160" i="1"/>
  <c r="M160" i="1" s="1"/>
  <c r="K134" i="1"/>
  <c r="M134" i="1" s="1"/>
  <c r="K101" i="1"/>
  <c r="M101" i="1" s="1"/>
  <c r="K75" i="1"/>
  <c r="M75" i="1" s="1"/>
  <c r="K49" i="1"/>
  <c r="M49" i="1" s="1"/>
  <c r="K16" i="1"/>
  <c r="M16" i="1" s="1"/>
  <c r="N359" i="1"/>
  <c r="K358" i="1"/>
  <c r="M358" i="1" s="1"/>
  <c r="N347" i="1"/>
  <c r="K346" i="1"/>
  <c r="M346" i="1" s="1"/>
  <c r="N335" i="1"/>
  <c r="K334" i="1"/>
  <c r="M334" i="1" s="1"/>
  <c r="N323" i="1"/>
  <c r="K322" i="1"/>
  <c r="M322" i="1" s="1"/>
  <c r="N311" i="1"/>
  <c r="K310" i="1"/>
  <c r="M310" i="1" s="1"/>
  <c r="N299" i="1"/>
  <c r="K298" i="1"/>
  <c r="M298" i="1" s="1"/>
  <c r="N287" i="1"/>
  <c r="K286" i="1"/>
  <c r="M286" i="1" s="1"/>
  <c r="N275" i="1"/>
  <c r="K274" i="1"/>
  <c r="M274" i="1" s="1"/>
  <c r="N263" i="1"/>
  <c r="K262" i="1"/>
  <c r="M262" i="1" s="1"/>
  <c r="N251" i="1"/>
  <c r="K250" i="1"/>
  <c r="M250" i="1" s="1"/>
  <c r="N239" i="1"/>
  <c r="K238" i="1"/>
  <c r="M238" i="1" s="1"/>
  <c r="N227" i="1"/>
  <c r="K226" i="1"/>
  <c r="M226" i="1" s="1"/>
  <c r="N215" i="1"/>
  <c r="K214" i="1"/>
  <c r="M214" i="1" s="1"/>
  <c r="N203" i="1"/>
  <c r="K202" i="1"/>
  <c r="M202" i="1" s="1"/>
  <c r="N191" i="1"/>
  <c r="K190" i="1"/>
  <c r="M190" i="1" s="1"/>
  <c r="N179" i="1"/>
  <c r="K178" i="1"/>
  <c r="M178" i="1" s="1"/>
  <c r="N167" i="1"/>
  <c r="K166" i="1"/>
  <c r="M166" i="1" s="1"/>
  <c r="N155" i="1"/>
  <c r="K154" i="1"/>
  <c r="M154" i="1" s="1"/>
  <c r="N143" i="1"/>
  <c r="K142" i="1"/>
  <c r="M142" i="1" s="1"/>
  <c r="N131" i="1"/>
  <c r="K130" i="1"/>
  <c r="M130" i="1" s="1"/>
  <c r="N119" i="1"/>
  <c r="K118" i="1"/>
  <c r="M118" i="1" s="1"/>
  <c r="N107" i="1"/>
  <c r="K106" i="1"/>
  <c r="M106" i="1" s="1"/>
  <c r="N95" i="1"/>
  <c r="J94" i="1"/>
  <c r="L94" i="1" s="1"/>
  <c r="K94" i="1"/>
  <c r="M94" i="1" s="1"/>
  <c r="N83" i="1"/>
  <c r="J82" i="1"/>
  <c r="L82" i="1" s="1"/>
  <c r="K82" i="1"/>
  <c r="M82" i="1" s="1"/>
  <c r="N71" i="1"/>
  <c r="J70" i="1"/>
  <c r="L70" i="1" s="1"/>
  <c r="K70" i="1"/>
  <c r="M70" i="1" s="1"/>
  <c r="N59" i="1"/>
  <c r="J58" i="1"/>
  <c r="L58" i="1" s="1"/>
  <c r="K58" i="1"/>
  <c r="M58" i="1" s="1"/>
  <c r="N47" i="1"/>
  <c r="J46" i="1"/>
  <c r="L46" i="1" s="1"/>
  <c r="K46" i="1"/>
  <c r="M46" i="1" s="1"/>
  <c r="N35" i="1"/>
  <c r="J34" i="1"/>
  <c r="L34" i="1" s="1"/>
  <c r="K34" i="1"/>
  <c r="M34" i="1" s="1"/>
  <c r="N23" i="1"/>
  <c r="J22" i="1"/>
  <c r="L22" i="1" s="1"/>
  <c r="K22" i="1"/>
  <c r="M22" i="1" s="1"/>
  <c r="N11" i="1"/>
  <c r="J10" i="1"/>
  <c r="L10" i="1" s="1"/>
  <c r="K10" i="1"/>
  <c r="M10" i="1" s="1"/>
  <c r="J359" i="1"/>
  <c r="L359" i="1" s="1"/>
  <c r="J347" i="1"/>
  <c r="L347" i="1" s="1"/>
  <c r="J335" i="1"/>
  <c r="L335" i="1" s="1"/>
  <c r="J323" i="1"/>
  <c r="L323" i="1" s="1"/>
  <c r="J311" i="1"/>
  <c r="L311" i="1" s="1"/>
  <c r="J299" i="1"/>
  <c r="L299" i="1" s="1"/>
  <c r="J287" i="1"/>
  <c r="L287" i="1" s="1"/>
  <c r="J275" i="1"/>
  <c r="L275" i="1" s="1"/>
  <c r="J263" i="1"/>
  <c r="L263" i="1" s="1"/>
  <c r="J251" i="1"/>
  <c r="L251" i="1" s="1"/>
  <c r="J238" i="1"/>
  <c r="L238" i="1" s="1"/>
  <c r="J211" i="1"/>
  <c r="L211" i="1" s="1"/>
  <c r="J198" i="1"/>
  <c r="L198" i="1" s="1"/>
  <c r="J185" i="1"/>
  <c r="L185" i="1" s="1"/>
  <c r="J172" i="1"/>
  <c r="L172" i="1" s="1"/>
  <c r="J158" i="1"/>
  <c r="L158" i="1" s="1"/>
  <c r="J144" i="1"/>
  <c r="L144" i="1" s="1"/>
  <c r="J130" i="1"/>
  <c r="L130" i="1" s="1"/>
  <c r="J114" i="1"/>
  <c r="L114" i="1" s="1"/>
  <c r="J100" i="1"/>
  <c r="L100" i="1" s="1"/>
  <c r="J85" i="1"/>
  <c r="L85" i="1" s="1"/>
  <c r="J67" i="1"/>
  <c r="L67" i="1" s="1"/>
  <c r="J52" i="1"/>
  <c r="L52" i="1" s="1"/>
  <c r="J37" i="1"/>
  <c r="L37" i="1" s="1"/>
  <c r="J17" i="1"/>
  <c r="L17" i="1" s="1"/>
  <c r="K353" i="1"/>
  <c r="M353" i="1" s="1"/>
  <c r="K336" i="1"/>
  <c r="M336" i="1" s="1"/>
  <c r="K314" i="1"/>
  <c r="M314" i="1" s="1"/>
  <c r="K292" i="1"/>
  <c r="M292" i="1" s="1"/>
  <c r="K275" i="1"/>
  <c r="M275" i="1" s="1"/>
  <c r="K253" i="1"/>
  <c r="M253" i="1" s="1"/>
  <c r="K231" i="1"/>
  <c r="M231" i="1" s="1"/>
  <c r="K209" i="1"/>
  <c r="M209" i="1" s="1"/>
  <c r="K185" i="1"/>
  <c r="M185" i="1" s="1"/>
  <c r="K159" i="1"/>
  <c r="M159" i="1" s="1"/>
  <c r="K133" i="1"/>
  <c r="M133" i="1" s="1"/>
  <c r="K100" i="1"/>
  <c r="M100" i="1" s="1"/>
  <c r="K74" i="1"/>
  <c r="M74" i="1" s="1"/>
  <c r="K41" i="1"/>
  <c r="M41" i="1" s="1"/>
  <c r="K15" i="1"/>
  <c r="M15" i="1" s="1"/>
  <c r="N358" i="1"/>
  <c r="K357" i="1"/>
  <c r="M357" i="1" s="1"/>
  <c r="N346" i="1"/>
  <c r="K345" i="1"/>
  <c r="M345" i="1" s="1"/>
  <c r="N334" i="1"/>
  <c r="K333" i="1"/>
  <c r="M333" i="1" s="1"/>
  <c r="N322" i="1"/>
  <c r="K321" i="1"/>
  <c r="M321" i="1" s="1"/>
  <c r="N310" i="1"/>
  <c r="K309" i="1"/>
  <c r="M309" i="1" s="1"/>
  <c r="N298" i="1"/>
  <c r="K297" i="1"/>
  <c r="M297" i="1" s="1"/>
  <c r="N286" i="1"/>
  <c r="K285" i="1"/>
  <c r="M285" i="1" s="1"/>
  <c r="N274" i="1"/>
  <c r="K273" i="1"/>
  <c r="M273" i="1" s="1"/>
  <c r="N262" i="1"/>
  <c r="K261" i="1"/>
  <c r="M261" i="1" s="1"/>
  <c r="N250" i="1"/>
  <c r="K249" i="1"/>
  <c r="M249" i="1" s="1"/>
  <c r="N238" i="1"/>
  <c r="K237" i="1"/>
  <c r="M237" i="1" s="1"/>
  <c r="N226" i="1"/>
  <c r="K225" i="1"/>
  <c r="M225" i="1" s="1"/>
  <c r="N214" i="1"/>
  <c r="K213" i="1"/>
  <c r="M213" i="1" s="1"/>
  <c r="N202" i="1"/>
  <c r="K201" i="1"/>
  <c r="M201" i="1" s="1"/>
  <c r="N190" i="1"/>
  <c r="K189" i="1"/>
  <c r="M189" i="1" s="1"/>
  <c r="N178" i="1"/>
  <c r="K177" i="1"/>
  <c r="M177" i="1" s="1"/>
  <c r="N166" i="1"/>
  <c r="J165" i="1"/>
  <c r="L165" i="1" s="1"/>
  <c r="K165" i="1"/>
  <c r="M165" i="1" s="1"/>
  <c r="N154" i="1"/>
  <c r="J153" i="1"/>
  <c r="L153" i="1" s="1"/>
  <c r="K153" i="1"/>
  <c r="M153" i="1" s="1"/>
  <c r="N142" i="1"/>
  <c r="J141" i="1"/>
  <c r="L141" i="1" s="1"/>
  <c r="K141" i="1"/>
  <c r="M141" i="1" s="1"/>
  <c r="N130" i="1"/>
  <c r="J129" i="1"/>
  <c r="L129" i="1" s="1"/>
  <c r="K129" i="1"/>
  <c r="M129" i="1" s="1"/>
  <c r="N118" i="1"/>
  <c r="J117" i="1"/>
  <c r="L117" i="1" s="1"/>
  <c r="K117" i="1"/>
  <c r="M117" i="1" s="1"/>
  <c r="N106" i="1"/>
  <c r="J105" i="1"/>
  <c r="L105" i="1" s="1"/>
  <c r="K105" i="1"/>
  <c r="M105" i="1" s="1"/>
  <c r="N94" i="1"/>
  <c r="J93" i="1"/>
  <c r="L93" i="1" s="1"/>
  <c r="K93" i="1"/>
  <c r="M93" i="1" s="1"/>
  <c r="N82" i="1"/>
  <c r="J81" i="1"/>
  <c r="L81" i="1" s="1"/>
  <c r="K81" i="1"/>
  <c r="M81" i="1" s="1"/>
  <c r="N70" i="1"/>
  <c r="J69" i="1"/>
  <c r="L69" i="1" s="1"/>
  <c r="K69" i="1"/>
  <c r="M69" i="1" s="1"/>
  <c r="N58" i="1"/>
  <c r="J57" i="1"/>
  <c r="L57" i="1" s="1"/>
  <c r="K57" i="1"/>
  <c r="M57" i="1" s="1"/>
  <c r="N46" i="1"/>
  <c r="J45" i="1"/>
  <c r="L45" i="1" s="1"/>
  <c r="K45" i="1"/>
  <c r="M45" i="1" s="1"/>
  <c r="N34" i="1"/>
  <c r="J33" i="1"/>
  <c r="L33" i="1" s="1"/>
  <c r="K33" i="1"/>
  <c r="M33" i="1" s="1"/>
  <c r="N22" i="1"/>
  <c r="J21" i="1"/>
  <c r="L21" i="1" s="1"/>
  <c r="K21" i="1"/>
  <c r="M21" i="1" s="1"/>
  <c r="N10" i="1"/>
  <c r="J9" i="1"/>
  <c r="L9" i="1" s="1"/>
  <c r="C10" i="1" s="1" a="1"/>
  <c r="C10" i="1" s="1"/>
  <c r="K9" i="1"/>
  <c r="M9" i="1" s="1"/>
  <c r="J358" i="1"/>
  <c r="L358" i="1" s="1"/>
  <c r="J346" i="1"/>
  <c r="L346" i="1" s="1"/>
  <c r="J334" i="1"/>
  <c r="L334" i="1" s="1"/>
  <c r="J322" i="1"/>
  <c r="L322" i="1" s="1"/>
  <c r="J310" i="1"/>
  <c r="L310" i="1" s="1"/>
  <c r="J298" i="1"/>
  <c r="L298" i="1" s="1"/>
  <c r="J286" i="1"/>
  <c r="L286" i="1" s="1"/>
  <c r="J274" i="1"/>
  <c r="L274" i="1" s="1"/>
  <c r="J262" i="1"/>
  <c r="L262" i="1" s="1"/>
  <c r="J250" i="1"/>
  <c r="L250" i="1" s="1"/>
  <c r="J237" i="1"/>
  <c r="L237" i="1" s="1"/>
  <c r="J223" i="1"/>
  <c r="L223" i="1" s="1"/>
  <c r="J210" i="1"/>
  <c r="L210" i="1" s="1"/>
  <c r="J197" i="1"/>
  <c r="L197" i="1" s="1"/>
  <c r="J184" i="1"/>
  <c r="L184" i="1" s="1"/>
  <c r="J171" i="1"/>
  <c r="L171" i="1" s="1"/>
  <c r="J157" i="1"/>
  <c r="L157" i="1" s="1"/>
  <c r="J143" i="1"/>
  <c r="L143" i="1" s="1"/>
  <c r="J127" i="1"/>
  <c r="L127" i="1" s="1"/>
  <c r="J113" i="1"/>
  <c r="L113" i="1" s="1"/>
  <c r="J99" i="1"/>
  <c r="L99" i="1" s="1"/>
  <c r="J84" i="1"/>
  <c r="L84" i="1" s="1"/>
  <c r="J66" i="1"/>
  <c r="L66" i="1" s="1"/>
  <c r="J51" i="1"/>
  <c r="L51" i="1" s="1"/>
  <c r="J36" i="1"/>
  <c r="L36" i="1" s="1"/>
  <c r="J16" i="1"/>
  <c r="L16" i="1" s="1"/>
  <c r="K352" i="1"/>
  <c r="M352" i="1" s="1"/>
  <c r="K335" i="1"/>
  <c r="M335" i="1" s="1"/>
  <c r="K313" i="1"/>
  <c r="M313" i="1" s="1"/>
  <c r="K291" i="1"/>
  <c r="M291" i="1" s="1"/>
  <c r="K269" i="1"/>
  <c r="M269" i="1" s="1"/>
  <c r="K252" i="1"/>
  <c r="M252" i="1" s="1"/>
  <c r="K230" i="1"/>
  <c r="M230" i="1" s="1"/>
  <c r="K208" i="1"/>
  <c r="M208" i="1" s="1"/>
  <c r="K184" i="1"/>
  <c r="M184" i="1" s="1"/>
  <c r="K158" i="1"/>
  <c r="M158" i="1" s="1"/>
  <c r="K125" i="1"/>
  <c r="M125" i="1" s="1"/>
  <c r="K99" i="1"/>
  <c r="M99" i="1" s="1"/>
  <c r="K73" i="1"/>
  <c r="M73" i="1" s="1"/>
  <c r="K40" i="1"/>
  <c r="M40" i="1" s="1"/>
  <c r="K14" i="1"/>
  <c r="M14" i="1" s="1"/>
  <c r="C9" i="1"/>
  <c r="E9" i="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<sst xmlns="http://schemas.openxmlformats.org/spreadsheetml/2006/main" count="155" uniqueCount="106">
  <si>
    <t>Engine Cycle Simulation Software</t>
  </si>
  <si>
    <t>Crank Angle</t>
  </si>
  <si>
    <t>Piston Position</t>
  </si>
  <si>
    <t>Piston Velocity</t>
  </si>
  <si>
    <t>Piston Accn</t>
  </si>
  <si>
    <t>Volume (CC)</t>
  </si>
  <si>
    <t>mm</t>
  </si>
  <si>
    <t>mm/deg</t>
  </si>
  <si>
    <t>mm/deg/deg</t>
  </si>
  <si>
    <t>m/s</t>
  </si>
  <si>
    <t>m/s/s</t>
  </si>
  <si>
    <t>Comp Ratio</t>
  </si>
  <si>
    <t>SI Units</t>
  </si>
  <si>
    <t>Bore</t>
  </si>
  <si>
    <t>m</t>
  </si>
  <si>
    <t>Stroke</t>
  </si>
  <si>
    <t>Clearance Vol</t>
  </si>
  <si>
    <t>cc</t>
  </si>
  <si>
    <t>m^3</t>
  </si>
  <si>
    <t>Cylinders</t>
  </si>
  <si>
    <t>Con Rod Length</t>
  </si>
  <si>
    <t>Capacity</t>
  </si>
  <si>
    <t>Mean Piston Spd</t>
  </si>
  <si>
    <t>RPM</t>
  </si>
  <si>
    <t>SuperFlow SF-110 Test Data</t>
  </si>
  <si>
    <t>Test Description:</t>
  </si>
  <si>
    <t>Test Number</t>
  </si>
  <si>
    <t>Head Description:</t>
  </si>
  <si>
    <t>Serial Number</t>
  </si>
  <si>
    <t>Intake Valve:</t>
  </si>
  <si>
    <t>2 Litre Duratec</t>
  </si>
  <si>
    <t>Valve Seat Angle</t>
  </si>
  <si>
    <t>Degrees</t>
  </si>
  <si>
    <t>Intake Port:</t>
  </si>
  <si>
    <t>Port Volume</t>
  </si>
  <si>
    <t>Radiused Inlet:</t>
  </si>
  <si>
    <t>Port Length</t>
  </si>
  <si>
    <t>Exhaust Valve:</t>
  </si>
  <si>
    <t>Exhaust Seat Angle</t>
  </si>
  <si>
    <t>Intake Manifold:</t>
  </si>
  <si>
    <t>Runner Length</t>
  </si>
  <si>
    <t>Cylinder Bore:</t>
  </si>
  <si>
    <t>Test Operator:</t>
  </si>
  <si>
    <t>Head Porter</t>
  </si>
  <si>
    <t>Test Setup Data</t>
  </si>
  <si>
    <t>Diameter</t>
  </si>
  <si>
    <t>Stem</t>
  </si>
  <si>
    <t>Lift Increments</t>
  </si>
  <si>
    <t>Effective Area</t>
  </si>
  <si>
    <t>Leakage</t>
  </si>
  <si>
    <t>Seat Width</t>
  </si>
  <si>
    <t>Intake Valve</t>
  </si>
  <si>
    <t>sq.cm</t>
  </si>
  <si>
    <t>litres/sec</t>
  </si>
  <si>
    <t>Exhaust Valve</t>
  </si>
  <si>
    <t>Valve Lift/Diameter (L/D) Ratio</t>
  </si>
  <si>
    <t>A. Intake Valve Lift (mm)</t>
  </si>
  <si>
    <t>B. Exhaust Valve Lift (mm)</t>
  </si>
  <si>
    <t>Range</t>
  </si>
  <si>
    <t>E. Intake</t>
  </si>
  <si>
    <t>F. Exhaust</t>
  </si>
  <si>
    <t>Intake Valve Test Data</t>
  </si>
  <si>
    <t>Test Pressure</t>
  </si>
  <si>
    <t>Valve Lift (A)</t>
  </si>
  <si>
    <t>Flow Range (1-6)</t>
  </si>
  <si>
    <t>N/A</t>
  </si>
  <si>
    <t>Flow Scale Reading (%)</t>
  </si>
  <si>
    <t>Flow Scale (5./100)</t>
  </si>
  <si>
    <t>Raw Test Flow l/s (6. x E)</t>
  </si>
  <si>
    <t>Leakage (l/s)</t>
  </si>
  <si>
    <t>Test Flow (l/s) (7-8)</t>
  </si>
  <si>
    <t>Test Flow (l/s/sq cm)</t>
  </si>
  <si>
    <t>Average Flow</t>
  </si>
  <si>
    <t>l/s</t>
  </si>
  <si>
    <t>Maximum Flow</t>
  </si>
  <si>
    <t>Exhaust Valve Test Data</t>
  </si>
  <si>
    <t>Raw Test Flow l/s (6. xF.)</t>
  </si>
  <si>
    <t>Estimated KW/Cylinder:</t>
  </si>
  <si>
    <t>Exhaust/Intake flow ratio:</t>
  </si>
  <si>
    <t>Exhaust valve dia./bore ratio:</t>
  </si>
  <si>
    <t>Speed for peak power:</t>
  </si>
  <si>
    <t>l/min</t>
  </si>
  <si>
    <t>Intake valve dia./bore ratio:</t>
  </si>
  <si>
    <t>Best intake runner lengths:</t>
  </si>
  <si>
    <t>cm</t>
  </si>
  <si>
    <t>Degree of Rotation</t>
  </si>
  <si>
    <t>Inlet Lift (mm)</t>
  </si>
  <si>
    <t>Exhaust Lift (mm)</t>
  </si>
  <si>
    <t>.</t>
  </si>
  <si>
    <t xml:space="preserve">The inlet valve opens shortly after the start of the intake stroke and reaches a mximum lift of 9.36mm at 182 degrees of rotation. </t>
  </si>
  <si>
    <t xml:space="preserve">The exhaust valve opens at approximately 468 degrees of rotation and reaches a peak of 8.02 mm at 537 degrees of rotaion. </t>
  </si>
  <si>
    <t xml:space="preserve">Both lift curves show a smooth rise and fall, showing a well designed camshaft profile. There is no significant overlap in this cam profile meaning the camshaft is designed for low pumping losses. </t>
  </si>
  <si>
    <t xml:space="preserve">The full 720 degree rotation shows one complete 4 stroke engine cycle. Each valve only opens during its respective stroke with no lift throughout the rest of the cycle. </t>
  </si>
  <si>
    <t>Inlet Velocity (mm/deg)</t>
  </si>
  <si>
    <t>Exhaust Velocity (mm/deg)</t>
  </si>
  <si>
    <t>The valve velocity graph shows the rate of change of the valve lift against the crank angle throughout the engine cycle. The velocity of both valves starts at 0 and increases during the opening period.</t>
  </si>
  <si>
    <t xml:space="preserve"> The inlet valve reaches a peak velocity of 0.31mm/deg while the exhaust valve reaches a peak velocity 0.35mm/deg. </t>
  </si>
  <si>
    <t xml:space="preserve">The velocity then falls to 0mm/deg, which is when it begins negative as each valve begins to close, reaching negative peaks of similar values to the opening peak velocities. </t>
  </si>
  <si>
    <t xml:space="preserve">The symmetric pattern of the graph shows that the cam profile is well designed and esnures smooth valve motion and reduced valvetrain stress. </t>
  </si>
  <si>
    <t>Intake CFM Flow</t>
  </si>
  <si>
    <t>Exhaust CFM Flow</t>
  </si>
  <si>
    <t xml:space="preserve">1 l/s = </t>
  </si>
  <si>
    <t xml:space="preserve">CFM </t>
  </si>
  <si>
    <t>Intake CF</t>
  </si>
  <si>
    <t xml:space="preserve">Exhaust CF </t>
  </si>
  <si>
    <t>Exhaust CF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</si>
</sst>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F800]dddd\,\ mmmm\ dd\,\ yyyy"/>
  </numFmts>
  <fonts count="12" x14ac:knownFonts="1">
    <font>
      <sz val="11"/>
      <color theme="1"/>
      <name val="Calibri"/>
      <family val="2"/>
      <scheme val="minor"/>
    </font>
    <font>
      <sz val="10"/>
      <name val="Arial"/>
      <family val="2"/>
    </font>
    <font>
      <b/>
      <i/>
      <sz val="11"/>
      <color theme="1"/>
      <name val="Calibri"/>
      <family val="2"/>
      <scheme val="minor"/>
    </font>
    <font>
      <b/>
      <i/>
      <u/>
      <sz val="11"/>
      <color theme="1"/>
      <name val="Calibri"/>
      <family val="2"/>
      <scheme val="minor"/>
    </font>
    <font>
      <sz val="11"/>
      <color theme="3"/>
      <name val="Calibri"/>
      <family val="2"/>
      <scheme val="minor"/>
    </font>
    <font>
      <sz val="10"/>
      <color theme="1"/>
      <name val="Arial"/>
      <family val="2"/>
    </font>
    <font>
      <sz val="10"/>
      <color theme="0" tint="-0.14999847407452621"/>
      <name val="Arial"/>
      <family val="2"/>
    </font>
    <font>
      <sz val="11"/>
      <color theme="0"/>
      <name val="Calibri"/>
      <family val="2"/>
      <scheme val="minor"/>
    </font>
    <font>
      <i/>
      <sz val="8"/>
      <color theme="1"/>
      <name val="Calibri"/>
      <family val="2"/>
      <scheme val="minor"/>
    </font>
    <font>
      <i/>
      <sz val="11"/>
      <color theme="1"/>
      <name val="Calibri"/>
      <family val="2"/>
      <scheme val="minor"/>
    </font>
    <font>
      <b/>
      <sz val="10"/>
      <color theme="1"/>
      <name val="Arial"/>
      <family val="2"/>
    </font>
    <font>
      <sz val="10"/>
      <name val="Calibri"/>
      <family val="2"/>
    </font>
  </fonts>
  <fills count="8">
    <fill>
      <patternFill patternType="none"/>
    </fill>
    <fill>
      <patternFill patternType="gray125"/>
    </fill>
    <fill>
      <patternFill patternType="solid">
        <fgColor theme="3" tint="0.79998168889431442"/>
        <bgColor indexed="64"/>
      </patternFill>
    </fill>
    <fill>
      <patternFill patternType="solid">
        <fgColor theme="0"/>
        <bgColor indexed="64"/>
      </patternFill>
    </fill>
    <fill>
      <patternFill patternType="solid">
        <fgColor theme="7" tint="0.59999389629810485"/>
        <bgColor indexed="64"/>
      </patternFill>
    </fill>
    <fill>
      <patternFill patternType="solid">
        <fgColor theme="1" tint="4.9989318521683403E-2"/>
        <bgColor indexed="64"/>
      </patternFill>
    </fill>
    <fill>
      <patternFill patternType="solid">
        <fgColor theme="1"/>
        <bgColor indexed="64"/>
      </patternFill>
    </fill>
    <fill>
      <patternFill patternType="solid">
        <fgColor theme="0" tint="-0.249977111117893"/>
        <bgColor indexed="64"/>
      </patternFill>
    </fill>
  </fills>
  <borders count="53">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medium">
        <color indexed="64"/>
      </left>
      <right/>
      <top style="thin">
        <color indexed="64"/>
      </top>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
      <left style="thin">
        <color auto="1"/>
      </left>
      <right/>
      <top style="thin">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auto="1"/>
      </left>
      <right style="thin">
        <color auto="1"/>
      </right>
      <top/>
      <bottom/>
      <diagonal/>
    </border>
    <border>
      <left/>
      <right/>
      <top/>
      <bottom style="thin">
        <color indexed="64"/>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bottom/>
      <diagonal/>
    </border>
    <border>
      <left/>
      <right style="medium">
        <color rgb="FFCCCCCC"/>
      </right>
      <top/>
      <bottom/>
      <diagonal/>
    </border>
  </borders>
  <cellStyleXfs count="2">
    <xf numFmtId="0" fontId="0" fillId="0" borderId="0"/>
    <xf numFmtId="0" fontId="1" fillId="0" borderId="0"/>
  </cellStyleXfs>
  <cellXfs count="143">
    <xf numFmtId="0" fontId="0" fillId="0" borderId="0" xfId="0"/>
    <xf numFmtId="0" fontId="1" fillId="0" borderId="1" xfId="1" applyBorder="1"/>
    <xf numFmtId="0" fontId="1" fillId="0" borderId="4" xfId="1" applyBorder="1"/>
    <xf numFmtId="0" fontId="1" fillId="0" borderId="6" xfId="1" applyBorder="1"/>
    <xf numFmtId="0" fontId="1" fillId="0" borderId="7" xfId="1" applyBorder="1"/>
    <xf numFmtId="0" fontId="0" fillId="0" borderId="10" xfId="0" applyBorder="1"/>
    <xf numFmtId="0" fontId="1" fillId="0" borderId="11" xfId="1" applyBorder="1"/>
    <xf numFmtId="0" fontId="1" fillId="0" borderId="12" xfId="1" applyBorder="1"/>
    <xf numFmtId="0" fontId="0" fillId="0" borderId="3" xfId="0" applyBorder="1"/>
    <xf numFmtId="0" fontId="0" fillId="0" borderId="6" xfId="0" applyBorder="1"/>
    <xf numFmtId="0" fontId="0" fillId="0" borderId="9" xfId="0" applyBorder="1"/>
    <xf numFmtId="0" fontId="0" fillId="0" borderId="13" xfId="0" applyBorder="1"/>
    <xf numFmtId="0" fontId="0" fillId="0" borderId="0" xfId="0" applyAlignment="1">
      <alignment horizontal="center"/>
    </xf>
    <xf numFmtId="0" fontId="2" fillId="0" borderId="0" xfId="0" applyFont="1" applyAlignment="1">
      <alignment horizontal="center"/>
    </xf>
    <xf numFmtId="0" fontId="3" fillId="0" borderId="0" xfId="0" applyFont="1" applyAlignment="1">
      <alignment horizontal="center"/>
    </xf>
    <xf numFmtId="0" fontId="1" fillId="0" borderId="15" xfId="1" applyBorder="1"/>
    <xf numFmtId="0" fontId="0" fillId="0" borderId="1" xfId="0" applyBorder="1" applyAlignment="1">
      <alignment horizontal="center"/>
    </xf>
    <xf numFmtId="0" fontId="4" fillId="0" borderId="4" xfId="0" applyFont="1" applyBorder="1"/>
    <xf numFmtId="0" fontId="4" fillId="0" borderId="14" xfId="0" applyFont="1" applyBorder="1"/>
    <xf numFmtId="0" fontId="4" fillId="0" borderId="7" xfId="0" applyFont="1" applyBorder="1"/>
    <xf numFmtId="164" fontId="0" fillId="0" borderId="0" xfId="0" applyNumberFormat="1" applyAlignment="1">
      <alignment horizontal="center"/>
    </xf>
    <xf numFmtId="0" fontId="1" fillId="2" borderId="5" xfId="1" applyFill="1" applyBorder="1"/>
    <xf numFmtId="2" fontId="1" fillId="0" borderId="2" xfId="1" applyNumberFormat="1" applyBorder="1"/>
    <xf numFmtId="0" fontId="1" fillId="3" borderId="5" xfId="1" applyFill="1" applyBorder="1"/>
    <xf numFmtId="0" fontId="0" fillId="0" borderId="16" xfId="0" applyBorder="1"/>
    <xf numFmtId="0" fontId="1" fillId="0" borderId="14" xfId="1" applyBorder="1"/>
    <xf numFmtId="0" fontId="1" fillId="0" borderId="18" xfId="1" applyBorder="1"/>
    <xf numFmtId="0" fontId="5" fillId="0" borderId="1" xfId="0" applyFont="1" applyBorder="1"/>
    <xf numFmtId="2" fontId="0" fillId="0" borderId="2" xfId="0" applyNumberFormat="1" applyBorder="1"/>
    <xf numFmtId="2" fontId="1" fillId="0" borderId="17" xfId="1" applyNumberFormat="1" applyBorder="1"/>
    <xf numFmtId="11" fontId="2" fillId="0" borderId="0" xfId="0" applyNumberFormat="1" applyFont="1" applyAlignment="1">
      <alignment horizontal="center"/>
    </xf>
    <xf numFmtId="11" fontId="0" fillId="0" borderId="0" xfId="0" applyNumberFormat="1" applyAlignment="1">
      <alignment horizontal="center"/>
    </xf>
    <xf numFmtId="0" fontId="0" fillId="0" borderId="15" xfId="0" applyBorder="1"/>
    <xf numFmtId="0" fontId="6" fillId="0" borderId="0" xfId="1" applyFont="1"/>
    <xf numFmtId="0" fontId="1" fillId="0" borderId="0" xfId="1"/>
    <xf numFmtId="2" fontId="6" fillId="0" borderId="0" xfId="1" applyNumberFormat="1" applyFont="1"/>
    <xf numFmtId="0" fontId="0" fillId="0" borderId="19" xfId="0" applyBorder="1"/>
    <xf numFmtId="0" fontId="1" fillId="4" borderId="8" xfId="1" applyFill="1" applyBorder="1"/>
    <xf numFmtId="0" fontId="0" fillId="3" borderId="0" xfId="0" applyFill="1"/>
    <xf numFmtId="0" fontId="0" fillId="5" borderId="20" xfId="0" applyFill="1" applyBorder="1"/>
    <xf numFmtId="0" fontId="0" fillId="6" borderId="21" xfId="0" applyFill="1" applyBorder="1"/>
    <xf numFmtId="0" fontId="7" fillId="6" borderId="21" xfId="0" applyFont="1" applyFill="1" applyBorder="1"/>
    <xf numFmtId="0" fontId="0" fillId="5" borderId="21" xfId="0" applyFill="1" applyBorder="1"/>
    <xf numFmtId="0" fontId="7" fillId="5" borderId="21" xfId="0" applyFont="1" applyFill="1" applyBorder="1" applyAlignment="1">
      <alignment horizontal="center"/>
    </xf>
    <xf numFmtId="0" fontId="0" fillId="5" borderId="22" xfId="0" applyFill="1" applyBorder="1"/>
    <xf numFmtId="0" fontId="8" fillId="3" borderId="0" xfId="0" applyFont="1" applyFill="1" applyAlignment="1">
      <alignment horizontal="right"/>
    </xf>
    <xf numFmtId="165" fontId="8" fillId="3" borderId="0" xfId="0" applyNumberFormat="1" applyFont="1" applyFill="1"/>
    <xf numFmtId="0" fontId="0" fillId="7" borderId="23" xfId="0" applyFill="1" applyBorder="1"/>
    <xf numFmtId="0" fontId="9" fillId="7" borderId="24" xfId="0" applyFont="1" applyFill="1" applyBorder="1" applyAlignment="1">
      <alignment horizontal="right"/>
    </xf>
    <xf numFmtId="0" fontId="9" fillId="7" borderId="25" xfId="0" applyFont="1" applyFill="1" applyBorder="1" applyAlignment="1">
      <alignment horizontal="right"/>
    </xf>
    <xf numFmtId="0" fontId="0" fillId="0" borderId="26" xfId="0" applyBorder="1"/>
    <xf numFmtId="0" fontId="0" fillId="0" borderId="27" xfId="0" applyBorder="1"/>
    <xf numFmtId="0" fontId="0" fillId="0" borderId="28" xfId="0" applyBorder="1"/>
    <xf numFmtId="0" fontId="0" fillId="7" borderId="10" xfId="0" applyFill="1" applyBorder="1"/>
    <xf numFmtId="0" fontId="9" fillId="7" borderId="0" xfId="0" applyFont="1" applyFill="1" applyAlignment="1">
      <alignment horizontal="right"/>
    </xf>
    <xf numFmtId="0" fontId="0" fillId="0" borderId="30" xfId="0" applyBorder="1"/>
    <xf numFmtId="0" fontId="0" fillId="0" borderId="31" xfId="0" applyBorder="1"/>
    <xf numFmtId="0" fontId="0" fillId="0" borderId="32" xfId="0" applyBorder="1"/>
    <xf numFmtId="0" fontId="0" fillId="0" borderId="33" xfId="0" applyBorder="1"/>
    <xf numFmtId="0" fontId="0" fillId="7" borderId="18" xfId="0" applyFill="1" applyBorder="1"/>
    <xf numFmtId="0" fontId="0" fillId="3" borderId="34" xfId="0" applyFill="1" applyBorder="1"/>
    <xf numFmtId="0" fontId="0" fillId="7" borderId="35" xfId="0" applyFill="1" applyBorder="1"/>
    <xf numFmtId="0" fontId="0" fillId="3" borderId="29" xfId="0" applyFill="1" applyBorder="1"/>
    <xf numFmtId="0" fontId="0" fillId="0" borderId="36" xfId="0" applyBorder="1"/>
    <xf numFmtId="0" fontId="0" fillId="7" borderId="37" xfId="0" applyFill="1" applyBorder="1"/>
    <xf numFmtId="0" fontId="0" fillId="3" borderId="38" xfId="0" applyFill="1" applyBorder="1"/>
    <xf numFmtId="0" fontId="0" fillId="7" borderId="39" xfId="0" applyFill="1" applyBorder="1"/>
    <xf numFmtId="0" fontId="9" fillId="7" borderId="40" xfId="0" applyFont="1" applyFill="1" applyBorder="1" applyAlignment="1">
      <alignment horizontal="right"/>
    </xf>
    <xf numFmtId="0" fontId="0" fillId="0" borderId="41" xfId="0" applyBorder="1"/>
    <xf numFmtId="0" fontId="0" fillId="0" borderId="42" xfId="0" applyBorder="1"/>
    <xf numFmtId="0" fontId="0" fillId="0" borderId="43" xfId="0" applyBorder="1"/>
    <xf numFmtId="0" fontId="0" fillId="5" borderId="23" xfId="0" applyFill="1" applyBorder="1"/>
    <xf numFmtId="0" fontId="0" fillId="5" borderId="24" xfId="0" applyFill="1" applyBorder="1"/>
    <xf numFmtId="0" fontId="7" fillId="5" borderId="24" xfId="0" applyFont="1" applyFill="1" applyBorder="1"/>
    <xf numFmtId="0" fontId="7" fillId="5" borderId="24" xfId="0" applyFont="1" applyFill="1" applyBorder="1" applyAlignment="1">
      <alignment horizontal="center"/>
    </xf>
    <xf numFmtId="0" fontId="0" fillId="5" borderId="25" xfId="0" applyFill="1" applyBorder="1"/>
    <xf numFmtId="0" fontId="0" fillId="3" borderId="10" xfId="0" applyFill="1" applyBorder="1"/>
    <xf numFmtId="0" fontId="9" fillId="3" borderId="0" xfId="0" applyFont="1" applyFill="1"/>
    <xf numFmtId="0" fontId="0" fillId="0" borderId="5" xfId="0" applyBorder="1"/>
    <xf numFmtId="0" fontId="9" fillId="7" borderId="0" xfId="0" applyFont="1" applyFill="1"/>
    <xf numFmtId="0" fontId="9" fillId="7" borderId="29" xfId="0" applyFont="1" applyFill="1" applyBorder="1"/>
    <xf numFmtId="0" fontId="0" fillId="0" borderId="8" xfId="0" applyBorder="1"/>
    <xf numFmtId="0" fontId="9" fillId="7" borderId="40" xfId="0" applyFont="1" applyFill="1" applyBorder="1"/>
    <xf numFmtId="0" fontId="9" fillId="7" borderId="44" xfId="0" applyFont="1" applyFill="1" applyBorder="1"/>
    <xf numFmtId="0" fontId="9" fillId="3" borderId="0" xfId="0" applyFont="1" applyFill="1" applyAlignment="1">
      <alignment horizontal="right"/>
    </xf>
    <xf numFmtId="2" fontId="9" fillId="7" borderId="1" xfId="0" applyNumberFormat="1" applyFont="1" applyFill="1" applyBorder="1"/>
    <xf numFmtId="2" fontId="9" fillId="7" borderId="2" xfId="0" applyNumberFormat="1" applyFont="1" applyFill="1" applyBorder="1"/>
    <xf numFmtId="0" fontId="9" fillId="7" borderId="2" xfId="0" applyFont="1" applyFill="1" applyBorder="1"/>
    <xf numFmtId="0" fontId="9" fillId="7" borderId="3" xfId="0" applyFont="1" applyFill="1" applyBorder="1"/>
    <xf numFmtId="0" fontId="0" fillId="0" borderId="4" xfId="0" applyBorder="1"/>
    <xf numFmtId="0" fontId="9" fillId="0" borderId="5" xfId="0" applyFont="1" applyBorder="1"/>
    <xf numFmtId="0" fontId="9" fillId="0" borderId="13" xfId="0" applyFont="1" applyBorder="1"/>
    <xf numFmtId="0" fontId="0" fillId="0" borderId="7" xfId="0" applyBorder="1"/>
    <xf numFmtId="0" fontId="9" fillId="3" borderId="9" xfId="0" applyFont="1" applyFill="1" applyBorder="1"/>
    <xf numFmtId="0" fontId="9" fillId="7" borderId="25" xfId="0" applyFont="1" applyFill="1" applyBorder="1"/>
    <xf numFmtId="0" fontId="0" fillId="7" borderId="1" xfId="0" applyFill="1" applyBorder="1" applyAlignment="1">
      <alignment horizontal="center"/>
    </xf>
    <xf numFmtId="0" fontId="0" fillId="7" borderId="2" xfId="0" applyFill="1" applyBorder="1" applyAlignment="1">
      <alignment horizontal="center"/>
    </xf>
    <xf numFmtId="0" fontId="0" fillId="7" borderId="11" xfId="0" applyFill="1" applyBorder="1" applyAlignment="1">
      <alignment horizontal="center"/>
    </xf>
    <xf numFmtId="0" fontId="0" fillId="7" borderId="29" xfId="0" applyFill="1" applyBorder="1"/>
    <xf numFmtId="0" fontId="0" fillId="3" borderId="4" xfId="0" applyFill="1" applyBorder="1"/>
    <xf numFmtId="0" fontId="0" fillId="3" borderId="5" xfId="0" applyFill="1" applyBorder="1"/>
    <xf numFmtId="0" fontId="0" fillId="3" borderId="12" xfId="0" applyFill="1" applyBorder="1"/>
    <xf numFmtId="0" fontId="0" fillId="7" borderId="44" xfId="0" applyFill="1" applyBorder="1"/>
    <xf numFmtId="0" fontId="0" fillId="3" borderId="7" xfId="0" applyFill="1" applyBorder="1"/>
    <xf numFmtId="0" fontId="0" fillId="3" borderId="8" xfId="0" applyFill="1" applyBorder="1"/>
    <xf numFmtId="0" fontId="0" fillId="3" borderId="45" xfId="0" applyFill="1" applyBorder="1"/>
    <xf numFmtId="0" fontId="9" fillId="7" borderId="46" xfId="0" applyFont="1" applyFill="1" applyBorder="1"/>
    <xf numFmtId="0" fontId="9" fillId="7" borderId="47" xfId="0" applyFont="1" applyFill="1" applyBorder="1"/>
    <xf numFmtId="0" fontId="9" fillId="7" borderId="13" xfId="0" applyFont="1" applyFill="1" applyBorder="1"/>
    <xf numFmtId="0" fontId="9" fillId="7" borderId="4" xfId="0" applyFont="1" applyFill="1" applyBorder="1"/>
    <xf numFmtId="0" fontId="9" fillId="7" borderId="5" xfId="0" applyFont="1" applyFill="1" applyBorder="1"/>
    <xf numFmtId="0" fontId="0" fillId="0" borderId="5" xfId="0" quotePrefix="1" applyBorder="1"/>
    <xf numFmtId="0" fontId="9" fillId="7" borderId="48" xfId="0" applyFont="1" applyFill="1" applyBorder="1"/>
    <xf numFmtId="0" fontId="9" fillId="7" borderId="7" xfId="0" applyFont="1" applyFill="1" applyBorder="1"/>
    <xf numFmtId="0" fontId="9" fillId="7" borderId="8" xfId="0" applyFont="1" applyFill="1" applyBorder="1"/>
    <xf numFmtId="0" fontId="2" fillId="3" borderId="0" xfId="0" applyFont="1" applyFill="1" applyAlignment="1">
      <alignment horizontal="right"/>
    </xf>
    <xf numFmtId="0" fontId="9" fillId="3" borderId="49" xfId="0" applyFont="1" applyFill="1" applyBorder="1"/>
    <xf numFmtId="9" fontId="9" fillId="3" borderId="49" xfId="0" applyNumberFormat="1" applyFont="1" applyFill="1" applyBorder="1"/>
    <xf numFmtId="0" fontId="9" fillId="3" borderId="31" xfId="0" applyFont="1" applyFill="1" applyBorder="1"/>
    <xf numFmtId="0" fontId="10" fillId="0" borderId="50" xfId="0" applyFont="1" applyBorder="1" applyAlignment="1">
      <alignment horizontal="center" wrapText="1"/>
    </xf>
    <xf numFmtId="0" fontId="5" fillId="0" borderId="50" xfId="0" applyFont="1" applyBorder="1" applyAlignment="1">
      <alignment horizontal="right" wrapText="1"/>
    </xf>
    <xf numFmtId="0" fontId="5" fillId="0" borderId="51" xfId="0" applyFont="1" applyBorder="1" applyAlignment="1">
      <alignment horizontal="right" wrapText="1"/>
    </xf>
    <xf numFmtId="0" fontId="0" fillId="0" borderId="0" xfId="0" applyAlignment="1">
      <alignment horizontal="left" vertical="top"/>
    </xf>
    <xf numFmtId="0" fontId="0" fillId="0" borderId="0" xfId="0" applyAlignment="1">
      <alignment vertical="top"/>
    </xf>
    <xf numFmtId="0" fontId="10" fillId="0" borderId="52" xfId="0" applyFont="1" applyBorder="1" applyAlignment="1">
      <alignment horizontal="center" wrapText="1"/>
    </xf>
    <xf numFmtId="0" fontId="9" fillId="7" borderId="23" xfId="0" applyFont="1" applyFill="1" applyBorder="1" applyAlignment="1">
      <alignment horizontal="right"/>
    </xf>
    <xf numFmtId="0" fontId="9" fillId="7" borderId="25" xfId="0" applyFont="1" applyFill="1" applyBorder="1" applyAlignment="1">
      <alignment horizontal="right"/>
    </xf>
    <xf numFmtId="0" fontId="9" fillId="7" borderId="10" xfId="0" applyFont="1" applyFill="1" applyBorder="1" applyAlignment="1">
      <alignment horizontal="right"/>
    </xf>
    <xf numFmtId="0" fontId="9" fillId="7" borderId="29" xfId="0" applyFont="1" applyFill="1" applyBorder="1" applyAlignment="1">
      <alignment horizontal="right"/>
    </xf>
    <xf numFmtId="0" fontId="0" fillId="3" borderId="30" xfId="0" applyFill="1" applyBorder="1" applyAlignment="1">
      <alignment horizontal="center"/>
    </xf>
    <xf numFmtId="0" fontId="0" fillId="3" borderId="31" xfId="0" applyFill="1" applyBorder="1" applyAlignment="1">
      <alignment horizontal="center"/>
    </xf>
    <xf numFmtId="0" fontId="0" fillId="3" borderId="32" xfId="0" applyFill="1" applyBorder="1" applyAlignment="1">
      <alignment horizontal="center"/>
    </xf>
    <xf numFmtId="0" fontId="0" fillId="3" borderId="41" xfId="0" applyFill="1" applyBorder="1" applyAlignment="1">
      <alignment horizontal="center"/>
    </xf>
    <xf numFmtId="0" fontId="0" fillId="3" borderId="42" xfId="0" applyFill="1" applyBorder="1" applyAlignment="1">
      <alignment horizontal="center"/>
    </xf>
    <xf numFmtId="0" fontId="0" fillId="3" borderId="43" xfId="0" applyFill="1" applyBorder="1" applyAlignment="1">
      <alignment horizontal="center"/>
    </xf>
    <xf numFmtId="0" fontId="9" fillId="7" borderId="39" xfId="0" applyFont="1" applyFill="1" applyBorder="1" applyAlignment="1">
      <alignment horizontal="right"/>
    </xf>
    <xf numFmtId="0" fontId="9" fillId="7" borderId="44" xfId="0" applyFont="1" applyFill="1" applyBorder="1" applyAlignment="1">
      <alignment horizontal="right"/>
    </xf>
    <xf numFmtId="0" fontId="0" fillId="0" borderId="0" xfId="0" applyAlignment="1">
      <alignment horizontal="center"/>
    </xf>
    <xf numFmtId="0" fontId="0" fillId="0" borderId="0" xfId="0" applyAlignment="1">
      <alignment horizontal="center" vertical="top"/>
    </xf>
    <xf numFmtId="0" fontId="11" fillId="0" borderId="0" xfId="1" applyFont="1"/>
    <xf numFmtId="11" fontId="11" fillId="0" borderId="0" xfId="1" applyNumberFormat="1" applyFont="1"/>
    <xf numFmtId="164" fontId="11" fillId="0" borderId="0" xfId="1" applyNumberFormat="1" applyFont="1"/>
    <xf numFmtId="2" fontId="11" fillId="0" borderId="0" xfId="1" applyNumberFormat="1" applyFont="1" applyAlignment="1">
      <alignment horizontal="center"/>
    </xf>
  </cellXfs>
  <cellStyles count="2">
    <cellStyle name="Normal" xfId="0" builtinId="0"/>
    <cellStyle name="Normal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chartsheet" Target="chartsheets/sheet2.xml"/><Relationship Id="rId7"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chartsheet" Target="chartsheets/sheet1.xml"/><Relationship Id="rId1" Type="http://schemas.openxmlformats.org/officeDocument/2006/relationships/worksheet" Target="worksheets/sheet1.xml"/><Relationship Id="rId6" Type="http://schemas.openxmlformats.org/officeDocument/2006/relationships/worksheet" Target="worksheets/sheet2.xml"/><Relationship Id="rId11" Type="http://schemas.openxmlformats.org/officeDocument/2006/relationships/sheetMetadata" Target="metadata.xml"/><Relationship Id="rId5" Type="http://schemas.openxmlformats.org/officeDocument/2006/relationships/chartsheet" Target="chartsheets/sheet4.xml"/><Relationship Id="rId15" Type="http://schemas.openxmlformats.org/officeDocument/2006/relationships/customXml" Target="../customXml/item3.xml"/><Relationship Id="rId10" Type="http://schemas.openxmlformats.org/officeDocument/2006/relationships/sharedStrings" Target="sharedStrings.xml"/><Relationship Id="rId4" Type="http://schemas.openxmlformats.org/officeDocument/2006/relationships/chartsheet" Target="chartsheets/sheet3.xml"/><Relationship Id="rId9" Type="http://schemas.openxmlformats.org/officeDocument/2006/relationships/styles" Target="styles.xml"/><Relationship Id="rId14"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8.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9.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10.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Flow rate (l/s) vs Valve lift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Intake</c:v>
          </c:tx>
          <c:spPr>
            <a:ln w="28575" cap="rnd">
              <a:solidFill>
                <a:schemeClr val="accent1"/>
              </a:solidFill>
              <a:round/>
            </a:ln>
            <a:effectLst/>
          </c:spPr>
          <c:marker>
            <c:symbol val="none"/>
          </c:marker>
          <c:xVal>
            <c:numRef>
              <c:f>Calculations!$U$30:$AD$30</c:f>
              <c:numCache>
                <c:formatCode>General</c:formatCode>
                <c:ptCount val="10"/>
                <c:pt idx="0">
                  <c:v>1.75</c:v>
                </c:pt>
                <c:pt idx="1">
                  <c:v>3.5</c:v>
                </c:pt>
                <c:pt idx="2">
                  <c:v>5.25</c:v>
                </c:pt>
                <c:pt idx="3">
                  <c:v>7</c:v>
                </c:pt>
                <c:pt idx="4">
                  <c:v>8.75</c:v>
                </c:pt>
                <c:pt idx="5">
                  <c:v>10.5</c:v>
                </c:pt>
                <c:pt idx="6">
                  <c:v>12.25</c:v>
                </c:pt>
                <c:pt idx="7">
                  <c:v>14</c:v>
                </c:pt>
                <c:pt idx="8">
                  <c:v>15.75</c:v>
                </c:pt>
                <c:pt idx="9">
                  <c:v>17.5</c:v>
                </c:pt>
              </c:numCache>
            </c:numRef>
          </c:xVal>
          <c:yVal>
            <c:numRef>
              <c:f>Calculations!$U$36:$AB$36</c:f>
              <c:numCache>
                <c:formatCode>General</c:formatCode>
                <c:ptCount val="8"/>
                <c:pt idx="0">
                  <c:v>29.714000000000002</c:v>
                </c:pt>
                <c:pt idx="1">
                  <c:v>54.366000000000007</c:v>
                </c:pt>
                <c:pt idx="2">
                  <c:v>76.010000000000005</c:v>
                </c:pt>
                <c:pt idx="3">
                  <c:v>95.358000000000004</c:v>
                </c:pt>
                <c:pt idx="4">
                  <c:v>99.503999999999991</c:v>
                </c:pt>
                <c:pt idx="5">
                  <c:v>106.41399999999999</c:v>
                </c:pt>
                <c:pt idx="6">
                  <c:v>114.015</c:v>
                </c:pt>
                <c:pt idx="7">
                  <c:v>116.08799999999998</c:v>
                </c:pt>
              </c:numCache>
            </c:numRef>
          </c:yVal>
          <c:smooth val="1"/>
          <c:extLst>
            <c:ext xmlns:c16="http://schemas.microsoft.com/office/drawing/2014/chart" uri="{C3380CC4-5D6E-409C-BE32-E72D297353CC}">
              <c16:uniqueId val="{00000004-A2F6-44E2-B726-4CB9F363D37A}"/>
            </c:ext>
          </c:extLst>
        </c:ser>
        <c:ser>
          <c:idx val="1"/>
          <c:order val="1"/>
          <c:tx>
            <c:v>Exhaust</c:v>
          </c:tx>
          <c:spPr>
            <a:ln w="28575" cap="rnd">
              <a:solidFill>
                <a:schemeClr val="accent2"/>
              </a:solidFill>
              <a:round/>
            </a:ln>
            <a:effectLst/>
          </c:spPr>
          <c:marker>
            <c:symbol val="none"/>
          </c:marker>
          <c:xVal>
            <c:numRef>
              <c:f>Calculations!$U$43:$AD$43</c:f>
              <c:numCache>
                <c:formatCode>General</c:formatCode>
                <c:ptCount val="10"/>
                <c:pt idx="0">
                  <c:v>1.5</c:v>
                </c:pt>
                <c:pt idx="1">
                  <c:v>3</c:v>
                </c:pt>
                <c:pt idx="2">
                  <c:v>4.5</c:v>
                </c:pt>
                <c:pt idx="3">
                  <c:v>6</c:v>
                </c:pt>
                <c:pt idx="4">
                  <c:v>7.5</c:v>
                </c:pt>
                <c:pt idx="5">
                  <c:v>9</c:v>
                </c:pt>
                <c:pt idx="6">
                  <c:v>10.5</c:v>
                </c:pt>
                <c:pt idx="7">
                  <c:v>12</c:v>
                </c:pt>
                <c:pt idx="8">
                  <c:v>13.5</c:v>
                </c:pt>
                <c:pt idx="9">
                  <c:v>15</c:v>
                </c:pt>
              </c:numCache>
            </c:numRef>
          </c:xVal>
          <c:yVal>
            <c:numRef>
              <c:f>Calculations!$U$49:$AB$49</c:f>
              <c:numCache>
                <c:formatCode>General</c:formatCode>
                <c:ptCount val="8"/>
                <c:pt idx="0">
                  <c:v>17.745000000000001</c:v>
                </c:pt>
                <c:pt idx="1">
                  <c:v>39</c:v>
                </c:pt>
                <c:pt idx="2">
                  <c:v>55.125</c:v>
                </c:pt>
                <c:pt idx="3">
                  <c:v>63.75</c:v>
                </c:pt>
                <c:pt idx="4">
                  <c:v>69.375</c:v>
                </c:pt>
                <c:pt idx="5">
                  <c:v>71.25</c:v>
                </c:pt>
                <c:pt idx="6">
                  <c:v>73.125</c:v>
                </c:pt>
                <c:pt idx="7">
                  <c:v>73.125</c:v>
                </c:pt>
              </c:numCache>
            </c:numRef>
          </c:yVal>
          <c:smooth val="1"/>
          <c:extLst>
            <c:ext xmlns:c16="http://schemas.microsoft.com/office/drawing/2014/chart" uri="{C3380CC4-5D6E-409C-BE32-E72D297353CC}">
              <c16:uniqueId val="{00000005-A2F6-44E2-B726-4CB9F363D37A}"/>
            </c:ext>
          </c:extLst>
        </c:ser>
        <c:dLbls>
          <c:showLegendKey val="0"/>
          <c:showVal val="0"/>
          <c:showCatName val="0"/>
          <c:showSerName val="0"/>
          <c:showPercent val="0"/>
          <c:showBubbleSize val="0"/>
        </c:dLbls>
        <c:axId val="1147791935"/>
        <c:axId val="1147797695"/>
      </c:scatterChart>
      <c:valAx>
        <c:axId val="114779193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 (A) (mm)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47797695"/>
        <c:crosses val="autoZero"/>
        <c:crossBetween val="midCat"/>
      </c:valAx>
      <c:valAx>
        <c:axId val="114779769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 rate (l/s)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47791935"/>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Flow rate (l/s/cm^2) vs Valve lift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Intake</c:v>
          </c:tx>
          <c:spPr>
            <a:ln w="28575" cap="rnd">
              <a:solidFill>
                <a:schemeClr val="accent1"/>
              </a:solidFill>
              <a:round/>
            </a:ln>
            <a:effectLst/>
          </c:spPr>
          <c:marker>
            <c:symbol val="none"/>
          </c:marker>
          <c:xVal>
            <c:numRef>
              <c:f>Calculations!$U$30:$AD$30</c:f>
              <c:numCache>
                <c:formatCode>General</c:formatCode>
                <c:ptCount val="10"/>
                <c:pt idx="0">
                  <c:v>1.75</c:v>
                </c:pt>
                <c:pt idx="1">
                  <c:v>3.5</c:v>
                </c:pt>
                <c:pt idx="2">
                  <c:v>5.25</c:v>
                </c:pt>
                <c:pt idx="3">
                  <c:v>7</c:v>
                </c:pt>
                <c:pt idx="4">
                  <c:v>8.75</c:v>
                </c:pt>
                <c:pt idx="5">
                  <c:v>10.5</c:v>
                </c:pt>
                <c:pt idx="6">
                  <c:v>12.25</c:v>
                </c:pt>
                <c:pt idx="7">
                  <c:v>14</c:v>
                </c:pt>
                <c:pt idx="8">
                  <c:v>15.75</c:v>
                </c:pt>
                <c:pt idx="9">
                  <c:v>17.5</c:v>
                </c:pt>
              </c:numCache>
            </c:numRef>
          </c:xVal>
          <c:yVal>
            <c:numRef>
              <c:f>Calculations!$U$37:$AB$37</c:f>
              <c:numCache>
                <c:formatCode>General</c:formatCode>
                <c:ptCount val="8"/>
                <c:pt idx="0">
                  <c:v>3.1666072259686651</c:v>
                </c:pt>
                <c:pt idx="1">
                  <c:v>5.7937594550384484</c:v>
                </c:pt>
                <c:pt idx="2">
                  <c:v>8.1003505164527905</c:v>
                </c:pt>
                <c:pt idx="3">
                  <c:v>10.162257920640775</c:v>
                </c:pt>
                <c:pt idx="4">
                  <c:v>10.604095221538197</c:v>
                </c:pt>
                <c:pt idx="5">
                  <c:v>11.340490723033906</c:v>
                </c:pt>
                <c:pt idx="6">
                  <c:v>12.150525774679187</c:v>
                </c:pt>
                <c:pt idx="7">
                  <c:v>12.371444425127896</c:v>
                </c:pt>
              </c:numCache>
            </c:numRef>
          </c:yVal>
          <c:smooth val="1"/>
          <c:extLst>
            <c:ext xmlns:c16="http://schemas.microsoft.com/office/drawing/2014/chart" uri="{C3380CC4-5D6E-409C-BE32-E72D297353CC}">
              <c16:uniqueId val="{00000000-8484-4C7C-87DA-0CD789617DC1}"/>
            </c:ext>
          </c:extLst>
        </c:ser>
        <c:ser>
          <c:idx val="1"/>
          <c:order val="1"/>
          <c:tx>
            <c:v>Exhaust</c:v>
          </c:tx>
          <c:spPr>
            <a:ln w="28575" cap="rnd">
              <a:solidFill>
                <a:schemeClr val="accent2"/>
              </a:solidFill>
              <a:round/>
            </a:ln>
            <a:effectLst/>
          </c:spPr>
          <c:marker>
            <c:symbol val="none"/>
          </c:marker>
          <c:xVal>
            <c:numRef>
              <c:f>Calculations!$U$43:$AD$43</c:f>
              <c:numCache>
                <c:formatCode>General</c:formatCode>
                <c:ptCount val="10"/>
                <c:pt idx="0">
                  <c:v>1.5</c:v>
                </c:pt>
                <c:pt idx="1">
                  <c:v>3</c:v>
                </c:pt>
                <c:pt idx="2">
                  <c:v>4.5</c:v>
                </c:pt>
                <c:pt idx="3">
                  <c:v>6</c:v>
                </c:pt>
                <c:pt idx="4">
                  <c:v>7.5</c:v>
                </c:pt>
                <c:pt idx="5">
                  <c:v>9</c:v>
                </c:pt>
                <c:pt idx="6">
                  <c:v>10.5</c:v>
                </c:pt>
                <c:pt idx="7">
                  <c:v>12</c:v>
                </c:pt>
                <c:pt idx="8">
                  <c:v>13.5</c:v>
                </c:pt>
                <c:pt idx="9">
                  <c:v>15</c:v>
                </c:pt>
              </c:numCache>
            </c:numRef>
          </c:xVal>
          <c:yVal>
            <c:numRef>
              <c:f>Calculations!$U$50:$AB$50</c:f>
              <c:numCache>
                <c:formatCode>General</c:formatCode>
                <c:ptCount val="8"/>
                <c:pt idx="0">
                  <c:v>1.8910764361854331</c:v>
                </c:pt>
                <c:pt idx="1">
                  <c:v>4.1562119476602923</c:v>
                </c:pt>
                <c:pt idx="2">
                  <c:v>5.8746457337121445</c:v>
                </c:pt>
                <c:pt idx="3">
                  <c:v>6.7938079913677853</c:v>
                </c:pt>
                <c:pt idx="4">
                  <c:v>7.3932616376649429</c:v>
                </c:pt>
                <c:pt idx="5">
                  <c:v>7.5930795197639958</c:v>
                </c:pt>
                <c:pt idx="6">
                  <c:v>7.7928974018630486</c:v>
                </c:pt>
                <c:pt idx="7">
                  <c:v>7.7928974018630486</c:v>
                </c:pt>
              </c:numCache>
            </c:numRef>
          </c:yVal>
          <c:smooth val="1"/>
          <c:extLst>
            <c:ext xmlns:c16="http://schemas.microsoft.com/office/drawing/2014/chart" uri="{C3380CC4-5D6E-409C-BE32-E72D297353CC}">
              <c16:uniqueId val="{00000001-8484-4C7C-87DA-0CD789617DC1}"/>
            </c:ext>
          </c:extLst>
        </c:ser>
        <c:dLbls>
          <c:showLegendKey val="0"/>
          <c:showVal val="0"/>
          <c:showCatName val="0"/>
          <c:showSerName val="0"/>
          <c:showPercent val="0"/>
          <c:showBubbleSize val="0"/>
        </c:dLbls>
        <c:axId val="1147791935"/>
        <c:axId val="1147797695"/>
      </c:scatterChart>
      <c:valAx>
        <c:axId val="114779193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 (A) (mm)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47797695"/>
        <c:crosses val="autoZero"/>
        <c:crossBetween val="midCat"/>
      </c:valAx>
      <c:valAx>
        <c:axId val="114779769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 rate (l/s/cm^2)</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47791935"/>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Flow Coefficient vs Valve lift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Intake</c:v>
          </c:tx>
          <c:spPr>
            <a:ln w="28575" cap="rnd">
              <a:solidFill>
                <a:schemeClr val="accent1"/>
              </a:solidFill>
              <a:round/>
            </a:ln>
            <a:effectLst/>
          </c:spPr>
          <c:marker>
            <c:symbol val="none"/>
          </c:marker>
          <c:xVal>
            <c:numRef>
              <c:f>Calculations!$U$30:$AD$30</c:f>
              <c:numCache>
                <c:formatCode>General</c:formatCode>
                <c:ptCount val="10"/>
                <c:pt idx="0">
                  <c:v>1.75</c:v>
                </c:pt>
                <c:pt idx="1">
                  <c:v>3.5</c:v>
                </c:pt>
                <c:pt idx="2">
                  <c:v>5.25</c:v>
                </c:pt>
                <c:pt idx="3">
                  <c:v>7</c:v>
                </c:pt>
                <c:pt idx="4">
                  <c:v>8.75</c:v>
                </c:pt>
                <c:pt idx="5">
                  <c:v>10.5</c:v>
                </c:pt>
                <c:pt idx="6">
                  <c:v>12.25</c:v>
                </c:pt>
                <c:pt idx="7">
                  <c:v>14</c:v>
                </c:pt>
                <c:pt idx="8">
                  <c:v>15.75</c:v>
                </c:pt>
                <c:pt idx="9">
                  <c:v>17.5</c:v>
                </c:pt>
              </c:numCache>
            </c:numRef>
          </c:xVal>
          <c:yVal>
            <c:numRef>
              <c:f>Calculations!$U$63:$AB$63</c:f>
              <c:numCache>
                <c:formatCode>General</c:formatCode>
                <c:ptCount val="8"/>
                <c:pt idx="0">
                  <c:v>0.26233500133333332</c:v>
                </c:pt>
                <c:pt idx="1">
                  <c:v>0.47997929200000006</c:v>
                </c:pt>
                <c:pt idx="2">
                  <c:v>0.67106695333333333</c:v>
                </c:pt>
                <c:pt idx="3">
                  <c:v>0.84188399599999997</c:v>
                </c:pt>
                <c:pt idx="4">
                  <c:v>0.8784876479999999</c:v>
                </c:pt>
                <c:pt idx="5">
                  <c:v>0.93949373466666641</c:v>
                </c:pt>
                <c:pt idx="6">
                  <c:v>1.00660043</c:v>
                </c:pt>
                <c:pt idx="7">
                  <c:v>1.0249022559999998</c:v>
                </c:pt>
              </c:numCache>
            </c:numRef>
          </c:yVal>
          <c:smooth val="1"/>
          <c:extLst>
            <c:ext xmlns:c16="http://schemas.microsoft.com/office/drawing/2014/chart" uri="{C3380CC4-5D6E-409C-BE32-E72D297353CC}">
              <c16:uniqueId val="{00000000-36BA-4089-988F-52A9E83EB72B}"/>
            </c:ext>
          </c:extLst>
        </c:ser>
        <c:ser>
          <c:idx val="1"/>
          <c:order val="1"/>
          <c:tx>
            <c:v>Exhaust</c:v>
          </c:tx>
          <c:spPr>
            <a:ln w="28575" cap="rnd">
              <a:solidFill>
                <a:schemeClr val="accent2"/>
              </a:solidFill>
              <a:round/>
            </a:ln>
            <a:effectLst/>
          </c:spPr>
          <c:marker>
            <c:symbol val="none"/>
          </c:marker>
          <c:xVal>
            <c:numRef>
              <c:f>Calculations!$U$43:$AD$43</c:f>
              <c:numCache>
                <c:formatCode>General</c:formatCode>
                <c:ptCount val="10"/>
                <c:pt idx="0">
                  <c:v>1.5</c:v>
                </c:pt>
                <c:pt idx="1">
                  <c:v>3</c:v>
                </c:pt>
                <c:pt idx="2">
                  <c:v>4.5</c:v>
                </c:pt>
                <c:pt idx="3">
                  <c:v>6</c:v>
                </c:pt>
                <c:pt idx="4">
                  <c:v>7.5</c:v>
                </c:pt>
                <c:pt idx="5">
                  <c:v>9</c:v>
                </c:pt>
                <c:pt idx="6">
                  <c:v>10.5</c:v>
                </c:pt>
                <c:pt idx="7">
                  <c:v>12</c:v>
                </c:pt>
                <c:pt idx="8">
                  <c:v>13.5</c:v>
                </c:pt>
                <c:pt idx="9">
                  <c:v>15</c:v>
                </c:pt>
              </c:numCache>
            </c:numRef>
          </c:xVal>
          <c:yVal>
            <c:numRef>
              <c:f>Calculations!$U$64:$AB$64</c:f>
              <c:numCache>
                <c:formatCode>General</c:formatCode>
                <c:ptCount val="8"/>
                <c:pt idx="0">
                  <c:v>0.1528436</c:v>
                </c:pt>
                <c:pt idx="1">
                  <c:v>0.33592</c:v>
                </c:pt>
                <c:pt idx="2">
                  <c:v>0.47480999999999995</c:v>
                </c:pt>
                <c:pt idx="3">
                  <c:v>0.54910000000000003</c:v>
                </c:pt>
                <c:pt idx="4">
                  <c:v>0.59755000000000003</c:v>
                </c:pt>
                <c:pt idx="5">
                  <c:v>0.61369999999999991</c:v>
                </c:pt>
                <c:pt idx="6">
                  <c:v>0.62984999999999991</c:v>
                </c:pt>
                <c:pt idx="7">
                  <c:v>0.62984999999999991</c:v>
                </c:pt>
              </c:numCache>
            </c:numRef>
          </c:yVal>
          <c:smooth val="1"/>
          <c:extLst>
            <c:ext xmlns:c16="http://schemas.microsoft.com/office/drawing/2014/chart" uri="{C3380CC4-5D6E-409C-BE32-E72D297353CC}">
              <c16:uniqueId val="{00000001-36BA-4089-988F-52A9E83EB72B}"/>
            </c:ext>
          </c:extLst>
        </c:ser>
        <c:dLbls>
          <c:showLegendKey val="0"/>
          <c:showVal val="0"/>
          <c:showCatName val="0"/>
          <c:showSerName val="0"/>
          <c:showPercent val="0"/>
          <c:showBubbleSize val="0"/>
        </c:dLbls>
        <c:axId val="1147791935"/>
        <c:axId val="1147797695"/>
      </c:scatterChart>
      <c:valAx>
        <c:axId val="114779193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 (A) (mm)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47797695"/>
        <c:crosses val="autoZero"/>
        <c:crossBetween val="midCat"/>
      </c:valAx>
      <c:valAx>
        <c:axId val="114779769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800" b="0" i="0" u="none" strike="noStrike" kern="1200" baseline="0">
                    <a:solidFill>
                      <a:sysClr val="windowText" lastClr="000000">
                        <a:lumMod val="65000"/>
                        <a:lumOff val="35000"/>
                      </a:sysClr>
                    </a:solidFill>
                  </a:rPr>
                  <a:t>Flow Coefficient  </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47791935"/>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Piston Position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8575" cap="rnd">
              <a:solidFill>
                <a:schemeClr val="accent1">
                  <a:shade val="95000"/>
                  <a:satMod val="105000"/>
                </a:schemeClr>
              </a:solidFill>
              <a:round/>
            </a:ln>
            <a:effectLst/>
          </c:spPr>
          <c:marker>
            <c:symbol val="none"/>
          </c:marker>
          <c:xVal>
            <c:numRef>
              <c:f>Calculations!$H$3:$H$363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Calculations!$I$3:$I$363</c:f>
              <c:numCache>
                <c:formatCode>0.000</c:formatCode>
                <c:ptCount val="361"/>
                <c:pt idx="0">
                  <c:v>81.399999999999991</c:v>
                </c:pt>
                <c:pt idx="1">
                  <c:v>81.39564260843585</c:v>
                </c:pt>
                <c:pt idx="2">
                  <c:v>81.382570226884042</c:v>
                </c:pt>
                <c:pt idx="3">
                  <c:v>81.360782236080439</c:v>
                </c:pt>
                <c:pt idx="4">
                  <c:v>81.330277608298985</c:v>
                </c:pt>
                <c:pt idx="5">
                  <c:v>81.291054913924356</c:v>
                </c:pt>
                <c:pt idx="6">
                  <c:v>81.243112330657581</c:v>
                </c:pt>
                <c:pt idx="7">
                  <c:v>81.186447655357412</c:v>
                </c:pt>
                <c:pt idx="8">
                  <c:v>81.121058318522415</c:v>
                </c:pt>
                <c:pt idx="9">
                  <c:v>81.046941401418437</c:v>
                </c:pt>
                <c:pt idx="10">
                  <c:v>80.964093655857425</c:v>
                </c:pt>
                <c:pt idx="11">
                  <c:v>80.872511526634469</c:v>
                </c:pt>
                <c:pt idx="12">
                  <c:v>80.772191176629491</c:v>
                </c:pt>
                <c:pt idx="13">
                  <c:v>80.663128514581686</c:v>
                </c:pt>
                <c:pt idx="14">
                  <c:v>80.545319225543821</c:v>
                </c:pt>
                <c:pt idx="15">
                  <c:v>80.418758804024378</c:v>
                </c:pt>
                <c:pt idx="16">
                  <c:v>80.283442589825455</c:v>
                </c:pt>
                <c:pt idx="17">
                  <c:v>80.139365806583015</c:v>
                </c:pt>
                <c:pt idx="18">
                  <c:v>79.986523603017389</c:v>
                </c:pt>
                <c:pt idx="19">
                  <c:v>79.824911096899314</c:v>
                </c:pt>
                <c:pt idx="20">
                  <c:v>79.654523421737252</c:v>
                </c:pt>
                <c:pt idx="21">
                  <c:v>79.475355776189573</c:v>
                </c:pt>
                <c:pt idx="22">
                  <c:v>79.287403476204744</c:v>
                </c:pt>
                <c:pt idx="23">
                  <c:v>79.090662009889627</c:v>
                </c:pt>
                <c:pt idx="24">
                  <c:v>78.885127095105304</c:v>
                </c:pt>
                <c:pt idx="25">
                  <c:v>78.67079473978653</c:v>
                </c:pt>
                <c:pt idx="26">
                  <c:v>78.447661304978695</c:v>
                </c:pt>
                <c:pt idx="27">
                  <c:v>78.21572357058335</c:v>
                </c:pt>
                <c:pt idx="28">
                  <c:v>77.974978803799786</c:v>
                </c:pt>
                <c:pt idx="29">
                  <c:v>77.725424830246553</c:v>
                </c:pt>
                <c:pt idx="30">
                  <c:v>77.467060107743123</c:v>
                </c:pt>
                <c:pt idx="31">
                  <c:v>77.199883802727285</c:v>
                </c:pt>
                <c:pt idx="32">
                  <c:v>76.923895869279221</c:v>
                </c:pt>
                <c:pt idx="33">
                  <c:v>76.639097130718511</c:v>
                </c:pt>
                <c:pt idx="34">
                  <c:v>76.345489363734146</c:v>
                </c:pt>
                <c:pt idx="35">
                  <c:v>76.043075385003107</c:v>
                </c:pt>
                <c:pt idx="36">
                  <c:v>75.731859140245604</c:v>
                </c:pt>
                <c:pt idx="37">
                  <c:v>75.411845795659502</c:v>
                </c:pt>
                <c:pt idx="38">
                  <c:v>75.083041831669547</c:v>
                </c:pt>
                <c:pt idx="39">
                  <c:v>74.745455138919397</c:v>
                </c:pt>
                <c:pt idx="40">
                  <c:v>74.399095116427588</c:v>
                </c:pt>
                <c:pt idx="41">
                  <c:v>74.043972771820378</c:v>
                </c:pt>
                <c:pt idx="42">
                  <c:v>73.680100823546525</c:v>
                </c:pt>
                <c:pt idx="43">
                  <c:v>73.307493804970818</c:v>
                </c:pt>
                <c:pt idx="44">
                  <c:v>72.926168170234092</c:v>
                </c:pt>
                <c:pt idx="45">
                  <c:v>72.536142401759562</c:v>
                </c:pt>
                <c:pt idx="46">
                  <c:v>72.137437119275305</c:v>
                </c:pt>
                <c:pt idx="47">
                  <c:v>71.730075190214109</c:v>
                </c:pt>
                <c:pt idx="48">
                  <c:v>71.31408184134267</c:v>
                </c:pt>
                <c:pt idx="49">
                  <c:v>70.889484771462435</c:v>
                </c:pt>
                <c:pt idx="50">
                  <c:v>70.45631426501518</c:v>
                </c:pt>
                <c:pt idx="51">
                  <c:v>70.014603306416717</c:v>
                </c:pt>
                <c:pt idx="52">
                  <c:v>69.564387694933032</c:v>
                </c:pt>
                <c:pt idx="53">
                  <c:v>69.105706159903633</c:v>
                </c:pt>
                <c:pt idx="54">
                  <c:v>68.638600476107996</c:v>
                </c:pt>
                <c:pt idx="55">
                  <c:v>68.163115579061213</c:v>
                </c:pt>
                <c:pt idx="56">
                  <c:v>67.67929968001755</c:v>
                </c:pt>
                <c:pt idx="57">
                  <c:v>67.187204380450979</c:v>
                </c:pt>
                <c:pt idx="58">
                  <c:v>66.686884785774311</c:v>
                </c:pt>
                <c:pt idx="59">
                  <c:v>66.178399618050889</c:v>
                </c:pt>
                <c:pt idx="60">
                  <c:v>65.661811327445065</c:v>
                </c:pt>
                <c:pt idx="61">
                  <c:v>65.137186202152662</c:v>
                </c:pt>
                <c:pt idx="62">
                  <c:v>64.604594476544136</c:v>
                </c:pt>
                <c:pt idx="63">
                  <c:v>64.064110437250335</c:v>
                </c:pt>
                <c:pt idx="64">
                  <c:v>63.515812526914601</c:v>
                </c:pt>
                <c:pt idx="65">
                  <c:v>62.959783445331411</c:v>
                </c:pt>
                <c:pt idx="66">
                  <c:v>62.396110247689265</c:v>
                </c:pt>
                <c:pt idx="67">
                  <c:v>61.824884439632982</c:v>
                </c:pt>
                <c:pt idx="68">
                  <c:v>61.246202068859219</c:v>
                </c:pt>
                <c:pt idx="69">
                  <c:v>60.660163812959212</c:v>
                </c:pt>
                <c:pt idx="70">
                  <c:v>60.066875063223833</c:v>
                </c:pt>
                <c:pt idx="71">
                  <c:v>59.466446004126439</c:v>
                </c:pt>
                <c:pt idx="72">
                  <c:v>58.858991688204426</c:v>
                </c:pt>
                <c:pt idx="73">
                  <c:v>58.244632106061459</c:v>
                </c:pt>
                <c:pt idx="74">
                  <c:v>57.623492251220483</c:v>
                </c:pt>
                <c:pt idx="75">
                  <c:v>56.995702179561221</c:v>
                </c:pt>
                <c:pt idx="76">
                  <c:v>56.361397063085406</c:v>
                </c:pt>
                <c:pt idx="77">
                  <c:v>55.720717237760411</c:v>
                </c:pt>
                <c:pt idx="78">
                  <c:v>55.073808245201661</c:v>
                </c:pt>
                <c:pt idx="79">
                  <c:v>54.420820867965418</c:v>
                </c:pt>
                <c:pt idx="80">
                  <c:v>53.761911158235193</c:v>
                </c:pt>
                <c:pt idx="81">
                  <c:v>53.097240459697716</c:v>
                </c:pt>
                <c:pt idx="82">
                  <c:v>52.426975422418366</c:v>
                </c:pt>
                <c:pt idx="83">
                  <c:v>51.751288010541288</c:v>
                </c:pt>
                <c:pt idx="84">
                  <c:v>51.070355502653953</c:v>
                </c:pt>
                <c:pt idx="85">
                  <c:v>50.384360484674133</c:v>
                </c:pt>
                <c:pt idx="86">
                  <c:v>49.693490835132877</c:v>
                </c:pt>
                <c:pt idx="87">
                  <c:v>48.997939702746152</c:v>
                </c:pt>
                <c:pt idx="88">
                  <c:v>48.297905476186457</c:v>
                </c:pt>
                <c:pt idx="89">
                  <c:v>47.593591745983787</c:v>
                </c:pt>
                <c:pt idx="90">
                  <c:v>46.885207258506114</c:v>
                </c:pt>
                <c:pt idx="91">
                  <c:v>46.172965861988899</c:v>
                </c:pt>
                <c:pt idx="92">
                  <c:v>45.457086444602879</c:v>
                </c:pt>
                <c:pt idx="93">
                  <c:v>44.737792864570537</c:v>
                </c:pt>
                <c:pt idx="94">
                  <c:v>44.015313872361077</c:v>
                </c:pt>
                <c:pt idx="95">
                  <c:v>43.289883025014774</c:v>
                </c:pt>
                <c:pt idx="96">
                  <c:v>42.561738592666956</c:v>
                </c:pt>
                <c:pt idx="97">
                  <c:v>41.831123457362253</c:v>
                </c:pt>
                <c:pt idx="98">
                  <c:v>41.09828500426903</c:v>
                </c:pt>
                <c:pt idx="99">
                  <c:v>40.363475005422913</c:v>
                </c:pt>
                <c:pt idx="100">
                  <c:v>39.626949496147063</c:v>
                </c:pt>
                <c:pt idx="101">
                  <c:v>38.888968644314673</c:v>
                </c:pt>
                <c:pt idx="102">
                  <c:v>38.149796612636038</c:v>
                </c:pt>
                <c:pt idx="103">
                  <c:v>37.409701414169803</c:v>
                </c:pt>
                <c:pt idx="104">
                  <c:v>36.66895476127246</c:v>
                </c:pt>
                <c:pt idx="105">
                  <c:v>35.927831908216007</c:v>
                </c:pt>
                <c:pt idx="106">
                  <c:v>35.18661148771676</c:v>
                </c:pt>
                <c:pt idx="107">
                  <c:v>34.4455753416307</c:v>
                </c:pt>
                <c:pt idx="108">
                  <c:v>33.705008346083673</c:v>
                </c:pt>
                <c:pt idx="109">
                  <c:v>32.965198231313877</c:v>
                </c:pt>
                <c:pt idx="110">
                  <c:v>32.226435396514375</c:v>
                </c:pt>
                <c:pt idx="111">
                  <c:v>31.489012719971782</c:v>
                </c:pt>
                <c:pt idx="112">
                  <c:v>30.753225364803967</c:v>
                </c:pt>
                <c:pt idx="113">
                  <c:v>30.019370580606108</c:v>
                </c:pt>
                <c:pt idx="114">
                  <c:v>29.287747501319132</c:v>
                </c:pt>
                <c:pt idx="115">
                  <c:v>28.558656939638468</c:v>
                </c:pt>
                <c:pt idx="116">
                  <c:v>27.832401178283703</c:v>
                </c:pt>
                <c:pt idx="117">
                  <c:v>27.109283758451227</c:v>
                </c:pt>
                <c:pt idx="118">
                  <c:v>26.389609265772606</c:v>
                </c:pt>
                <c:pt idx="119">
                  <c:v>25.673683114100839</c:v>
                </c:pt>
                <c:pt idx="120">
                  <c:v>24.961811327445076</c:v>
                </c:pt>
                <c:pt idx="121">
                  <c:v>24.254300320372465</c:v>
                </c:pt>
                <c:pt idx="122">
                  <c:v>23.551456677191453</c:v>
                </c:pt>
                <c:pt idx="123">
                  <c:v>22.853586930227777</c:v>
                </c:pt>
                <c:pt idx="124">
                  <c:v>22.16099733749877</c:v>
                </c:pt>
                <c:pt idx="125">
                  <c:v>21.473993660086052</c:v>
                </c:pt>
                <c:pt idx="126">
                  <c:v>20.792880939500691</c:v>
                </c:pt>
                <c:pt idx="127">
                  <c:v>20.117963275326929</c:v>
                </c:pt>
                <c:pt idx="128">
                  <c:v>19.449543603424445</c:v>
                </c:pt>
                <c:pt idx="129">
                  <c:v>18.787923474959939</c:v>
                </c:pt>
                <c:pt idx="130">
                  <c:v>18.133402836530877</c:v>
                </c:pt>
                <c:pt idx="131">
                  <c:v>17.486279811635143</c:v>
                </c:pt>
                <c:pt idx="132">
                  <c:v>16.8468504837316</c:v>
                </c:pt>
                <c:pt idx="133">
                  <c:v>16.215408681126746</c:v>
                </c:pt>
                <c:pt idx="134">
                  <c:v>15.592245763912928</c:v>
                </c:pt>
                <c:pt idx="135">
                  <c:v>14.977650413174587</c:v>
                </c:pt>
                <c:pt idx="136">
                  <c:v>14.371908422667872</c:v>
                </c:pt>
                <c:pt idx="137">
                  <c:v>13.775302493170329</c:v>
                </c:pt>
                <c:pt idx="138">
                  <c:v>13.188112029686636</c:v>
                </c:pt>
                <c:pt idx="139">
                  <c:v>12.610612941686725</c:v>
                </c:pt>
                <c:pt idx="140">
                  <c:v>12.043077446542782</c:v>
                </c:pt>
                <c:pt idx="141">
                  <c:v>11.485773876321957</c:v>
                </c:pt>
                <c:pt idx="142">
                  <c:v>10.938966488082372</c:v>
                </c:pt>
                <c:pt idx="143">
                  <c:v>10.402915277809853</c:v>
                </c:pt>
                <c:pt idx="144">
                  <c:v>9.8778757981248759</c:v>
                </c:pt>
                <c:pt idx="145">
                  <c:v>9.3640989798791736</c:v>
                </c:pt>
                <c:pt idx="146">
                  <c:v>8.8618309577537389</c:v>
                </c:pt>
                <c:pt idx="147">
                  <c:v>8.3713128999609978</c:v>
                </c:pt>
                <c:pt idx="148">
                  <c:v>7.8927808421461521</c:v>
                </c:pt>
                <c:pt idx="149">
                  <c:v>7.4264655255753382</c:v>
                </c:pt>
                <c:pt idx="150">
                  <c:v>6.9725922396897886</c:v>
                </c:pt>
                <c:pt idx="151">
                  <c:v>6.5313806690997467</c:v>
                </c:pt>
                <c:pt idx="152">
                  <c:v>6.1030447450831389</c:v>
                </c:pt>
                <c:pt idx="153">
                  <c:v>5.6877925016502218</c:v>
                </c:pt>
                <c:pt idx="154">
                  <c:v>5.2858259362265017</c:v>
                </c:pt>
                <c:pt idx="155">
                  <c:v>4.8973408750032377</c:v>
                </c:pt>
                <c:pt idx="156">
                  <c:v>4.5225268429975927</c:v>
                </c:pt>
                <c:pt idx="157">
                  <c:v>4.1615669388609717</c:v>
                </c:pt>
                <c:pt idx="158">
                  <c:v>3.8146377144682333</c:v>
                </c:pt>
                <c:pt idx="159">
                  <c:v>3.4819090593173314</c:v>
                </c:pt>
                <c:pt idx="160">
                  <c:v>3.163544089764315</c:v>
                </c:pt>
                <c:pt idx="161">
                  <c:v>2.8596990431149152</c:v>
                </c:pt>
                <c:pt idx="162">
                  <c:v>2.5705231765918768</c:v>
                </c:pt>
                <c:pt idx="163">
                  <c:v>2.2961586711919324</c:v>
                </c:pt>
                <c:pt idx="164">
                  <c:v>2.0367405404462886</c:v>
                </c:pt>
                <c:pt idx="165">
                  <c:v>1.7923965440942311</c:v>
                </c:pt>
                <c:pt idx="166">
                  <c:v>1.563247106677693</c:v>
                </c:pt>
                <c:pt idx="167">
                  <c:v>1.3494052410635504</c:v>
                </c:pt>
                <c:pt idx="168">
                  <c:v>1.1509764768976822</c:v>
                </c:pt>
                <c:pt idx="169">
                  <c:v>0.96805879399460082</c:v>
                </c:pt>
                <c:pt idx="170">
                  <c:v>0.80074256066370708</c:v>
                </c:pt>
                <c:pt idx="171">
                  <c:v>0.64911047697421509</c:v>
                </c:pt>
                <c:pt idx="172">
                  <c:v>0.51323752295857616</c:v>
                </c:pt>
                <c:pt idx="173">
                  <c:v>0.39319091175377707</c:v>
                </c:pt>
                <c:pt idx="174">
                  <c:v>0.28903004768011442</c:v>
                </c:pt>
                <c:pt idx="175">
                  <c:v>0.20080648925625155</c:v>
                </c:pt>
                <c:pt idx="176">
                  <c:v>0.12856391714930737</c:v>
                </c:pt>
                <c:pt idx="177">
                  <c:v>7.2338107058129708E-2</c:v>
                </c:pt>
                <c:pt idx="178">
                  <c:v>3.2156907529639511E-2</c:v>
                </c:pt>
                <c:pt idx="179">
                  <c:v>8.0402227056026732E-3</c:v>
                </c:pt>
                <c:pt idx="180">
                  <c:v>0</c:v>
                </c:pt>
                <c:pt idx="181">
                  <c:v>8.0402227056026732E-3</c:v>
                </c:pt>
                <c:pt idx="182">
                  <c:v>3.2156907529639511E-2</c:v>
                </c:pt>
                <c:pt idx="183">
                  <c:v>7.2338107058129708E-2</c:v>
                </c:pt>
                <c:pt idx="184">
                  <c:v>0.12856391714930737</c:v>
                </c:pt>
                <c:pt idx="185">
                  <c:v>0.20080648925625155</c:v>
                </c:pt>
                <c:pt idx="186">
                  <c:v>0.28903004768011442</c:v>
                </c:pt>
                <c:pt idx="187">
                  <c:v>0.39319091175377707</c:v>
                </c:pt>
                <c:pt idx="188">
                  <c:v>0.51323752295857616</c:v>
                </c:pt>
                <c:pt idx="189">
                  <c:v>0.64911047697421509</c:v>
                </c:pt>
                <c:pt idx="190">
                  <c:v>0.80074256066370708</c:v>
                </c:pt>
                <c:pt idx="191">
                  <c:v>0.96805879399460082</c:v>
                </c:pt>
                <c:pt idx="192">
                  <c:v>1.1509764768976822</c:v>
                </c:pt>
                <c:pt idx="193">
                  <c:v>1.3494052410635504</c:v>
                </c:pt>
                <c:pt idx="194">
                  <c:v>1.563247106677693</c:v>
                </c:pt>
                <c:pt idx="195">
                  <c:v>1.7923965440942311</c:v>
                </c:pt>
                <c:pt idx="196">
                  <c:v>2.0367405404462886</c:v>
                </c:pt>
                <c:pt idx="197">
                  <c:v>2.2961586711919324</c:v>
                </c:pt>
                <c:pt idx="198">
                  <c:v>2.5705231765918768</c:v>
                </c:pt>
                <c:pt idx="199">
                  <c:v>2.8596990431149152</c:v>
                </c:pt>
                <c:pt idx="200">
                  <c:v>3.163544089764315</c:v>
                </c:pt>
                <c:pt idx="201">
                  <c:v>3.4819090593173314</c:v>
                </c:pt>
                <c:pt idx="202">
                  <c:v>3.8146377144682333</c:v>
                </c:pt>
                <c:pt idx="203">
                  <c:v>4.1615669388609717</c:v>
                </c:pt>
                <c:pt idx="204">
                  <c:v>4.5225268429975927</c:v>
                </c:pt>
                <c:pt idx="205">
                  <c:v>4.8973408750032377</c:v>
                </c:pt>
                <c:pt idx="206">
                  <c:v>5.2858259362265017</c:v>
                </c:pt>
                <c:pt idx="207">
                  <c:v>5.6877925016502218</c:v>
                </c:pt>
                <c:pt idx="208">
                  <c:v>6.1030447450831389</c:v>
                </c:pt>
                <c:pt idx="209">
                  <c:v>6.5313806690997467</c:v>
                </c:pt>
                <c:pt idx="210">
                  <c:v>6.9725922396897886</c:v>
                </c:pt>
                <c:pt idx="211">
                  <c:v>7.4264655255753382</c:v>
                </c:pt>
                <c:pt idx="212">
                  <c:v>7.8927808421461521</c:v>
                </c:pt>
                <c:pt idx="213">
                  <c:v>8.3713128999609978</c:v>
                </c:pt>
                <c:pt idx="214">
                  <c:v>8.8618309577537389</c:v>
                </c:pt>
                <c:pt idx="215">
                  <c:v>9.3640989798791736</c:v>
                </c:pt>
                <c:pt idx="216">
                  <c:v>9.8778757981248759</c:v>
                </c:pt>
                <c:pt idx="217">
                  <c:v>10.402915277809853</c:v>
                </c:pt>
                <c:pt idx="218">
                  <c:v>10.938966488082372</c:v>
                </c:pt>
                <c:pt idx="219">
                  <c:v>11.485773876321957</c:v>
                </c:pt>
                <c:pt idx="220">
                  <c:v>12.043077446542782</c:v>
                </c:pt>
                <c:pt idx="221">
                  <c:v>12.610612941686725</c:v>
                </c:pt>
                <c:pt idx="222">
                  <c:v>13.188112029686636</c:v>
                </c:pt>
                <c:pt idx="223">
                  <c:v>13.775302493170329</c:v>
                </c:pt>
                <c:pt idx="224">
                  <c:v>14.371908422667872</c:v>
                </c:pt>
                <c:pt idx="225">
                  <c:v>14.977650413174587</c:v>
                </c:pt>
                <c:pt idx="226">
                  <c:v>15.592245763912928</c:v>
                </c:pt>
                <c:pt idx="227">
                  <c:v>16.215408681126746</c:v>
                </c:pt>
                <c:pt idx="228">
                  <c:v>16.8468504837316</c:v>
                </c:pt>
                <c:pt idx="229">
                  <c:v>17.486279811635143</c:v>
                </c:pt>
                <c:pt idx="230">
                  <c:v>18.133402836530877</c:v>
                </c:pt>
                <c:pt idx="231">
                  <c:v>18.787923474959939</c:v>
                </c:pt>
                <c:pt idx="232">
                  <c:v>19.449543603424445</c:v>
                </c:pt>
                <c:pt idx="233">
                  <c:v>20.117963275326929</c:v>
                </c:pt>
                <c:pt idx="234">
                  <c:v>20.792880939500691</c:v>
                </c:pt>
                <c:pt idx="235">
                  <c:v>21.473993660086052</c:v>
                </c:pt>
                <c:pt idx="236">
                  <c:v>22.16099733749877</c:v>
                </c:pt>
                <c:pt idx="237">
                  <c:v>22.853586930227777</c:v>
                </c:pt>
                <c:pt idx="238">
                  <c:v>23.551456677191453</c:v>
                </c:pt>
                <c:pt idx="239">
                  <c:v>24.254300320372465</c:v>
                </c:pt>
                <c:pt idx="240">
                  <c:v>24.961811327445076</c:v>
                </c:pt>
                <c:pt idx="241">
                  <c:v>25.673683114100839</c:v>
                </c:pt>
                <c:pt idx="242">
                  <c:v>26.389609265772606</c:v>
                </c:pt>
                <c:pt idx="243">
                  <c:v>27.109283758451227</c:v>
                </c:pt>
                <c:pt idx="244">
                  <c:v>27.832401178283703</c:v>
                </c:pt>
                <c:pt idx="245">
                  <c:v>28.558656939638468</c:v>
                </c:pt>
                <c:pt idx="246">
                  <c:v>29.287747501319132</c:v>
                </c:pt>
                <c:pt idx="247">
                  <c:v>30.019370580606108</c:v>
                </c:pt>
                <c:pt idx="248">
                  <c:v>30.753225364803967</c:v>
                </c:pt>
                <c:pt idx="249">
                  <c:v>31.489012719971782</c:v>
                </c:pt>
                <c:pt idx="250">
                  <c:v>32.226435396514375</c:v>
                </c:pt>
                <c:pt idx="251">
                  <c:v>32.965198231313877</c:v>
                </c:pt>
                <c:pt idx="252">
                  <c:v>33.705008346083673</c:v>
                </c:pt>
                <c:pt idx="253">
                  <c:v>34.4455753416307</c:v>
                </c:pt>
                <c:pt idx="254">
                  <c:v>35.18661148771676</c:v>
                </c:pt>
                <c:pt idx="255">
                  <c:v>35.927831908216007</c:v>
                </c:pt>
                <c:pt idx="256">
                  <c:v>36.66895476127246</c:v>
                </c:pt>
                <c:pt idx="257">
                  <c:v>37.409701414169803</c:v>
                </c:pt>
                <c:pt idx="258">
                  <c:v>38.149796612636038</c:v>
                </c:pt>
                <c:pt idx="259">
                  <c:v>38.888968644314673</c:v>
                </c:pt>
                <c:pt idx="260">
                  <c:v>39.626949496147063</c:v>
                </c:pt>
                <c:pt idx="261">
                  <c:v>40.363475005422913</c:v>
                </c:pt>
                <c:pt idx="262">
                  <c:v>41.09828500426903</c:v>
                </c:pt>
                <c:pt idx="263">
                  <c:v>41.831123457362253</c:v>
                </c:pt>
                <c:pt idx="264">
                  <c:v>42.561738592666956</c:v>
                </c:pt>
                <c:pt idx="265">
                  <c:v>43.289883025014774</c:v>
                </c:pt>
                <c:pt idx="266">
                  <c:v>44.015313872361077</c:v>
                </c:pt>
                <c:pt idx="267">
                  <c:v>44.737792864570537</c:v>
                </c:pt>
                <c:pt idx="268">
                  <c:v>45.457086444602879</c:v>
                </c:pt>
                <c:pt idx="269">
                  <c:v>46.172965861988899</c:v>
                </c:pt>
                <c:pt idx="270">
                  <c:v>46.885207258506114</c:v>
                </c:pt>
                <c:pt idx="271">
                  <c:v>47.593591745983787</c:v>
                </c:pt>
                <c:pt idx="272">
                  <c:v>48.297905476186457</c:v>
                </c:pt>
                <c:pt idx="273">
                  <c:v>48.997939702746152</c:v>
                </c:pt>
                <c:pt idx="274">
                  <c:v>49.693490835132877</c:v>
                </c:pt>
                <c:pt idx="275">
                  <c:v>50.384360484674133</c:v>
                </c:pt>
                <c:pt idx="276">
                  <c:v>51.070355502653953</c:v>
                </c:pt>
                <c:pt idx="277">
                  <c:v>51.751288010541288</c:v>
                </c:pt>
                <c:pt idx="278">
                  <c:v>52.426975422418366</c:v>
                </c:pt>
                <c:pt idx="279">
                  <c:v>53.097240459697716</c:v>
                </c:pt>
                <c:pt idx="280">
                  <c:v>53.761911158235193</c:v>
                </c:pt>
                <c:pt idx="281">
                  <c:v>54.420820867965418</c:v>
                </c:pt>
                <c:pt idx="282">
                  <c:v>55.073808245201661</c:v>
                </c:pt>
                <c:pt idx="283">
                  <c:v>55.720717237760411</c:v>
                </c:pt>
                <c:pt idx="284">
                  <c:v>56.361397063085406</c:v>
                </c:pt>
                <c:pt idx="285">
                  <c:v>56.995702179561221</c:v>
                </c:pt>
                <c:pt idx="286">
                  <c:v>57.623492251220483</c:v>
                </c:pt>
                <c:pt idx="287">
                  <c:v>58.244632106061459</c:v>
                </c:pt>
                <c:pt idx="288">
                  <c:v>58.858991688204426</c:v>
                </c:pt>
                <c:pt idx="289">
                  <c:v>59.466446004126439</c:v>
                </c:pt>
                <c:pt idx="290">
                  <c:v>60.066875063223833</c:v>
                </c:pt>
                <c:pt idx="291">
                  <c:v>60.660163812959212</c:v>
                </c:pt>
                <c:pt idx="292">
                  <c:v>61.246202068859219</c:v>
                </c:pt>
                <c:pt idx="293">
                  <c:v>61.824884439632982</c:v>
                </c:pt>
                <c:pt idx="294">
                  <c:v>62.396110247689265</c:v>
                </c:pt>
                <c:pt idx="295">
                  <c:v>62.959783445331411</c:v>
                </c:pt>
                <c:pt idx="296">
                  <c:v>63.515812526914601</c:v>
                </c:pt>
                <c:pt idx="297">
                  <c:v>64.064110437250335</c:v>
                </c:pt>
                <c:pt idx="298">
                  <c:v>64.604594476544136</c:v>
                </c:pt>
                <c:pt idx="299">
                  <c:v>65.137186202152662</c:v>
                </c:pt>
                <c:pt idx="300">
                  <c:v>65.661811327445065</c:v>
                </c:pt>
                <c:pt idx="301">
                  <c:v>66.178399618050889</c:v>
                </c:pt>
                <c:pt idx="302">
                  <c:v>66.686884785774311</c:v>
                </c:pt>
                <c:pt idx="303">
                  <c:v>67.187204380450979</c:v>
                </c:pt>
                <c:pt idx="304">
                  <c:v>67.67929968001755</c:v>
                </c:pt>
                <c:pt idx="305">
                  <c:v>68.163115579061213</c:v>
                </c:pt>
                <c:pt idx="306">
                  <c:v>68.638600476107996</c:v>
                </c:pt>
                <c:pt idx="307">
                  <c:v>69.105706159903633</c:v>
                </c:pt>
                <c:pt idx="308">
                  <c:v>69.564387694933032</c:v>
                </c:pt>
                <c:pt idx="309">
                  <c:v>70.014603306416717</c:v>
                </c:pt>
                <c:pt idx="310">
                  <c:v>70.45631426501518</c:v>
                </c:pt>
                <c:pt idx="311">
                  <c:v>70.889484771462435</c:v>
                </c:pt>
                <c:pt idx="312">
                  <c:v>71.31408184134267</c:v>
                </c:pt>
                <c:pt idx="313">
                  <c:v>71.730075190214109</c:v>
                </c:pt>
                <c:pt idx="314">
                  <c:v>72.137437119275305</c:v>
                </c:pt>
                <c:pt idx="315">
                  <c:v>72.536142401759562</c:v>
                </c:pt>
                <c:pt idx="316">
                  <c:v>72.926168170234092</c:v>
                </c:pt>
                <c:pt idx="317">
                  <c:v>73.307493804970818</c:v>
                </c:pt>
                <c:pt idx="318">
                  <c:v>73.680100823546525</c:v>
                </c:pt>
                <c:pt idx="319">
                  <c:v>74.043972771820378</c:v>
                </c:pt>
                <c:pt idx="320">
                  <c:v>74.399095116427588</c:v>
                </c:pt>
                <c:pt idx="321">
                  <c:v>74.745455138919397</c:v>
                </c:pt>
                <c:pt idx="322">
                  <c:v>75.083041831669547</c:v>
                </c:pt>
                <c:pt idx="323">
                  <c:v>75.411845795659502</c:v>
                </c:pt>
                <c:pt idx="324">
                  <c:v>75.731859140245604</c:v>
                </c:pt>
                <c:pt idx="325">
                  <c:v>76.043075385003107</c:v>
                </c:pt>
                <c:pt idx="326">
                  <c:v>76.345489363734146</c:v>
                </c:pt>
                <c:pt idx="327">
                  <c:v>76.639097130718511</c:v>
                </c:pt>
                <c:pt idx="328">
                  <c:v>76.923895869279221</c:v>
                </c:pt>
                <c:pt idx="329">
                  <c:v>77.199883802727285</c:v>
                </c:pt>
                <c:pt idx="330">
                  <c:v>77.467060107743123</c:v>
                </c:pt>
                <c:pt idx="331">
                  <c:v>77.725424830246553</c:v>
                </c:pt>
                <c:pt idx="332">
                  <c:v>77.974978803799786</c:v>
                </c:pt>
                <c:pt idx="333">
                  <c:v>78.21572357058335</c:v>
                </c:pt>
                <c:pt idx="334">
                  <c:v>78.447661304978695</c:v>
                </c:pt>
                <c:pt idx="335">
                  <c:v>78.67079473978653</c:v>
                </c:pt>
                <c:pt idx="336">
                  <c:v>78.885127095105304</c:v>
                </c:pt>
                <c:pt idx="337">
                  <c:v>79.090662009889627</c:v>
                </c:pt>
                <c:pt idx="338">
                  <c:v>79.287403476204744</c:v>
                </c:pt>
                <c:pt idx="339">
                  <c:v>79.475355776189573</c:v>
                </c:pt>
                <c:pt idx="340">
                  <c:v>79.654523421737252</c:v>
                </c:pt>
                <c:pt idx="341">
                  <c:v>79.824911096899314</c:v>
                </c:pt>
                <c:pt idx="342">
                  <c:v>79.986523603017389</c:v>
                </c:pt>
                <c:pt idx="343">
                  <c:v>80.139365806583015</c:v>
                </c:pt>
                <c:pt idx="344">
                  <c:v>80.283442589825455</c:v>
                </c:pt>
                <c:pt idx="345">
                  <c:v>80.418758804024378</c:v>
                </c:pt>
                <c:pt idx="346">
                  <c:v>80.545319225543821</c:v>
                </c:pt>
                <c:pt idx="347">
                  <c:v>80.663128514581686</c:v>
                </c:pt>
                <c:pt idx="348">
                  <c:v>80.772191176629491</c:v>
                </c:pt>
                <c:pt idx="349">
                  <c:v>80.872511526634469</c:v>
                </c:pt>
                <c:pt idx="350">
                  <c:v>80.964093655857425</c:v>
                </c:pt>
                <c:pt idx="351">
                  <c:v>81.046941401418437</c:v>
                </c:pt>
                <c:pt idx="352">
                  <c:v>81.121058318522415</c:v>
                </c:pt>
                <c:pt idx="353">
                  <c:v>81.186447655357412</c:v>
                </c:pt>
                <c:pt idx="354">
                  <c:v>81.243112330657581</c:v>
                </c:pt>
                <c:pt idx="355">
                  <c:v>81.291054913924356</c:v>
                </c:pt>
                <c:pt idx="356">
                  <c:v>81.330277608298985</c:v>
                </c:pt>
                <c:pt idx="357">
                  <c:v>81.360782236080439</c:v>
                </c:pt>
                <c:pt idx="358">
                  <c:v>81.382570226884042</c:v>
                </c:pt>
                <c:pt idx="359">
                  <c:v>81.39564260843585</c:v>
                </c:pt>
                <c:pt idx="360">
                  <c:v>81.399999999999991</c:v>
                </c:pt>
              </c:numCache>
            </c:numRef>
          </c:yVal>
          <c:smooth val="0"/>
          <c:extLst>
            <c:ext xmlns:c16="http://schemas.microsoft.com/office/drawing/2014/chart" uri="{C3380CC4-5D6E-409C-BE32-E72D297353CC}">
              <c16:uniqueId val="{00000000-C988-DF42-88FF-05101455A4D0}"/>
            </c:ext>
          </c:extLst>
        </c:ser>
        <c:dLbls>
          <c:showLegendKey val="0"/>
          <c:showVal val="0"/>
          <c:showCatName val="0"/>
          <c:showSerName val="0"/>
          <c:showPercent val="0"/>
          <c:showBubbleSize val="0"/>
        </c:dLbls>
        <c:axId val="1215239823"/>
        <c:axId val="1221948159"/>
      </c:scatterChart>
      <c:valAx>
        <c:axId val="1215239823"/>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21948159"/>
        <c:crosses val="autoZero"/>
        <c:crossBetween val="midCat"/>
        <c:majorUnit val="45"/>
      </c:valAx>
      <c:valAx>
        <c:axId val="122194815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 Pisition (mm)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523982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Piston Position and Velocity</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8575" cap="rnd">
              <a:solidFill>
                <a:schemeClr val="accent1"/>
              </a:solidFill>
              <a:round/>
            </a:ln>
            <a:effectLst/>
          </c:spPr>
          <c:marker>
            <c:symbol val="none"/>
          </c:marker>
          <c:xVal>
            <c:numRef>
              <c:f>Calculations!$H$3:$H$363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Calculations!$I$3:$I$363</c:f>
              <c:numCache>
                <c:formatCode>0.000</c:formatCode>
                <c:ptCount val="361"/>
                <c:pt idx="0">
                  <c:v>81.399999999999991</c:v>
                </c:pt>
                <c:pt idx="1">
                  <c:v>81.39564260843585</c:v>
                </c:pt>
                <c:pt idx="2">
                  <c:v>81.382570226884042</c:v>
                </c:pt>
                <c:pt idx="3">
                  <c:v>81.360782236080439</c:v>
                </c:pt>
                <c:pt idx="4">
                  <c:v>81.330277608298985</c:v>
                </c:pt>
                <c:pt idx="5">
                  <c:v>81.291054913924356</c:v>
                </c:pt>
                <c:pt idx="6">
                  <c:v>81.243112330657581</c:v>
                </c:pt>
                <c:pt idx="7">
                  <c:v>81.186447655357412</c:v>
                </c:pt>
                <c:pt idx="8">
                  <c:v>81.121058318522415</c:v>
                </c:pt>
                <c:pt idx="9">
                  <c:v>81.046941401418437</c:v>
                </c:pt>
                <c:pt idx="10">
                  <c:v>80.964093655857425</c:v>
                </c:pt>
                <c:pt idx="11">
                  <c:v>80.872511526634469</c:v>
                </c:pt>
                <c:pt idx="12">
                  <c:v>80.772191176629491</c:v>
                </c:pt>
                <c:pt idx="13">
                  <c:v>80.663128514581686</c:v>
                </c:pt>
                <c:pt idx="14">
                  <c:v>80.545319225543821</c:v>
                </c:pt>
                <c:pt idx="15">
                  <c:v>80.418758804024378</c:v>
                </c:pt>
                <c:pt idx="16">
                  <c:v>80.283442589825455</c:v>
                </c:pt>
                <c:pt idx="17">
                  <c:v>80.139365806583015</c:v>
                </c:pt>
                <c:pt idx="18">
                  <c:v>79.986523603017389</c:v>
                </c:pt>
                <c:pt idx="19">
                  <c:v>79.824911096899314</c:v>
                </c:pt>
                <c:pt idx="20">
                  <c:v>79.654523421737252</c:v>
                </c:pt>
                <c:pt idx="21">
                  <c:v>79.475355776189573</c:v>
                </c:pt>
                <c:pt idx="22">
                  <c:v>79.287403476204744</c:v>
                </c:pt>
                <c:pt idx="23">
                  <c:v>79.090662009889627</c:v>
                </c:pt>
                <c:pt idx="24">
                  <c:v>78.885127095105304</c:v>
                </c:pt>
                <c:pt idx="25">
                  <c:v>78.67079473978653</c:v>
                </c:pt>
                <c:pt idx="26">
                  <c:v>78.447661304978695</c:v>
                </c:pt>
                <c:pt idx="27">
                  <c:v>78.21572357058335</c:v>
                </c:pt>
                <c:pt idx="28">
                  <c:v>77.974978803799786</c:v>
                </c:pt>
                <c:pt idx="29">
                  <c:v>77.725424830246553</c:v>
                </c:pt>
                <c:pt idx="30">
                  <c:v>77.467060107743123</c:v>
                </c:pt>
                <c:pt idx="31">
                  <c:v>77.199883802727285</c:v>
                </c:pt>
                <c:pt idx="32">
                  <c:v>76.923895869279221</c:v>
                </c:pt>
                <c:pt idx="33">
                  <c:v>76.639097130718511</c:v>
                </c:pt>
                <c:pt idx="34">
                  <c:v>76.345489363734146</c:v>
                </c:pt>
                <c:pt idx="35">
                  <c:v>76.043075385003107</c:v>
                </c:pt>
                <c:pt idx="36">
                  <c:v>75.731859140245604</c:v>
                </c:pt>
                <c:pt idx="37">
                  <c:v>75.411845795659502</c:v>
                </c:pt>
                <c:pt idx="38">
                  <c:v>75.083041831669547</c:v>
                </c:pt>
                <c:pt idx="39">
                  <c:v>74.745455138919397</c:v>
                </c:pt>
                <c:pt idx="40">
                  <c:v>74.399095116427588</c:v>
                </c:pt>
                <c:pt idx="41">
                  <c:v>74.043972771820378</c:v>
                </c:pt>
                <c:pt idx="42">
                  <c:v>73.680100823546525</c:v>
                </c:pt>
                <c:pt idx="43">
                  <c:v>73.307493804970818</c:v>
                </c:pt>
                <c:pt idx="44">
                  <c:v>72.926168170234092</c:v>
                </c:pt>
                <c:pt idx="45">
                  <c:v>72.536142401759562</c:v>
                </c:pt>
                <c:pt idx="46">
                  <c:v>72.137437119275305</c:v>
                </c:pt>
                <c:pt idx="47">
                  <c:v>71.730075190214109</c:v>
                </c:pt>
                <c:pt idx="48">
                  <c:v>71.31408184134267</c:v>
                </c:pt>
                <c:pt idx="49">
                  <c:v>70.889484771462435</c:v>
                </c:pt>
                <c:pt idx="50">
                  <c:v>70.45631426501518</c:v>
                </c:pt>
                <c:pt idx="51">
                  <c:v>70.014603306416717</c:v>
                </c:pt>
                <c:pt idx="52">
                  <c:v>69.564387694933032</c:v>
                </c:pt>
                <c:pt idx="53">
                  <c:v>69.105706159903633</c:v>
                </c:pt>
                <c:pt idx="54">
                  <c:v>68.638600476107996</c:v>
                </c:pt>
                <c:pt idx="55">
                  <c:v>68.163115579061213</c:v>
                </c:pt>
                <c:pt idx="56">
                  <c:v>67.67929968001755</c:v>
                </c:pt>
                <c:pt idx="57">
                  <c:v>67.187204380450979</c:v>
                </c:pt>
                <c:pt idx="58">
                  <c:v>66.686884785774311</c:v>
                </c:pt>
                <c:pt idx="59">
                  <c:v>66.178399618050889</c:v>
                </c:pt>
                <c:pt idx="60">
                  <c:v>65.661811327445065</c:v>
                </c:pt>
                <c:pt idx="61">
                  <c:v>65.137186202152662</c:v>
                </c:pt>
                <c:pt idx="62">
                  <c:v>64.604594476544136</c:v>
                </c:pt>
                <c:pt idx="63">
                  <c:v>64.064110437250335</c:v>
                </c:pt>
                <c:pt idx="64">
                  <c:v>63.515812526914601</c:v>
                </c:pt>
                <c:pt idx="65">
                  <c:v>62.959783445331411</c:v>
                </c:pt>
                <c:pt idx="66">
                  <c:v>62.396110247689265</c:v>
                </c:pt>
                <c:pt idx="67">
                  <c:v>61.824884439632982</c:v>
                </c:pt>
                <c:pt idx="68">
                  <c:v>61.246202068859219</c:v>
                </c:pt>
                <c:pt idx="69">
                  <c:v>60.660163812959212</c:v>
                </c:pt>
                <c:pt idx="70">
                  <c:v>60.066875063223833</c:v>
                </c:pt>
                <c:pt idx="71">
                  <c:v>59.466446004126439</c:v>
                </c:pt>
                <c:pt idx="72">
                  <c:v>58.858991688204426</c:v>
                </c:pt>
                <c:pt idx="73">
                  <c:v>58.244632106061459</c:v>
                </c:pt>
                <c:pt idx="74">
                  <c:v>57.623492251220483</c:v>
                </c:pt>
                <c:pt idx="75">
                  <c:v>56.995702179561221</c:v>
                </c:pt>
                <c:pt idx="76">
                  <c:v>56.361397063085406</c:v>
                </c:pt>
                <c:pt idx="77">
                  <c:v>55.720717237760411</c:v>
                </c:pt>
                <c:pt idx="78">
                  <c:v>55.073808245201661</c:v>
                </c:pt>
                <c:pt idx="79">
                  <c:v>54.420820867965418</c:v>
                </c:pt>
                <c:pt idx="80">
                  <c:v>53.761911158235193</c:v>
                </c:pt>
                <c:pt idx="81">
                  <c:v>53.097240459697716</c:v>
                </c:pt>
                <c:pt idx="82">
                  <c:v>52.426975422418366</c:v>
                </c:pt>
                <c:pt idx="83">
                  <c:v>51.751288010541288</c:v>
                </c:pt>
                <c:pt idx="84">
                  <c:v>51.070355502653953</c:v>
                </c:pt>
                <c:pt idx="85">
                  <c:v>50.384360484674133</c:v>
                </c:pt>
                <c:pt idx="86">
                  <c:v>49.693490835132877</c:v>
                </c:pt>
                <c:pt idx="87">
                  <c:v>48.997939702746152</c:v>
                </c:pt>
                <c:pt idx="88">
                  <c:v>48.297905476186457</c:v>
                </c:pt>
                <c:pt idx="89">
                  <c:v>47.593591745983787</c:v>
                </c:pt>
                <c:pt idx="90">
                  <c:v>46.885207258506114</c:v>
                </c:pt>
                <c:pt idx="91">
                  <c:v>46.172965861988899</c:v>
                </c:pt>
                <c:pt idx="92">
                  <c:v>45.457086444602879</c:v>
                </c:pt>
                <c:pt idx="93">
                  <c:v>44.737792864570537</c:v>
                </c:pt>
                <c:pt idx="94">
                  <c:v>44.015313872361077</c:v>
                </c:pt>
                <c:pt idx="95">
                  <c:v>43.289883025014774</c:v>
                </c:pt>
                <c:pt idx="96">
                  <c:v>42.561738592666956</c:v>
                </c:pt>
                <c:pt idx="97">
                  <c:v>41.831123457362253</c:v>
                </c:pt>
                <c:pt idx="98">
                  <c:v>41.09828500426903</c:v>
                </c:pt>
                <c:pt idx="99">
                  <c:v>40.363475005422913</c:v>
                </c:pt>
                <c:pt idx="100">
                  <c:v>39.626949496147063</c:v>
                </c:pt>
                <c:pt idx="101">
                  <c:v>38.888968644314673</c:v>
                </c:pt>
                <c:pt idx="102">
                  <c:v>38.149796612636038</c:v>
                </c:pt>
                <c:pt idx="103">
                  <c:v>37.409701414169803</c:v>
                </c:pt>
                <c:pt idx="104">
                  <c:v>36.66895476127246</c:v>
                </c:pt>
                <c:pt idx="105">
                  <c:v>35.927831908216007</c:v>
                </c:pt>
                <c:pt idx="106">
                  <c:v>35.18661148771676</c:v>
                </c:pt>
                <c:pt idx="107">
                  <c:v>34.4455753416307</c:v>
                </c:pt>
                <c:pt idx="108">
                  <c:v>33.705008346083673</c:v>
                </c:pt>
                <c:pt idx="109">
                  <c:v>32.965198231313877</c:v>
                </c:pt>
                <c:pt idx="110">
                  <c:v>32.226435396514375</c:v>
                </c:pt>
                <c:pt idx="111">
                  <c:v>31.489012719971782</c:v>
                </c:pt>
                <c:pt idx="112">
                  <c:v>30.753225364803967</c:v>
                </c:pt>
                <c:pt idx="113">
                  <c:v>30.019370580606108</c:v>
                </c:pt>
                <c:pt idx="114">
                  <c:v>29.287747501319132</c:v>
                </c:pt>
                <c:pt idx="115">
                  <c:v>28.558656939638468</c:v>
                </c:pt>
                <c:pt idx="116">
                  <c:v>27.832401178283703</c:v>
                </c:pt>
                <c:pt idx="117">
                  <c:v>27.109283758451227</c:v>
                </c:pt>
                <c:pt idx="118">
                  <c:v>26.389609265772606</c:v>
                </c:pt>
                <c:pt idx="119">
                  <c:v>25.673683114100839</c:v>
                </c:pt>
                <c:pt idx="120">
                  <c:v>24.961811327445076</c:v>
                </c:pt>
                <c:pt idx="121">
                  <c:v>24.254300320372465</c:v>
                </c:pt>
                <c:pt idx="122">
                  <c:v>23.551456677191453</c:v>
                </c:pt>
                <c:pt idx="123">
                  <c:v>22.853586930227777</c:v>
                </c:pt>
                <c:pt idx="124">
                  <c:v>22.16099733749877</c:v>
                </c:pt>
                <c:pt idx="125">
                  <c:v>21.473993660086052</c:v>
                </c:pt>
                <c:pt idx="126">
                  <c:v>20.792880939500691</c:v>
                </c:pt>
                <c:pt idx="127">
                  <c:v>20.117963275326929</c:v>
                </c:pt>
                <c:pt idx="128">
                  <c:v>19.449543603424445</c:v>
                </c:pt>
                <c:pt idx="129">
                  <c:v>18.787923474959939</c:v>
                </c:pt>
                <c:pt idx="130">
                  <c:v>18.133402836530877</c:v>
                </c:pt>
                <c:pt idx="131">
                  <c:v>17.486279811635143</c:v>
                </c:pt>
                <c:pt idx="132">
                  <c:v>16.8468504837316</c:v>
                </c:pt>
                <c:pt idx="133">
                  <c:v>16.215408681126746</c:v>
                </c:pt>
                <c:pt idx="134">
                  <c:v>15.592245763912928</c:v>
                </c:pt>
                <c:pt idx="135">
                  <c:v>14.977650413174587</c:v>
                </c:pt>
                <c:pt idx="136">
                  <c:v>14.371908422667872</c:v>
                </c:pt>
                <c:pt idx="137">
                  <c:v>13.775302493170329</c:v>
                </c:pt>
                <c:pt idx="138">
                  <c:v>13.188112029686636</c:v>
                </c:pt>
                <c:pt idx="139">
                  <c:v>12.610612941686725</c:v>
                </c:pt>
                <c:pt idx="140">
                  <c:v>12.043077446542782</c:v>
                </c:pt>
                <c:pt idx="141">
                  <c:v>11.485773876321957</c:v>
                </c:pt>
                <c:pt idx="142">
                  <c:v>10.938966488082372</c:v>
                </c:pt>
                <c:pt idx="143">
                  <c:v>10.402915277809853</c:v>
                </c:pt>
                <c:pt idx="144">
                  <c:v>9.8778757981248759</c:v>
                </c:pt>
                <c:pt idx="145">
                  <c:v>9.3640989798791736</c:v>
                </c:pt>
                <c:pt idx="146">
                  <c:v>8.8618309577537389</c:v>
                </c:pt>
                <c:pt idx="147">
                  <c:v>8.3713128999609978</c:v>
                </c:pt>
                <c:pt idx="148">
                  <c:v>7.8927808421461521</c:v>
                </c:pt>
                <c:pt idx="149">
                  <c:v>7.4264655255753382</c:v>
                </c:pt>
                <c:pt idx="150">
                  <c:v>6.9725922396897886</c:v>
                </c:pt>
                <c:pt idx="151">
                  <c:v>6.5313806690997467</c:v>
                </c:pt>
                <c:pt idx="152">
                  <c:v>6.1030447450831389</c:v>
                </c:pt>
                <c:pt idx="153">
                  <c:v>5.6877925016502218</c:v>
                </c:pt>
                <c:pt idx="154">
                  <c:v>5.2858259362265017</c:v>
                </c:pt>
                <c:pt idx="155">
                  <c:v>4.8973408750032377</c:v>
                </c:pt>
                <c:pt idx="156">
                  <c:v>4.5225268429975927</c:v>
                </c:pt>
                <c:pt idx="157">
                  <c:v>4.1615669388609717</c:v>
                </c:pt>
                <c:pt idx="158">
                  <c:v>3.8146377144682333</c:v>
                </c:pt>
                <c:pt idx="159">
                  <c:v>3.4819090593173314</c:v>
                </c:pt>
                <c:pt idx="160">
                  <c:v>3.163544089764315</c:v>
                </c:pt>
                <c:pt idx="161">
                  <c:v>2.8596990431149152</c:v>
                </c:pt>
                <c:pt idx="162">
                  <c:v>2.5705231765918768</c:v>
                </c:pt>
                <c:pt idx="163">
                  <c:v>2.2961586711919324</c:v>
                </c:pt>
                <c:pt idx="164">
                  <c:v>2.0367405404462886</c:v>
                </c:pt>
                <c:pt idx="165">
                  <c:v>1.7923965440942311</c:v>
                </c:pt>
                <c:pt idx="166">
                  <c:v>1.563247106677693</c:v>
                </c:pt>
                <c:pt idx="167">
                  <c:v>1.3494052410635504</c:v>
                </c:pt>
                <c:pt idx="168">
                  <c:v>1.1509764768976822</c:v>
                </c:pt>
                <c:pt idx="169">
                  <c:v>0.96805879399460082</c:v>
                </c:pt>
                <c:pt idx="170">
                  <c:v>0.80074256066370708</c:v>
                </c:pt>
                <c:pt idx="171">
                  <c:v>0.64911047697421509</c:v>
                </c:pt>
                <c:pt idx="172">
                  <c:v>0.51323752295857616</c:v>
                </c:pt>
                <c:pt idx="173">
                  <c:v>0.39319091175377707</c:v>
                </c:pt>
                <c:pt idx="174">
                  <c:v>0.28903004768011442</c:v>
                </c:pt>
                <c:pt idx="175">
                  <c:v>0.20080648925625155</c:v>
                </c:pt>
                <c:pt idx="176">
                  <c:v>0.12856391714930737</c:v>
                </c:pt>
                <c:pt idx="177">
                  <c:v>7.2338107058129708E-2</c:v>
                </c:pt>
                <c:pt idx="178">
                  <c:v>3.2156907529639511E-2</c:v>
                </c:pt>
                <c:pt idx="179">
                  <c:v>8.0402227056026732E-3</c:v>
                </c:pt>
                <c:pt idx="180">
                  <c:v>0</c:v>
                </c:pt>
                <c:pt idx="181">
                  <c:v>8.0402227056026732E-3</c:v>
                </c:pt>
                <c:pt idx="182">
                  <c:v>3.2156907529639511E-2</c:v>
                </c:pt>
                <c:pt idx="183">
                  <c:v>7.2338107058129708E-2</c:v>
                </c:pt>
                <c:pt idx="184">
                  <c:v>0.12856391714930737</c:v>
                </c:pt>
                <c:pt idx="185">
                  <c:v>0.20080648925625155</c:v>
                </c:pt>
                <c:pt idx="186">
                  <c:v>0.28903004768011442</c:v>
                </c:pt>
                <c:pt idx="187">
                  <c:v>0.39319091175377707</c:v>
                </c:pt>
                <c:pt idx="188">
                  <c:v>0.51323752295857616</c:v>
                </c:pt>
                <c:pt idx="189">
                  <c:v>0.64911047697421509</c:v>
                </c:pt>
                <c:pt idx="190">
                  <c:v>0.80074256066370708</c:v>
                </c:pt>
                <c:pt idx="191">
                  <c:v>0.96805879399460082</c:v>
                </c:pt>
                <c:pt idx="192">
                  <c:v>1.1509764768976822</c:v>
                </c:pt>
                <c:pt idx="193">
                  <c:v>1.3494052410635504</c:v>
                </c:pt>
                <c:pt idx="194">
                  <c:v>1.563247106677693</c:v>
                </c:pt>
                <c:pt idx="195">
                  <c:v>1.7923965440942311</c:v>
                </c:pt>
                <c:pt idx="196">
                  <c:v>2.0367405404462886</c:v>
                </c:pt>
                <c:pt idx="197">
                  <c:v>2.2961586711919324</c:v>
                </c:pt>
                <c:pt idx="198">
                  <c:v>2.5705231765918768</c:v>
                </c:pt>
                <c:pt idx="199">
                  <c:v>2.8596990431149152</c:v>
                </c:pt>
                <c:pt idx="200">
                  <c:v>3.163544089764315</c:v>
                </c:pt>
                <c:pt idx="201">
                  <c:v>3.4819090593173314</c:v>
                </c:pt>
                <c:pt idx="202">
                  <c:v>3.8146377144682333</c:v>
                </c:pt>
                <c:pt idx="203">
                  <c:v>4.1615669388609717</c:v>
                </c:pt>
                <c:pt idx="204">
                  <c:v>4.5225268429975927</c:v>
                </c:pt>
                <c:pt idx="205">
                  <c:v>4.8973408750032377</c:v>
                </c:pt>
                <c:pt idx="206">
                  <c:v>5.2858259362265017</c:v>
                </c:pt>
                <c:pt idx="207">
                  <c:v>5.6877925016502218</c:v>
                </c:pt>
                <c:pt idx="208">
                  <c:v>6.1030447450831389</c:v>
                </c:pt>
                <c:pt idx="209">
                  <c:v>6.5313806690997467</c:v>
                </c:pt>
                <c:pt idx="210">
                  <c:v>6.9725922396897886</c:v>
                </c:pt>
                <c:pt idx="211">
                  <c:v>7.4264655255753382</c:v>
                </c:pt>
                <c:pt idx="212">
                  <c:v>7.8927808421461521</c:v>
                </c:pt>
                <c:pt idx="213">
                  <c:v>8.3713128999609978</c:v>
                </c:pt>
                <c:pt idx="214">
                  <c:v>8.8618309577537389</c:v>
                </c:pt>
                <c:pt idx="215">
                  <c:v>9.3640989798791736</c:v>
                </c:pt>
                <c:pt idx="216">
                  <c:v>9.8778757981248759</c:v>
                </c:pt>
                <c:pt idx="217">
                  <c:v>10.402915277809853</c:v>
                </c:pt>
                <c:pt idx="218">
                  <c:v>10.938966488082372</c:v>
                </c:pt>
                <c:pt idx="219">
                  <c:v>11.485773876321957</c:v>
                </c:pt>
                <c:pt idx="220">
                  <c:v>12.043077446542782</c:v>
                </c:pt>
                <c:pt idx="221">
                  <c:v>12.610612941686725</c:v>
                </c:pt>
                <c:pt idx="222">
                  <c:v>13.188112029686636</c:v>
                </c:pt>
                <c:pt idx="223">
                  <c:v>13.775302493170329</c:v>
                </c:pt>
                <c:pt idx="224">
                  <c:v>14.371908422667872</c:v>
                </c:pt>
                <c:pt idx="225">
                  <c:v>14.977650413174587</c:v>
                </c:pt>
                <c:pt idx="226">
                  <c:v>15.592245763912928</c:v>
                </c:pt>
                <c:pt idx="227">
                  <c:v>16.215408681126746</c:v>
                </c:pt>
                <c:pt idx="228">
                  <c:v>16.8468504837316</c:v>
                </c:pt>
                <c:pt idx="229">
                  <c:v>17.486279811635143</c:v>
                </c:pt>
                <c:pt idx="230">
                  <c:v>18.133402836530877</c:v>
                </c:pt>
                <c:pt idx="231">
                  <c:v>18.787923474959939</c:v>
                </c:pt>
                <c:pt idx="232">
                  <c:v>19.449543603424445</c:v>
                </c:pt>
                <c:pt idx="233">
                  <c:v>20.117963275326929</c:v>
                </c:pt>
                <c:pt idx="234">
                  <c:v>20.792880939500691</c:v>
                </c:pt>
                <c:pt idx="235">
                  <c:v>21.473993660086052</c:v>
                </c:pt>
                <c:pt idx="236">
                  <c:v>22.16099733749877</c:v>
                </c:pt>
                <c:pt idx="237">
                  <c:v>22.853586930227777</c:v>
                </c:pt>
                <c:pt idx="238">
                  <c:v>23.551456677191453</c:v>
                </c:pt>
                <c:pt idx="239">
                  <c:v>24.254300320372465</c:v>
                </c:pt>
                <c:pt idx="240">
                  <c:v>24.961811327445076</c:v>
                </c:pt>
                <c:pt idx="241">
                  <c:v>25.673683114100839</c:v>
                </c:pt>
                <c:pt idx="242">
                  <c:v>26.389609265772606</c:v>
                </c:pt>
                <c:pt idx="243">
                  <c:v>27.109283758451227</c:v>
                </c:pt>
                <c:pt idx="244">
                  <c:v>27.832401178283703</c:v>
                </c:pt>
                <c:pt idx="245">
                  <c:v>28.558656939638468</c:v>
                </c:pt>
                <c:pt idx="246">
                  <c:v>29.287747501319132</c:v>
                </c:pt>
                <c:pt idx="247">
                  <c:v>30.019370580606108</c:v>
                </c:pt>
                <c:pt idx="248">
                  <c:v>30.753225364803967</c:v>
                </c:pt>
                <c:pt idx="249">
                  <c:v>31.489012719971782</c:v>
                </c:pt>
                <c:pt idx="250">
                  <c:v>32.226435396514375</c:v>
                </c:pt>
                <c:pt idx="251">
                  <c:v>32.965198231313877</c:v>
                </c:pt>
                <c:pt idx="252">
                  <c:v>33.705008346083673</c:v>
                </c:pt>
                <c:pt idx="253">
                  <c:v>34.4455753416307</c:v>
                </c:pt>
                <c:pt idx="254">
                  <c:v>35.18661148771676</c:v>
                </c:pt>
                <c:pt idx="255">
                  <c:v>35.927831908216007</c:v>
                </c:pt>
                <c:pt idx="256">
                  <c:v>36.66895476127246</c:v>
                </c:pt>
                <c:pt idx="257">
                  <c:v>37.409701414169803</c:v>
                </c:pt>
                <c:pt idx="258">
                  <c:v>38.149796612636038</c:v>
                </c:pt>
                <c:pt idx="259">
                  <c:v>38.888968644314673</c:v>
                </c:pt>
                <c:pt idx="260">
                  <c:v>39.626949496147063</c:v>
                </c:pt>
                <c:pt idx="261">
                  <c:v>40.363475005422913</c:v>
                </c:pt>
                <c:pt idx="262">
                  <c:v>41.09828500426903</c:v>
                </c:pt>
                <c:pt idx="263">
                  <c:v>41.831123457362253</c:v>
                </c:pt>
                <c:pt idx="264">
                  <c:v>42.561738592666956</c:v>
                </c:pt>
                <c:pt idx="265">
                  <c:v>43.289883025014774</c:v>
                </c:pt>
                <c:pt idx="266">
                  <c:v>44.015313872361077</c:v>
                </c:pt>
                <c:pt idx="267">
                  <c:v>44.737792864570537</c:v>
                </c:pt>
                <c:pt idx="268">
                  <c:v>45.457086444602879</c:v>
                </c:pt>
                <c:pt idx="269">
                  <c:v>46.172965861988899</c:v>
                </c:pt>
                <c:pt idx="270">
                  <c:v>46.885207258506114</c:v>
                </c:pt>
                <c:pt idx="271">
                  <c:v>47.593591745983787</c:v>
                </c:pt>
                <c:pt idx="272">
                  <c:v>48.297905476186457</c:v>
                </c:pt>
                <c:pt idx="273">
                  <c:v>48.997939702746152</c:v>
                </c:pt>
                <c:pt idx="274">
                  <c:v>49.693490835132877</c:v>
                </c:pt>
                <c:pt idx="275">
                  <c:v>50.384360484674133</c:v>
                </c:pt>
                <c:pt idx="276">
                  <c:v>51.070355502653953</c:v>
                </c:pt>
                <c:pt idx="277">
                  <c:v>51.751288010541288</c:v>
                </c:pt>
                <c:pt idx="278">
                  <c:v>52.426975422418366</c:v>
                </c:pt>
                <c:pt idx="279">
                  <c:v>53.097240459697716</c:v>
                </c:pt>
                <c:pt idx="280">
                  <c:v>53.761911158235193</c:v>
                </c:pt>
                <c:pt idx="281">
                  <c:v>54.420820867965418</c:v>
                </c:pt>
                <c:pt idx="282">
                  <c:v>55.073808245201661</c:v>
                </c:pt>
                <c:pt idx="283">
                  <c:v>55.720717237760411</c:v>
                </c:pt>
                <c:pt idx="284">
                  <c:v>56.361397063085406</c:v>
                </c:pt>
                <c:pt idx="285">
                  <c:v>56.995702179561221</c:v>
                </c:pt>
                <c:pt idx="286">
                  <c:v>57.623492251220483</c:v>
                </c:pt>
                <c:pt idx="287">
                  <c:v>58.244632106061459</c:v>
                </c:pt>
                <c:pt idx="288">
                  <c:v>58.858991688204426</c:v>
                </c:pt>
                <c:pt idx="289">
                  <c:v>59.466446004126439</c:v>
                </c:pt>
                <c:pt idx="290">
                  <c:v>60.066875063223833</c:v>
                </c:pt>
                <c:pt idx="291">
                  <c:v>60.660163812959212</c:v>
                </c:pt>
                <c:pt idx="292">
                  <c:v>61.246202068859219</c:v>
                </c:pt>
                <c:pt idx="293">
                  <c:v>61.824884439632982</c:v>
                </c:pt>
                <c:pt idx="294">
                  <c:v>62.396110247689265</c:v>
                </c:pt>
                <c:pt idx="295">
                  <c:v>62.959783445331411</c:v>
                </c:pt>
                <c:pt idx="296">
                  <c:v>63.515812526914601</c:v>
                </c:pt>
                <c:pt idx="297">
                  <c:v>64.064110437250335</c:v>
                </c:pt>
                <c:pt idx="298">
                  <c:v>64.604594476544136</c:v>
                </c:pt>
                <c:pt idx="299">
                  <c:v>65.137186202152662</c:v>
                </c:pt>
                <c:pt idx="300">
                  <c:v>65.661811327445065</c:v>
                </c:pt>
                <c:pt idx="301">
                  <c:v>66.178399618050889</c:v>
                </c:pt>
                <c:pt idx="302">
                  <c:v>66.686884785774311</c:v>
                </c:pt>
                <c:pt idx="303">
                  <c:v>67.187204380450979</c:v>
                </c:pt>
                <c:pt idx="304">
                  <c:v>67.67929968001755</c:v>
                </c:pt>
                <c:pt idx="305">
                  <c:v>68.163115579061213</c:v>
                </c:pt>
                <c:pt idx="306">
                  <c:v>68.638600476107996</c:v>
                </c:pt>
                <c:pt idx="307">
                  <c:v>69.105706159903633</c:v>
                </c:pt>
                <c:pt idx="308">
                  <c:v>69.564387694933032</c:v>
                </c:pt>
                <c:pt idx="309">
                  <c:v>70.014603306416717</c:v>
                </c:pt>
                <c:pt idx="310">
                  <c:v>70.45631426501518</c:v>
                </c:pt>
                <c:pt idx="311">
                  <c:v>70.889484771462435</c:v>
                </c:pt>
                <c:pt idx="312">
                  <c:v>71.31408184134267</c:v>
                </c:pt>
                <c:pt idx="313">
                  <c:v>71.730075190214109</c:v>
                </c:pt>
                <c:pt idx="314">
                  <c:v>72.137437119275305</c:v>
                </c:pt>
                <c:pt idx="315">
                  <c:v>72.536142401759562</c:v>
                </c:pt>
                <c:pt idx="316">
                  <c:v>72.926168170234092</c:v>
                </c:pt>
                <c:pt idx="317">
                  <c:v>73.307493804970818</c:v>
                </c:pt>
                <c:pt idx="318">
                  <c:v>73.680100823546525</c:v>
                </c:pt>
                <c:pt idx="319">
                  <c:v>74.043972771820378</c:v>
                </c:pt>
                <c:pt idx="320">
                  <c:v>74.399095116427588</c:v>
                </c:pt>
                <c:pt idx="321">
                  <c:v>74.745455138919397</c:v>
                </c:pt>
                <c:pt idx="322">
                  <c:v>75.083041831669547</c:v>
                </c:pt>
                <c:pt idx="323">
                  <c:v>75.411845795659502</c:v>
                </c:pt>
                <c:pt idx="324">
                  <c:v>75.731859140245604</c:v>
                </c:pt>
                <c:pt idx="325">
                  <c:v>76.043075385003107</c:v>
                </c:pt>
                <c:pt idx="326">
                  <c:v>76.345489363734146</c:v>
                </c:pt>
                <c:pt idx="327">
                  <c:v>76.639097130718511</c:v>
                </c:pt>
                <c:pt idx="328">
                  <c:v>76.923895869279221</c:v>
                </c:pt>
                <c:pt idx="329">
                  <c:v>77.199883802727285</c:v>
                </c:pt>
                <c:pt idx="330">
                  <c:v>77.467060107743123</c:v>
                </c:pt>
                <c:pt idx="331">
                  <c:v>77.725424830246553</c:v>
                </c:pt>
                <c:pt idx="332">
                  <c:v>77.974978803799786</c:v>
                </c:pt>
                <c:pt idx="333">
                  <c:v>78.21572357058335</c:v>
                </c:pt>
                <c:pt idx="334">
                  <c:v>78.447661304978695</c:v>
                </c:pt>
                <c:pt idx="335">
                  <c:v>78.67079473978653</c:v>
                </c:pt>
                <c:pt idx="336">
                  <c:v>78.885127095105304</c:v>
                </c:pt>
                <c:pt idx="337">
                  <c:v>79.090662009889627</c:v>
                </c:pt>
                <c:pt idx="338">
                  <c:v>79.287403476204744</c:v>
                </c:pt>
                <c:pt idx="339">
                  <c:v>79.475355776189573</c:v>
                </c:pt>
                <c:pt idx="340">
                  <c:v>79.654523421737252</c:v>
                </c:pt>
                <c:pt idx="341">
                  <c:v>79.824911096899314</c:v>
                </c:pt>
                <c:pt idx="342">
                  <c:v>79.986523603017389</c:v>
                </c:pt>
                <c:pt idx="343">
                  <c:v>80.139365806583015</c:v>
                </c:pt>
                <c:pt idx="344">
                  <c:v>80.283442589825455</c:v>
                </c:pt>
                <c:pt idx="345">
                  <c:v>80.418758804024378</c:v>
                </c:pt>
                <c:pt idx="346">
                  <c:v>80.545319225543821</c:v>
                </c:pt>
                <c:pt idx="347">
                  <c:v>80.663128514581686</c:v>
                </c:pt>
                <c:pt idx="348">
                  <c:v>80.772191176629491</c:v>
                </c:pt>
                <c:pt idx="349">
                  <c:v>80.872511526634469</c:v>
                </c:pt>
                <c:pt idx="350">
                  <c:v>80.964093655857425</c:v>
                </c:pt>
                <c:pt idx="351">
                  <c:v>81.046941401418437</c:v>
                </c:pt>
                <c:pt idx="352">
                  <c:v>81.121058318522415</c:v>
                </c:pt>
                <c:pt idx="353">
                  <c:v>81.186447655357412</c:v>
                </c:pt>
                <c:pt idx="354">
                  <c:v>81.243112330657581</c:v>
                </c:pt>
                <c:pt idx="355">
                  <c:v>81.291054913924356</c:v>
                </c:pt>
                <c:pt idx="356">
                  <c:v>81.330277608298985</c:v>
                </c:pt>
                <c:pt idx="357">
                  <c:v>81.360782236080439</c:v>
                </c:pt>
                <c:pt idx="358">
                  <c:v>81.382570226884042</c:v>
                </c:pt>
                <c:pt idx="359">
                  <c:v>81.39564260843585</c:v>
                </c:pt>
                <c:pt idx="360">
                  <c:v>81.399999999999991</c:v>
                </c:pt>
              </c:numCache>
            </c:numRef>
          </c:yVal>
          <c:smooth val="0"/>
          <c:extLst>
            <c:ext xmlns:c16="http://schemas.microsoft.com/office/drawing/2014/chart" uri="{C3380CC4-5D6E-409C-BE32-E72D297353CC}">
              <c16:uniqueId val="{00000000-78D3-6E4A-BC78-4525EFEF4B4C}"/>
            </c:ext>
          </c:extLst>
        </c:ser>
        <c:dLbls>
          <c:showLegendKey val="0"/>
          <c:showVal val="0"/>
          <c:showCatName val="0"/>
          <c:showSerName val="0"/>
          <c:showPercent val="0"/>
          <c:showBubbleSize val="0"/>
        </c:dLbls>
        <c:axId val="1215239823"/>
        <c:axId val="1221948159"/>
      </c:scatterChart>
      <c:scatterChart>
        <c:scatterStyle val="lineMarker"/>
        <c:varyColors val="0"/>
        <c:ser>
          <c:idx val="1"/>
          <c:order val="1"/>
          <c:tx>
            <c:v>Velocity</c:v>
          </c:tx>
          <c:spPr>
            <a:ln w="25400" cap="rnd">
              <a:solidFill>
                <a:schemeClr val="accent6">
                  <a:lumMod val="75000"/>
                </a:schemeClr>
              </a:solidFill>
              <a:round/>
            </a:ln>
            <a:effectLst/>
          </c:spPr>
          <c:marker>
            <c:symbol val="none"/>
          </c:marker>
          <c:xVal>
            <c:numRef>
              <c:f>Calculations!$H$3:$H$363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Calculations!$L$3:$L$363</c:f>
              <c:numCache>
                <c:formatCode>0.000</c:formatCode>
                <c:ptCount val="361"/>
                <c:pt idx="0">
                  <c:v>0</c:v>
                </c:pt>
                <c:pt idx="1">
                  <c:v>-0.20915727739139811</c:v>
                </c:pt>
                <c:pt idx="2">
                  <c:v>-0.41832446826492742</c:v>
                </c:pt>
                <c:pt idx="3">
                  <c:v>-0.62751142302067819</c:v>
                </c:pt>
                <c:pt idx="4">
                  <c:v>-0.83672786587300152</c:v>
                </c:pt>
                <c:pt idx="5">
                  <c:v>-1.0459833316968457</c:v>
                </c:pt>
                <c:pt idx="6">
                  <c:v>-1.2552871028033223</c:v>
                </c:pt>
                <c:pt idx="7">
                  <c:v>-1.4646481456219931</c:v>
                </c:pt>
                <c:pt idx="8">
                  <c:v>-1.6740750472677064</c:v>
                </c:pt>
                <c:pt idx="9">
                  <c:v>-1.8835759519798785</c:v>
                </c:pt>
                <c:pt idx="10">
                  <c:v>-2.0931584974076145</c:v>
                </c:pt>
                <c:pt idx="11">
                  <c:v>-2.3028297507352136</c:v>
                </c:pt>
                <c:pt idx="12">
                  <c:v>-2.5125961446333918</c:v>
                </c:pt>
                <c:pt idx="13">
                  <c:v>-2.7224634130280378</c:v>
                </c:pt>
                <c:pt idx="14">
                  <c:v>-2.9324365266876953</c:v>
                </c:pt>
                <c:pt idx="15">
                  <c:v>-3.1425196286203914</c:v>
                </c:pt>
                <c:pt idx="16">
                  <c:v>-3.3527159692963551</c:v>
                </c:pt>
                <c:pt idx="17">
                  <c:v>-3.563027841696794</c:v>
                </c:pt>
                <c:pt idx="18">
                  <c:v>-3.7734565162044191</c:v>
                </c:pt>
                <c:pt idx="19">
                  <c:v>-3.9840021753616384</c:v>
                </c:pt>
                <c:pt idx="20">
                  <c:v>-4.1946638485168828</c:v>
                </c:pt>
                <c:pt idx="21">
                  <c:v>-4.4054393463900956</c:v>
                </c:pt>
                <c:pt idx="22">
                  <c:v>-4.6163251955993578</c:v>
                </c:pt>
                <c:pt idx="23">
                  <c:v>-4.8273165731932854</c:v>
                </c:pt>
                <c:pt idx="24">
                  <c:v>-5.0384072412371657</c:v>
                </c:pt>
                <c:pt idx="25">
                  <c:v>-5.2495894815193074</c:v>
                </c:pt>
                <c:pt idx="26">
                  <c:v>-5.4608540304381572</c:v>
                </c:pt>
                <c:pt idx="27">
                  <c:v>-5.6721900141469073</c:v>
                </c:pt>
                <c:pt idx="28">
                  <c:v>-5.883584884041567</c:v>
                </c:pt>
                <c:pt idx="29">
                  <c:v>-6.0950243526799568</c:v>
                </c:pt>
                <c:pt idx="30">
                  <c:v>-6.3064923302312081</c:v>
                </c:pt>
                <c:pt idx="31">
                  <c:v>-6.5179708615668233</c:v>
                </c:pt>
                <c:pt idx="32">
                  <c:v>-6.7294400641052912</c:v>
                </c:pt>
                <c:pt idx="33">
                  <c:v>-6.940878066540904</c:v>
                </c:pt>
                <c:pt idx="34">
                  <c:v>-7.1522609485848534</c:v>
                </c:pt>
                <c:pt idx="35">
                  <c:v>-7.3635626818625042</c:v>
                </c:pt>
                <c:pt idx="36">
                  <c:v>-7.5747550721232528</c:v>
                </c:pt>
                <c:pt idx="37">
                  <c:v>-7.7858077029126784</c:v>
                </c:pt>
                <c:pt idx="38">
                  <c:v>-7.996687880881268</c:v>
                </c:pt>
                <c:pt idx="39">
                  <c:v>-8.2073605829035046</c:v>
                </c:pt>
                <c:pt idx="40">
                  <c:v>-8.4177884051882188</c:v>
                </c:pt>
                <c:pt idx="41">
                  <c:v>-8.6279315145727651</c:v>
                </c:pt>
                <c:pt idx="42">
                  <c:v>-8.8377476021947245</c:v>
                </c:pt>
                <c:pt idx="43">
                  <c:v>-9.0471918397491908</c:v>
                </c:pt>
                <c:pt idx="44">
                  <c:v>-9.2562168385350674</c:v>
                </c:pt>
                <c:pt idx="45">
                  <c:v>-9.4647726115054525</c:v>
                </c:pt>
                <c:pt idx="46">
                  <c:v>-9.6728065385454443</c:v>
                </c:pt>
                <c:pt idx="47">
                  <c:v>-9.8802633351916143</c:v>
                </c:pt>
                <c:pt idx="48">
                  <c:v>-10.087085025020087</c:v>
                </c:pt>
                <c:pt idx="49">
                  <c:v>-10.293210915929876</c:v>
                </c:pt>
                <c:pt idx="50">
                  <c:v>-10.498577580548611</c:v>
                </c:pt>
                <c:pt idx="51">
                  <c:v>-10.70311884098578</c:v>
                </c:pt>
                <c:pt idx="52">
                  <c:v>-10.906765758157007</c:v>
                </c:pt>
                <c:pt idx="53">
                  <c:v>-11.109446625900434</c:v>
                </c:pt>
                <c:pt idx="54">
                  <c:v>-11.311086970109045</c:v>
                </c:pt>
                <c:pt idx="55">
                  <c:v>-11.511609553085348</c:v>
                </c:pt>
                <c:pt idx="56">
                  <c:v>-11.710934383322808</c:v>
                </c:pt>
                <c:pt idx="57">
                  <c:v>-11.908978730918877</c:v>
                </c:pt>
                <c:pt idx="58">
                  <c:v>-12.105657148801072</c:v>
                </c:pt>
                <c:pt idx="59">
                  <c:v>-12.300881499950947</c:v>
                </c:pt>
                <c:pt idx="60">
                  <c:v>-12.494560990778721</c:v>
                </c:pt>
                <c:pt idx="61">
                  <c:v>-12.686602210811145</c:v>
                </c:pt>
                <c:pt idx="62">
                  <c:v>-12.87690917882793</c:v>
                </c:pt>
                <c:pt idx="63">
                  <c:v>-13.06538339555442</c:v>
                </c:pt>
                <c:pt idx="64">
                  <c:v>-13.251923903027091</c:v>
                </c:pt>
                <c:pt idx="65">
                  <c:v>-13.436427350704037</c:v>
                </c:pt>
                <c:pt idx="66">
                  <c:v>-13.618788068381148</c:v>
                </c:pt>
                <c:pt idx="67">
                  <c:v>-13.79889814596055</c:v>
                </c:pt>
                <c:pt idx="68">
                  <c:v>-13.976647520085237</c:v>
                </c:pt>
                <c:pt idx="69">
                  <c:v>-14.151924067624634</c:v>
                </c:pt>
                <c:pt idx="70">
                  <c:v>-14.324613705993272</c:v>
                </c:pt>
                <c:pt idx="71">
                  <c:v>-14.494600500232879</c:v>
                </c:pt>
                <c:pt idx="72">
                  <c:v>-14.661766776779757</c:v>
                </c:pt>
                <c:pt idx="73">
                  <c:v>-14.825993243807318</c:v>
                </c:pt>
                <c:pt idx="74">
                  <c:v>-14.987159118002864</c:v>
                </c:pt>
                <c:pt idx="75">
                  <c:v>-15.145142257620934</c:v>
                </c:pt>
                <c:pt idx="76">
                  <c:v>-15.299819301609716</c:v>
                </c:pt>
                <c:pt idx="77">
                  <c:v>-15.451065814604933</c:v>
                </c:pt>
                <c:pt idx="78">
                  <c:v>-15.598756437539921</c:v>
                </c:pt>
                <c:pt idx="79">
                  <c:v>-15.742765043597613</c:v>
                </c:pt>
                <c:pt idx="80">
                  <c:v>-15.882964899212423</c:v>
                </c:pt>
                <c:pt idx="81">
                  <c:v>-16.019228829801932</c:v>
                </c:pt>
                <c:pt idx="82">
                  <c:v>-16.151429389877137</c:v>
                </c:pt>
                <c:pt idx="83">
                  <c:v>-16.279439037172949</c:v>
                </c:pt>
                <c:pt idx="84">
                  <c:v>-16.403130310405857</c:v>
                </c:pt>
                <c:pt idx="85">
                  <c:v>-16.522376010252913</c:v>
                </c:pt>
                <c:pt idx="86">
                  <c:v>-16.637049383135775</c:v>
                </c:pt>
                <c:pt idx="87">
                  <c:v>-16.747024307357037</c:v>
                </c:pt>
                <c:pt idx="88">
                  <c:v>-16.852175481148375</c:v>
                </c:pt>
                <c:pt idx="89">
                  <c:v>-16.952378612164125</c:v>
                </c:pt>
                <c:pt idx="90">
                  <c:v>-17.047510607938644</c:v>
                </c:pt>
                <c:pt idx="91">
                  <c:v>-17.137449766838813</c:v>
                </c:pt>
                <c:pt idx="92">
                  <c:v>-17.222075969020352</c:v>
                </c:pt>
                <c:pt idx="93">
                  <c:v>-17.301270866901632</c:v>
                </c:pt>
                <c:pt idx="94">
                  <c:v>-17.374918074669154</c:v>
                </c:pt>
                <c:pt idx="95">
                  <c:v>-17.442903356329449</c:v>
                </c:pt>
                <c:pt idx="96">
                  <c:v>-17.50511481183025</c:v>
                </c:pt>
                <c:pt idx="97">
                  <c:v>-17.561443060775105</c:v>
                </c:pt>
                <c:pt idx="98">
                  <c:v>-17.611781423272078</c:v>
                </c:pt>
                <c:pt idx="99">
                  <c:v>-17.656026097463613</c:v>
                </c:pt>
                <c:pt idx="100">
                  <c:v>-17.694076333298877</c:v>
                </c:pt>
                <c:pt idx="101">
                  <c:v>-17.725834602132295</c:v>
                </c:pt>
                <c:pt idx="102">
                  <c:v>-17.751206761738445</c:v>
                </c:pt>
                <c:pt idx="103">
                  <c:v>-17.770102216362943</c:v>
                </c:pt>
                <c:pt idx="104">
                  <c:v>-17.78243407144555</c:v>
                </c:pt>
                <c:pt idx="105">
                  <c:v>-17.78811928266839</c:v>
                </c:pt>
                <c:pt idx="106">
                  <c:v>-17.787078799023675</c:v>
                </c:pt>
                <c:pt idx="107">
                  <c:v>-17.779237699597047</c:v>
                </c:pt>
                <c:pt idx="108">
                  <c:v>-17.764525323801877</c:v>
                </c:pt>
                <c:pt idx="109">
                  <c:v>-17.742875394831572</c:v>
                </c:pt>
                <c:pt idx="110">
                  <c:v>-17.71422613610514</c:v>
                </c:pt>
                <c:pt idx="111">
                  <c:v>-17.678520380524901</c:v>
                </c:pt>
                <c:pt idx="112">
                  <c:v>-17.635705672388099</c:v>
                </c:pt>
                <c:pt idx="113">
                  <c:v>-17.585734361818027</c:v>
                </c:pt>
                <c:pt idx="114">
                  <c:v>-17.528563691611676</c:v>
                </c:pt>
                <c:pt idx="115">
                  <c:v>-17.464155876425139</c:v>
                </c:pt>
                <c:pt idx="116">
                  <c:v>-17.392478174246893</c:v>
                </c:pt>
                <c:pt idx="117">
                  <c:v>-17.31350295013317</c:v>
                </c:pt>
                <c:pt idx="118">
                  <c:v>-17.227207732204647</c:v>
                </c:pt>
                <c:pt idx="119">
                  <c:v>-17.133575259930353</c:v>
                </c:pt>
                <c:pt idx="120">
                  <c:v>-17.032593524740491</c:v>
                </c:pt>
                <c:pt idx="121">
                  <c:v>-16.924255803043483</c:v>
                </c:pt>
                <c:pt idx="122">
                  <c:v>-16.808560681736253</c:v>
                </c:pt>
                <c:pt idx="123">
                  <c:v>-16.685512076312193</c:v>
                </c:pt>
                <c:pt idx="124">
                  <c:v>-16.555119241700709</c:v>
                </c:pt>
                <c:pt idx="125">
                  <c:v>-16.417396775976954</c:v>
                </c:pt>
                <c:pt idx="126">
                  <c:v>-16.272364617109474</c:v>
                </c:pt>
                <c:pt idx="127">
                  <c:v>-16.120048032914951</c:v>
                </c:pt>
                <c:pt idx="128">
                  <c:v>-15.960477604403877</c:v>
                </c:pt>
                <c:pt idx="129">
                  <c:v>-15.793689202722817</c:v>
                </c:pt>
                <c:pt idx="130">
                  <c:v>-15.619723959897556</c:v>
                </c:pt>
                <c:pt idx="131">
                  <c:v>-15.438628233591317</c:v>
                </c:pt>
                <c:pt idx="132">
                  <c:v>-15.250453566100759</c:v>
                </c:pt>
                <c:pt idx="133">
                  <c:v>-15.055256637824074</c:v>
                </c:pt>
                <c:pt idx="134">
                  <c:v>-14.853099215425916</c:v>
                </c:pt>
                <c:pt idx="135">
                  <c:v>-14.644048094940672</c:v>
                </c:pt>
                <c:pt idx="136">
                  <c:v>-14.428175040051086</c:v>
                </c:pt>
                <c:pt idx="137">
                  <c:v>-14.205556715774835</c:v>
                </c:pt>
                <c:pt idx="138">
                  <c:v>-13.976274617803256</c:v>
                </c:pt>
                <c:pt idx="139">
                  <c:v>-13.740414997726248</c:v>
                </c:pt>
                <c:pt idx="140">
                  <c:v>-13.49806878437721</c:v>
                </c:pt>
                <c:pt idx="141">
                  <c:v>-13.249331501524921</c:v>
                </c:pt>
                <c:pt idx="142">
                  <c:v>-12.994303182145247</c:v>
                </c:pt>
                <c:pt idx="143">
                  <c:v>-12.733088279489948</c:v>
                </c:pt>
                <c:pt idx="144">
                  <c:v>-12.465795575168158</c:v>
                </c:pt>
                <c:pt idx="145">
                  <c:v>-12.192538084453645</c:v>
                </c:pt>
                <c:pt idx="146">
                  <c:v>-11.91343295901811</c:v>
                </c:pt>
                <c:pt idx="147">
                  <c:v>-11.62860138729104</c:v>
                </c:pt>
                <c:pt idx="148">
                  <c:v>-11.338168492627917</c:v>
                </c:pt>
                <c:pt idx="149">
                  <c:v>-11.04226322947636</c:v>
                </c:pt>
                <c:pt idx="150">
                  <c:v>-10.741018277707099</c:v>
                </c:pt>
                <c:pt idx="151">
                  <c:v>-10.434569935279796</c:v>
                </c:pt>
                <c:pt idx="152">
                  <c:v>-10.123058009394299</c:v>
                </c:pt>
                <c:pt idx="153">
                  <c:v>-9.8066257062796467</c:v>
                </c:pt>
                <c:pt idx="154">
                  <c:v>-9.4854195197638091</c:v>
                </c:pt>
                <c:pt idx="155">
                  <c:v>-9.1595891187469078</c:v>
                </c:pt>
                <c:pt idx="156">
                  <c:v>-8.8292872337071913</c:v>
                </c:pt>
                <c:pt idx="157">
                  <c:v>-8.4946695423523124</c:v>
                </c:pt>
                <c:pt idx="158">
                  <c:v>-8.1558945545236838</c:v>
                </c:pt>
                <c:pt idx="159">
                  <c:v>-7.8131234964470195</c:v>
                </c:pt>
                <c:pt idx="160">
                  <c:v>-7.4665201944289947</c:v>
                </c:pt>
                <c:pt idx="161">
                  <c:v>-7.1162509580692586</c:v>
                </c:pt>
                <c:pt idx="162">
                  <c:v>-6.7624844630757934</c:v>
                </c:pt>
                <c:pt idx="163">
                  <c:v>-6.4053916337470582</c:v>
                </c:pt>
                <c:pt idx="164">
                  <c:v>-6.0451455251724155</c:v>
                </c:pt>
                <c:pt idx="165">
                  <c:v>-5.6819212052231478</c:v>
                </c:pt>
                <c:pt idx="166">
                  <c:v>-5.3158956363681682</c:v>
                </c:pt>
                <c:pt idx="167">
                  <c:v>-4.9472475573601287</c:v>
                </c:pt>
                <c:pt idx="168">
                  <c:v>-4.5761573648273952</c:v>
                </c:pt>
                <c:pt idx="169">
                  <c:v>-4.2028069948077018</c:v>
                </c:pt>
                <c:pt idx="170">
                  <c:v>-3.8273798042446288</c:v>
                </c:pt>
                <c:pt idx="171">
                  <c:v>-3.450060452461571</c:v>
                </c:pt>
                <c:pt idx="172">
                  <c:v>-3.0710347826452562</c:v>
                </c:pt>
                <c:pt idx="173">
                  <c:v>-2.6904897033415409</c:v>
                </c:pt>
                <c:pt idx="174">
                  <c:v>-2.3086130699703062</c:v>
                </c:pt>
                <c:pt idx="175">
                  <c:v>-1.9255935663696846</c:v>
                </c:pt>
                <c:pt idx="176">
                  <c:v>-1.5416205863774621</c:v>
                </c:pt>
                <c:pt idx="177">
                  <c:v>-1.1568841154360143</c:v>
                </c:pt>
                <c:pt idx="178">
                  <c:v>-0.77157461223032442</c:v>
                </c:pt>
                <c:pt idx="179">
                  <c:v>-0.38588289035567414</c:v>
                </c:pt>
                <c:pt idx="180">
                  <c:v>0</c:v>
                </c:pt>
                <c:pt idx="181">
                  <c:v>0.38588289035567414</c:v>
                </c:pt>
                <c:pt idx="182">
                  <c:v>0.77157461223032442</c:v>
                </c:pt>
                <c:pt idx="183">
                  <c:v>1.1568841154360143</c:v>
                </c:pt>
                <c:pt idx="184">
                  <c:v>1.5416205863774621</c:v>
                </c:pt>
                <c:pt idx="185">
                  <c:v>1.9255935663696846</c:v>
                </c:pt>
                <c:pt idx="186">
                  <c:v>2.3086130699703062</c:v>
                </c:pt>
                <c:pt idx="187">
                  <c:v>2.6904897033415409</c:v>
                </c:pt>
                <c:pt idx="188">
                  <c:v>3.0710347826452562</c:v>
                </c:pt>
                <c:pt idx="189">
                  <c:v>3.450060452461571</c:v>
                </c:pt>
                <c:pt idx="190">
                  <c:v>3.8273798042446288</c:v>
                </c:pt>
                <c:pt idx="191">
                  <c:v>4.2028069948077018</c:v>
                </c:pt>
                <c:pt idx="192">
                  <c:v>4.5761573648273952</c:v>
                </c:pt>
                <c:pt idx="193">
                  <c:v>4.9472475573601287</c:v>
                </c:pt>
                <c:pt idx="194">
                  <c:v>5.3158956363681682</c:v>
                </c:pt>
                <c:pt idx="195">
                  <c:v>5.6819212052231478</c:v>
                </c:pt>
                <c:pt idx="196">
                  <c:v>6.0451455251724155</c:v>
                </c:pt>
                <c:pt idx="197">
                  <c:v>6.4053916337470582</c:v>
                </c:pt>
                <c:pt idx="198">
                  <c:v>6.7624844630757934</c:v>
                </c:pt>
                <c:pt idx="199">
                  <c:v>7.1162509580692586</c:v>
                </c:pt>
                <c:pt idx="200">
                  <c:v>7.4665201944289947</c:v>
                </c:pt>
                <c:pt idx="201">
                  <c:v>7.8131234964470195</c:v>
                </c:pt>
                <c:pt idx="202">
                  <c:v>8.1558945545236838</c:v>
                </c:pt>
                <c:pt idx="203">
                  <c:v>8.4946695423523124</c:v>
                </c:pt>
                <c:pt idx="204">
                  <c:v>8.8292872337071913</c:v>
                </c:pt>
                <c:pt idx="205">
                  <c:v>9.1595891187469078</c:v>
                </c:pt>
                <c:pt idx="206">
                  <c:v>9.4854195197638091</c:v>
                </c:pt>
                <c:pt idx="207">
                  <c:v>9.8066257062796467</c:v>
                </c:pt>
                <c:pt idx="208">
                  <c:v>10.123058009394299</c:v>
                </c:pt>
                <c:pt idx="209">
                  <c:v>10.434569935279796</c:v>
                </c:pt>
                <c:pt idx="210">
                  <c:v>10.741018277707099</c:v>
                </c:pt>
                <c:pt idx="211">
                  <c:v>11.04226322947636</c:v>
                </c:pt>
                <c:pt idx="212">
                  <c:v>11.338168492627917</c:v>
                </c:pt>
                <c:pt idx="213">
                  <c:v>11.62860138729104</c:v>
                </c:pt>
                <c:pt idx="214">
                  <c:v>11.91343295901811</c:v>
                </c:pt>
                <c:pt idx="215">
                  <c:v>12.192538084453645</c:v>
                </c:pt>
                <c:pt idx="216">
                  <c:v>12.465795575168158</c:v>
                </c:pt>
                <c:pt idx="217">
                  <c:v>12.733088279489948</c:v>
                </c:pt>
                <c:pt idx="218">
                  <c:v>12.994303182145247</c:v>
                </c:pt>
                <c:pt idx="219">
                  <c:v>13.249331501524921</c:v>
                </c:pt>
                <c:pt idx="220">
                  <c:v>13.49806878437721</c:v>
                </c:pt>
                <c:pt idx="221">
                  <c:v>13.740414997726248</c:v>
                </c:pt>
                <c:pt idx="222">
                  <c:v>13.976274617803256</c:v>
                </c:pt>
                <c:pt idx="223">
                  <c:v>14.205556715774835</c:v>
                </c:pt>
                <c:pt idx="224">
                  <c:v>14.428175040051086</c:v>
                </c:pt>
                <c:pt idx="225">
                  <c:v>14.644048094940672</c:v>
                </c:pt>
                <c:pt idx="226">
                  <c:v>14.853099215425916</c:v>
                </c:pt>
                <c:pt idx="227">
                  <c:v>15.055256637824074</c:v>
                </c:pt>
                <c:pt idx="228">
                  <c:v>15.250453566100759</c:v>
                </c:pt>
                <c:pt idx="229">
                  <c:v>15.438628233591317</c:v>
                </c:pt>
                <c:pt idx="230">
                  <c:v>15.619723959897556</c:v>
                </c:pt>
                <c:pt idx="231">
                  <c:v>15.793689202722817</c:v>
                </c:pt>
                <c:pt idx="232">
                  <c:v>15.960477604403877</c:v>
                </c:pt>
                <c:pt idx="233">
                  <c:v>16.120048032914951</c:v>
                </c:pt>
                <c:pt idx="234">
                  <c:v>16.272364617109474</c:v>
                </c:pt>
                <c:pt idx="235">
                  <c:v>16.417396775976954</c:v>
                </c:pt>
                <c:pt idx="236">
                  <c:v>16.555119241700709</c:v>
                </c:pt>
                <c:pt idx="237">
                  <c:v>16.685512076312193</c:v>
                </c:pt>
                <c:pt idx="238">
                  <c:v>16.808560681736253</c:v>
                </c:pt>
                <c:pt idx="239">
                  <c:v>16.924255803043483</c:v>
                </c:pt>
                <c:pt idx="240">
                  <c:v>17.032593524740491</c:v>
                </c:pt>
                <c:pt idx="241">
                  <c:v>17.133575259930353</c:v>
                </c:pt>
                <c:pt idx="242">
                  <c:v>17.227207732204647</c:v>
                </c:pt>
                <c:pt idx="243">
                  <c:v>17.31350295013317</c:v>
                </c:pt>
                <c:pt idx="244">
                  <c:v>17.392478174246893</c:v>
                </c:pt>
                <c:pt idx="245">
                  <c:v>17.464155876425139</c:v>
                </c:pt>
                <c:pt idx="246">
                  <c:v>17.528563691611676</c:v>
                </c:pt>
                <c:pt idx="247">
                  <c:v>17.585734361818027</c:v>
                </c:pt>
                <c:pt idx="248">
                  <c:v>17.635705672388099</c:v>
                </c:pt>
                <c:pt idx="249">
                  <c:v>17.678520380524901</c:v>
                </c:pt>
                <c:pt idx="250">
                  <c:v>17.71422613610514</c:v>
                </c:pt>
                <c:pt idx="251">
                  <c:v>17.742875394831572</c:v>
                </c:pt>
                <c:pt idx="252">
                  <c:v>17.764525323801877</c:v>
                </c:pt>
                <c:pt idx="253">
                  <c:v>17.779237699597047</c:v>
                </c:pt>
                <c:pt idx="254">
                  <c:v>17.787078799023675</c:v>
                </c:pt>
                <c:pt idx="255">
                  <c:v>17.78811928266839</c:v>
                </c:pt>
                <c:pt idx="256">
                  <c:v>17.78243407144555</c:v>
                </c:pt>
                <c:pt idx="257">
                  <c:v>17.770102216362943</c:v>
                </c:pt>
                <c:pt idx="258">
                  <c:v>17.751206761738445</c:v>
                </c:pt>
                <c:pt idx="259">
                  <c:v>17.725834602132295</c:v>
                </c:pt>
                <c:pt idx="260">
                  <c:v>17.694076333298877</c:v>
                </c:pt>
                <c:pt idx="261">
                  <c:v>17.656026097463613</c:v>
                </c:pt>
                <c:pt idx="262">
                  <c:v>17.611781423272078</c:v>
                </c:pt>
                <c:pt idx="263">
                  <c:v>17.561443060775105</c:v>
                </c:pt>
                <c:pt idx="264">
                  <c:v>17.50511481183025</c:v>
                </c:pt>
                <c:pt idx="265">
                  <c:v>17.442903356329449</c:v>
                </c:pt>
                <c:pt idx="266">
                  <c:v>17.374918074669154</c:v>
                </c:pt>
                <c:pt idx="267">
                  <c:v>17.301270866901632</c:v>
                </c:pt>
                <c:pt idx="268">
                  <c:v>17.222075969020352</c:v>
                </c:pt>
                <c:pt idx="269">
                  <c:v>17.137449766838813</c:v>
                </c:pt>
                <c:pt idx="270">
                  <c:v>17.047510607938644</c:v>
                </c:pt>
                <c:pt idx="271">
                  <c:v>16.952378612164125</c:v>
                </c:pt>
                <c:pt idx="272">
                  <c:v>16.852175481148375</c:v>
                </c:pt>
                <c:pt idx="273">
                  <c:v>16.747024307357037</c:v>
                </c:pt>
                <c:pt idx="274">
                  <c:v>16.637049383135775</c:v>
                </c:pt>
                <c:pt idx="275">
                  <c:v>16.522376010252913</c:v>
                </c:pt>
                <c:pt idx="276">
                  <c:v>16.403130310405857</c:v>
                </c:pt>
                <c:pt idx="277">
                  <c:v>16.279439037172949</c:v>
                </c:pt>
                <c:pt idx="278">
                  <c:v>16.151429389877137</c:v>
                </c:pt>
                <c:pt idx="279">
                  <c:v>16.019228829801932</c:v>
                </c:pt>
                <c:pt idx="280">
                  <c:v>15.882964899212423</c:v>
                </c:pt>
                <c:pt idx="281">
                  <c:v>15.742765043597613</c:v>
                </c:pt>
                <c:pt idx="282">
                  <c:v>15.598756437539921</c:v>
                </c:pt>
                <c:pt idx="283">
                  <c:v>15.451065814604933</c:v>
                </c:pt>
                <c:pt idx="284">
                  <c:v>15.299819301609716</c:v>
                </c:pt>
                <c:pt idx="285">
                  <c:v>15.145142257620934</c:v>
                </c:pt>
                <c:pt idx="286">
                  <c:v>14.987159118002864</c:v>
                </c:pt>
                <c:pt idx="287">
                  <c:v>14.825993243807318</c:v>
                </c:pt>
                <c:pt idx="288">
                  <c:v>14.661766776779757</c:v>
                </c:pt>
                <c:pt idx="289">
                  <c:v>14.494600500232879</c:v>
                </c:pt>
                <c:pt idx="290">
                  <c:v>14.324613705993272</c:v>
                </c:pt>
                <c:pt idx="291">
                  <c:v>14.151924067624634</c:v>
                </c:pt>
                <c:pt idx="292">
                  <c:v>13.976647520085237</c:v>
                </c:pt>
                <c:pt idx="293">
                  <c:v>13.79889814596055</c:v>
                </c:pt>
                <c:pt idx="294">
                  <c:v>13.618788068381148</c:v>
                </c:pt>
                <c:pt idx="295">
                  <c:v>13.436427350704037</c:v>
                </c:pt>
                <c:pt idx="296">
                  <c:v>13.251923903027091</c:v>
                </c:pt>
                <c:pt idx="297">
                  <c:v>13.06538339555442</c:v>
                </c:pt>
                <c:pt idx="298">
                  <c:v>12.87690917882793</c:v>
                </c:pt>
                <c:pt idx="299">
                  <c:v>12.686602210811145</c:v>
                </c:pt>
                <c:pt idx="300">
                  <c:v>12.494560990778721</c:v>
                </c:pt>
                <c:pt idx="301">
                  <c:v>12.300881499950947</c:v>
                </c:pt>
                <c:pt idx="302">
                  <c:v>12.105657148801072</c:v>
                </c:pt>
                <c:pt idx="303">
                  <c:v>11.908978730918877</c:v>
                </c:pt>
                <c:pt idx="304">
                  <c:v>11.710934383322808</c:v>
                </c:pt>
                <c:pt idx="305">
                  <c:v>11.511609553085348</c:v>
                </c:pt>
                <c:pt idx="306">
                  <c:v>11.311086970109045</c:v>
                </c:pt>
                <c:pt idx="307">
                  <c:v>11.109446625900434</c:v>
                </c:pt>
                <c:pt idx="308">
                  <c:v>10.906765758157007</c:v>
                </c:pt>
                <c:pt idx="309">
                  <c:v>10.70311884098578</c:v>
                </c:pt>
                <c:pt idx="310">
                  <c:v>10.498577580548611</c:v>
                </c:pt>
                <c:pt idx="311">
                  <c:v>10.293210915929876</c:v>
                </c:pt>
                <c:pt idx="312">
                  <c:v>10.087085025020087</c:v>
                </c:pt>
                <c:pt idx="313">
                  <c:v>9.8802633351916143</c:v>
                </c:pt>
                <c:pt idx="314">
                  <c:v>9.6728065385454443</c:v>
                </c:pt>
                <c:pt idx="315">
                  <c:v>9.4647726115054525</c:v>
                </c:pt>
                <c:pt idx="316">
                  <c:v>9.2562168385350674</c:v>
                </c:pt>
                <c:pt idx="317">
                  <c:v>9.0471918397491908</c:v>
                </c:pt>
                <c:pt idx="318">
                  <c:v>8.8377476021947245</c:v>
                </c:pt>
                <c:pt idx="319">
                  <c:v>8.6279315145727651</c:v>
                </c:pt>
                <c:pt idx="320">
                  <c:v>8.4177884051882188</c:v>
                </c:pt>
                <c:pt idx="321">
                  <c:v>8.2073605829035046</c:v>
                </c:pt>
                <c:pt idx="322">
                  <c:v>7.996687880881268</c:v>
                </c:pt>
                <c:pt idx="323">
                  <c:v>7.7858077029126784</c:v>
                </c:pt>
                <c:pt idx="324">
                  <c:v>7.5747550721232528</c:v>
                </c:pt>
                <c:pt idx="325">
                  <c:v>7.3635626818625042</c:v>
                </c:pt>
                <c:pt idx="326">
                  <c:v>7.1522609485848534</c:v>
                </c:pt>
                <c:pt idx="327">
                  <c:v>6.940878066540904</c:v>
                </c:pt>
                <c:pt idx="328">
                  <c:v>6.7294400641052912</c:v>
                </c:pt>
                <c:pt idx="329">
                  <c:v>6.5179708615668233</c:v>
                </c:pt>
                <c:pt idx="330">
                  <c:v>6.3064923302312081</c:v>
                </c:pt>
                <c:pt idx="331">
                  <c:v>6.0950243526799568</c:v>
                </c:pt>
                <c:pt idx="332">
                  <c:v>5.883584884041567</c:v>
                </c:pt>
                <c:pt idx="333">
                  <c:v>5.6721900141469073</c:v>
                </c:pt>
                <c:pt idx="334">
                  <c:v>5.4608540304381572</c:v>
                </c:pt>
                <c:pt idx="335">
                  <c:v>5.2495894815193074</c:v>
                </c:pt>
                <c:pt idx="336">
                  <c:v>5.0384072412371657</c:v>
                </c:pt>
                <c:pt idx="337">
                  <c:v>4.8273165731932854</c:v>
                </c:pt>
                <c:pt idx="338">
                  <c:v>4.6163251955993578</c:v>
                </c:pt>
                <c:pt idx="339">
                  <c:v>4.4054393463900956</c:v>
                </c:pt>
                <c:pt idx="340">
                  <c:v>4.1946638485168828</c:v>
                </c:pt>
                <c:pt idx="341">
                  <c:v>3.9840021753616384</c:v>
                </c:pt>
                <c:pt idx="342">
                  <c:v>3.7734565162044191</c:v>
                </c:pt>
                <c:pt idx="343">
                  <c:v>3.563027841696794</c:v>
                </c:pt>
                <c:pt idx="344">
                  <c:v>3.3527159692963551</c:v>
                </c:pt>
                <c:pt idx="345">
                  <c:v>3.1425196286203914</c:v>
                </c:pt>
                <c:pt idx="346">
                  <c:v>2.9324365266876953</c:v>
                </c:pt>
                <c:pt idx="347">
                  <c:v>2.7224634130280378</c:v>
                </c:pt>
                <c:pt idx="348">
                  <c:v>2.5125961446333918</c:v>
                </c:pt>
                <c:pt idx="349">
                  <c:v>2.3028297507352136</c:v>
                </c:pt>
                <c:pt idx="350">
                  <c:v>2.0931584974076145</c:v>
                </c:pt>
                <c:pt idx="351">
                  <c:v>1.8835759519798785</c:v>
                </c:pt>
                <c:pt idx="352">
                  <c:v>1.6740750472677064</c:v>
                </c:pt>
                <c:pt idx="353">
                  <c:v>1.4646481456219931</c:v>
                </c:pt>
                <c:pt idx="354">
                  <c:v>1.2552871028033223</c:v>
                </c:pt>
                <c:pt idx="355">
                  <c:v>1.0459833316968457</c:v>
                </c:pt>
                <c:pt idx="356">
                  <c:v>0.83672786587300152</c:v>
                </c:pt>
                <c:pt idx="357">
                  <c:v>0.62751142302067819</c:v>
                </c:pt>
                <c:pt idx="358">
                  <c:v>0.41832446826492742</c:v>
                </c:pt>
                <c:pt idx="359">
                  <c:v>0.20915727739139811</c:v>
                </c:pt>
                <c:pt idx="360">
                  <c:v>0</c:v>
                </c:pt>
              </c:numCache>
            </c:numRef>
          </c:yVal>
          <c:smooth val="0"/>
          <c:extLst>
            <c:ext xmlns:c16="http://schemas.microsoft.com/office/drawing/2014/chart" uri="{C3380CC4-5D6E-409C-BE32-E72D297353CC}">
              <c16:uniqueId val="{00000001-78D3-6E4A-BC78-4525EFEF4B4C}"/>
            </c:ext>
          </c:extLst>
        </c:ser>
        <c:dLbls>
          <c:showLegendKey val="0"/>
          <c:showVal val="0"/>
          <c:showCatName val="0"/>
          <c:showSerName val="0"/>
          <c:showPercent val="0"/>
          <c:showBubbleSize val="0"/>
        </c:dLbls>
        <c:axId val="1261972415"/>
        <c:axId val="1261762303"/>
      </c:scatterChart>
      <c:valAx>
        <c:axId val="1215239823"/>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21948159"/>
        <c:crosses val="autoZero"/>
        <c:crossBetween val="midCat"/>
        <c:majorUnit val="45"/>
      </c:valAx>
      <c:valAx>
        <c:axId val="1221948159"/>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5239823"/>
        <c:crosses val="autoZero"/>
        <c:crossBetween val="midCat"/>
      </c:valAx>
      <c:valAx>
        <c:axId val="1261762303"/>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 Speed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0"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61972415"/>
        <c:crosses val="max"/>
        <c:crossBetween val="midCat"/>
      </c:valAx>
      <c:valAx>
        <c:axId val="1261972415"/>
        <c:scaling>
          <c:orientation val="minMax"/>
        </c:scaling>
        <c:delete val="1"/>
        <c:axPos val="b"/>
        <c:numFmt formatCode="General" sourceLinked="1"/>
        <c:majorTickMark val="out"/>
        <c:minorTickMark val="none"/>
        <c:tickLblPos val="nextTo"/>
        <c:crossAx val="126176230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Piston Position and Acceleration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8575" cap="rnd">
              <a:solidFill>
                <a:schemeClr val="accent1"/>
              </a:solidFill>
              <a:round/>
            </a:ln>
            <a:effectLst/>
          </c:spPr>
          <c:marker>
            <c:symbol val="none"/>
          </c:marker>
          <c:xVal>
            <c:numRef>
              <c:f>Calculations!$H$3:$H$363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Calculations!$I$3:$I$363</c:f>
              <c:numCache>
                <c:formatCode>0.000</c:formatCode>
                <c:ptCount val="361"/>
                <c:pt idx="0">
                  <c:v>81.399999999999991</c:v>
                </c:pt>
                <c:pt idx="1">
                  <c:v>81.39564260843585</c:v>
                </c:pt>
                <c:pt idx="2">
                  <c:v>81.382570226884042</c:v>
                </c:pt>
                <c:pt idx="3">
                  <c:v>81.360782236080439</c:v>
                </c:pt>
                <c:pt idx="4">
                  <c:v>81.330277608298985</c:v>
                </c:pt>
                <c:pt idx="5">
                  <c:v>81.291054913924356</c:v>
                </c:pt>
                <c:pt idx="6">
                  <c:v>81.243112330657581</c:v>
                </c:pt>
                <c:pt idx="7">
                  <c:v>81.186447655357412</c:v>
                </c:pt>
                <c:pt idx="8">
                  <c:v>81.121058318522415</c:v>
                </c:pt>
                <c:pt idx="9">
                  <c:v>81.046941401418437</c:v>
                </c:pt>
                <c:pt idx="10">
                  <c:v>80.964093655857425</c:v>
                </c:pt>
                <c:pt idx="11">
                  <c:v>80.872511526634469</c:v>
                </c:pt>
                <c:pt idx="12">
                  <c:v>80.772191176629491</c:v>
                </c:pt>
                <c:pt idx="13">
                  <c:v>80.663128514581686</c:v>
                </c:pt>
                <c:pt idx="14">
                  <c:v>80.545319225543821</c:v>
                </c:pt>
                <c:pt idx="15">
                  <c:v>80.418758804024378</c:v>
                </c:pt>
                <c:pt idx="16">
                  <c:v>80.283442589825455</c:v>
                </c:pt>
                <c:pt idx="17">
                  <c:v>80.139365806583015</c:v>
                </c:pt>
                <c:pt idx="18">
                  <c:v>79.986523603017389</c:v>
                </c:pt>
                <c:pt idx="19">
                  <c:v>79.824911096899314</c:v>
                </c:pt>
                <c:pt idx="20">
                  <c:v>79.654523421737252</c:v>
                </c:pt>
                <c:pt idx="21">
                  <c:v>79.475355776189573</c:v>
                </c:pt>
                <c:pt idx="22">
                  <c:v>79.287403476204744</c:v>
                </c:pt>
                <c:pt idx="23">
                  <c:v>79.090662009889627</c:v>
                </c:pt>
                <c:pt idx="24">
                  <c:v>78.885127095105304</c:v>
                </c:pt>
                <c:pt idx="25">
                  <c:v>78.67079473978653</c:v>
                </c:pt>
                <c:pt idx="26">
                  <c:v>78.447661304978695</c:v>
                </c:pt>
                <c:pt idx="27">
                  <c:v>78.21572357058335</c:v>
                </c:pt>
                <c:pt idx="28">
                  <c:v>77.974978803799786</c:v>
                </c:pt>
                <c:pt idx="29">
                  <c:v>77.725424830246553</c:v>
                </c:pt>
                <c:pt idx="30">
                  <c:v>77.467060107743123</c:v>
                </c:pt>
                <c:pt idx="31">
                  <c:v>77.199883802727285</c:v>
                </c:pt>
                <c:pt idx="32">
                  <c:v>76.923895869279221</c:v>
                </c:pt>
                <c:pt idx="33">
                  <c:v>76.639097130718511</c:v>
                </c:pt>
                <c:pt idx="34">
                  <c:v>76.345489363734146</c:v>
                </c:pt>
                <c:pt idx="35">
                  <c:v>76.043075385003107</c:v>
                </c:pt>
                <c:pt idx="36">
                  <c:v>75.731859140245604</c:v>
                </c:pt>
                <c:pt idx="37">
                  <c:v>75.411845795659502</c:v>
                </c:pt>
                <c:pt idx="38">
                  <c:v>75.083041831669547</c:v>
                </c:pt>
                <c:pt idx="39">
                  <c:v>74.745455138919397</c:v>
                </c:pt>
                <c:pt idx="40">
                  <c:v>74.399095116427588</c:v>
                </c:pt>
                <c:pt idx="41">
                  <c:v>74.043972771820378</c:v>
                </c:pt>
                <c:pt idx="42">
                  <c:v>73.680100823546525</c:v>
                </c:pt>
                <c:pt idx="43">
                  <c:v>73.307493804970818</c:v>
                </c:pt>
                <c:pt idx="44">
                  <c:v>72.926168170234092</c:v>
                </c:pt>
                <c:pt idx="45">
                  <c:v>72.536142401759562</c:v>
                </c:pt>
                <c:pt idx="46">
                  <c:v>72.137437119275305</c:v>
                </c:pt>
                <c:pt idx="47">
                  <c:v>71.730075190214109</c:v>
                </c:pt>
                <c:pt idx="48">
                  <c:v>71.31408184134267</c:v>
                </c:pt>
                <c:pt idx="49">
                  <c:v>70.889484771462435</c:v>
                </c:pt>
                <c:pt idx="50">
                  <c:v>70.45631426501518</c:v>
                </c:pt>
                <c:pt idx="51">
                  <c:v>70.014603306416717</c:v>
                </c:pt>
                <c:pt idx="52">
                  <c:v>69.564387694933032</c:v>
                </c:pt>
                <c:pt idx="53">
                  <c:v>69.105706159903633</c:v>
                </c:pt>
                <c:pt idx="54">
                  <c:v>68.638600476107996</c:v>
                </c:pt>
                <c:pt idx="55">
                  <c:v>68.163115579061213</c:v>
                </c:pt>
                <c:pt idx="56">
                  <c:v>67.67929968001755</c:v>
                </c:pt>
                <c:pt idx="57">
                  <c:v>67.187204380450979</c:v>
                </c:pt>
                <c:pt idx="58">
                  <c:v>66.686884785774311</c:v>
                </c:pt>
                <c:pt idx="59">
                  <c:v>66.178399618050889</c:v>
                </c:pt>
                <c:pt idx="60">
                  <c:v>65.661811327445065</c:v>
                </c:pt>
                <c:pt idx="61">
                  <c:v>65.137186202152662</c:v>
                </c:pt>
                <c:pt idx="62">
                  <c:v>64.604594476544136</c:v>
                </c:pt>
                <c:pt idx="63">
                  <c:v>64.064110437250335</c:v>
                </c:pt>
                <c:pt idx="64">
                  <c:v>63.515812526914601</c:v>
                </c:pt>
                <c:pt idx="65">
                  <c:v>62.959783445331411</c:v>
                </c:pt>
                <c:pt idx="66">
                  <c:v>62.396110247689265</c:v>
                </c:pt>
                <c:pt idx="67">
                  <c:v>61.824884439632982</c:v>
                </c:pt>
                <c:pt idx="68">
                  <c:v>61.246202068859219</c:v>
                </c:pt>
                <c:pt idx="69">
                  <c:v>60.660163812959212</c:v>
                </c:pt>
                <c:pt idx="70">
                  <c:v>60.066875063223833</c:v>
                </c:pt>
                <c:pt idx="71">
                  <c:v>59.466446004126439</c:v>
                </c:pt>
                <c:pt idx="72">
                  <c:v>58.858991688204426</c:v>
                </c:pt>
                <c:pt idx="73">
                  <c:v>58.244632106061459</c:v>
                </c:pt>
                <c:pt idx="74">
                  <c:v>57.623492251220483</c:v>
                </c:pt>
                <c:pt idx="75">
                  <c:v>56.995702179561221</c:v>
                </c:pt>
                <c:pt idx="76">
                  <c:v>56.361397063085406</c:v>
                </c:pt>
                <c:pt idx="77">
                  <c:v>55.720717237760411</c:v>
                </c:pt>
                <c:pt idx="78">
                  <c:v>55.073808245201661</c:v>
                </c:pt>
                <c:pt idx="79">
                  <c:v>54.420820867965418</c:v>
                </c:pt>
                <c:pt idx="80">
                  <c:v>53.761911158235193</c:v>
                </c:pt>
                <c:pt idx="81">
                  <c:v>53.097240459697716</c:v>
                </c:pt>
                <c:pt idx="82">
                  <c:v>52.426975422418366</c:v>
                </c:pt>
                <c:pt idx="83">
                  <c:v>51.751288010541288</c:v>
                </c:pt>
                <c:pt idx="84">
                  <c:v>51.070355502653953</c:v>
                </c:pt>
                <c:pt idx="85">
                  <c:v>50.384360484674133</c:v>
                </c:pt>
                <c:pt idx="86">
                  <c:v>49.693490835132877</c:v>
                </c:pt>
                <c:pt idx="87">
                  <c:v>48.997939702746152</c:v>
                </c:pt>
                <c:pt idx="88">
                  <c:v>48.297905476186457</c:v>
                </c:pt>
                <c:pt idx="89">
                  <c:v>47.593591745983787</c:v>
                </c:pt>
                <c:pt idx="90">
                  <c:v>46.885207258506114</c:v>
                </c:pt>
                <c:pt idx="91">
                  <c:v>46.172965861988899</c:v>
                </c:pt>
                <c:pt idx="92">
                  <c:v>45.457086444602879</c:v>
                </c:pt>
                <c:pt idx="93">
                  <c:v>44.737792864570537</c:v>
                </c:pt>
                <c:pt idx="94">
                  <c:v>44.015313872361077</c:v>
                </c:pt>
                <c:pt idx="95">
                  <c:v>43.289883025014774</c:v>
                </c:pt>
                <c:pt idx="96">
                  <c:v>42.561738592666956</c:v>
                </c:pt>
                <c:pt idx="97">
                  <c:v>41.831123457362253</c:v>
                </c:pt>
                <c:pt idx="98">
                  <c:v>41.09828500426903</c:v>
                </c:pt>
                <c:pt idx="99">
                  <c:v>40.363475005422913</c:v>
                </c:pt>
                <c:pt idx="100">
                  <c:v>39.626949496147063</c:v>
                </c:pt>
                <c:pt idx="101">
                  <c:v>38.888968644314673</c:v>
                </c:pt>
                <c:pt idx="102">
                  <c:v>38.149796612636038</c:v>
                </c:pt>
                <c:pt idx="103">
                  <c:v>37.409701414169803</c:v>
                </c:pt>
                <c:pt idx="104">
                  <c:v>36.66895476127246</c:v>
                </c:pt>
                <c:pt idx="105">
                  <c:v>35.927831908216007</c:v>
                </c:pt>
                <c:pt idx="106">
                  <c:v>35.18661148771676</c:v>
                </c:pt>
                <c:pt idx="107">
                  <c:v>34.4455753416307</c:v>
                </c:pt>
                <c:pt idx="108">
                  <c:v>33.705008346083673</c:v>
                </c:pt>
                <c:pt idx="109">
                  <c:v>32.965198231313877</c:v>
                </c:pt>
                <c:pt idx="110">
                  <c:v>32.226435396514375</c:v>
                </c:pt>
                <c:pt idx="111">
                  <c:v>31.489012719971782</c:v>
                </c:pt>
                <c:pt idx="112">
                  <c:v>30.753225364803967</c:v>
                </c:pt>
                <c:pt idx="113">
                  <c:v>30.019370580606108</c:v>
                </c:pt>
                <c:pt idx="114">
                  <c:v>29.287747501319132</c:v>
                </c:pt>
                <c:pt idx="115">
                  <c:v>28.558656939638468</c:v>
                </c:pt>
                <c:pt idx="116">
                  <c:v>27.832401178283703</c:v>
                </c:pt>
                <c:pt idx="117">
                  <c:v>27.109283758451227</c:v>
                </c:pt>
                <c:pt idx="118">
                  <c:v>26.389609265772606</c:v>
                </c:pt>
                <c:pt idx="119">
                  <c:v>25.673683114100839</c:v>
                </c:pt>
                <c:pt idx="120">
                  <c:v>24.961811327445076</c:v>
                </c:pt>
                <c:pt idx="121">
                  <c:v>24.254300320372465</c:v>
                </c:pt>
                <c:pt idx="122">
                  <c:v>23.551456677191453</c:v>
                </c:pt>
                <c:pt idx="123">
                  <c:v>22.853586930227777</c:v>
                </c:pt>
                <c:pt idx="124">
                  <c:v>22.16099733749877</c:v>
                </c:pt>
                <c:pt idx="125">
                  <c:v>21.473993660086052</c:v>
                </c:pt>
                <c:pt idx="126">
                  <c:v>20.792880939500691</c:v>
                </c:pt>
                <c:pt idx="127">
                  <c:v>20.117963275326929</c:v>
                </c:pt>
                <c:pt idx="128">
                  <c:v>19.449543603424445</c:v>
                </c:pt>
                <c:pt idx="129">
                  <c:v>18.787923474959939</c:v>
                </c:pt>
                <c:pt idx="130">
                  <c:v>18.133402836530877</c:v>
                </c:pt>
                <c:pt idx="131">
                  <c:v>17.486279811635143</c:v>
                </c:pt>
                <c:pt idx="132">
                  <c:v>16.8468504837316</c:v>
                </c:pt>
                <c:pt idx="133">
                  <c:v>16.215408681126746</c:v>
                </c:pt>
                <c:pt idx="134">
                  <c:v>15.592245763912928</c:v>
                </c:pt>
                <c:pt idx="135">
                  <c:v>14.977650413174587</c:v>
                </c:pt>
                <c:pt idx="136">
                  <c:v>14.371908422667872</c:v>
                </c:pt>
                <c:pt idx="137">
                  <c:v>13.775302493170329</c:v>
                </c:pt>
                <c:pt idx="138">
                  <c:v>13.188112029686636</c:v>
                </c:pt>
                <c:pt idx="139">
                  <c:v>12.610612941686725</c:v>
                </c:pt>
                <c:pt idx="140">
                  <c:v>12.043077446542782</c:v>
                </c:pt>
                <c:pt idx="141">
                  <c:v>11.485773876321957</c:v>
                </c:pt>
                <c:pt idx="142">
                  <c:v>10.938966488082372</c:v>
                </c:pt>
                <c:pt idx="143">
                  <c:v>10.402915277809853</c:v>
                </c:pt>
                <c:pt idx="144">
                  <c:v>9.8778757981248759</c:v>
                </c:pt>
                <c:pt idx="145">
                  <c:v>9.3640989798791736</c:v>
                </c:pt>
                <c:pt idx="146">
                  <c:v>8.8618309577537389</c:v>
                </c:pt>
                <c:pt idx="147">
                  <c:v>8.3713128999609978</c:v>
                </c:pt>
                <c:pt idx="148">
                  <c:v>7.8927808421461521</c:v>
                </c:pt>
                <c:pt idx="149">
                  <c:v>7.4264655255753382</c:v>
                </c:pt>
                <c:pt idx="150">
                  <c:v>6.9725922396897886</c:v>
                </c:pt>
                <c:pt idx="151">
                  <c:v>6.5313806690997467</c:v>
                </c:pt>
                <c:pt idx="152">
                  <c:v>6.1030447450831389</c:v>
                </c:pt>
                <c:pt idx="153">
                  <c:v>5.6877925016502218</c:v>
                </c:pt>
                <c:pt idx="154">
                  <c:v>5.2858259362265017</c:v>
                </c:pt>
                <c:pt idx="155">
                  <c:v>4.8973408750032377</c:v>
                </c:pt>
                <c:pt idx="156">
                  <c:v>4.5225268429975927</c:v>
                </c:pt>
                <c:pt idx="157">
                  <c:v>4.1615669388609717</c:v>
                </c:pt>
                <c:pt idx="158">
                  <c:v>3.8146377144682333</c:v>
                </c:pt>
                <c:pt idx="159">
                  <c:v>3.4819090593173314</c:v>
                </c:pt>
                <c:pt idx="160">
                  <c:v>3.163544089764315</c:v>
                </c:pt>
                <c:pt idx="161">
                  <c:v>2.8596990431149152</c:v>
                </c:pt>
                <c:pt idx="162">
                  <c:v>2.5705231765918768</c:v>
                </c:pt>
                <c:pt idx="163">
                  <c:v>2.2961586711919324</c:v>
                </c:pt>
                <c:pt idx="164">
                  <c:v>2.0367405404462886</c:v>
                </c:pt>
                <c:pt idx="165">
                  <c:v>1.7923965440942311</c:v>
                </c:pt>
                <c:pt idx="166">
                  <c:v>1.563247106677693</c:v>
                </c:pt>
                <c:pt idx="167">
                  <c:v>1.3494052410635504</c:v>
                </c:pt>
                <c:pt idx="168">
                  <c:v>1.1509764768976822</c:v>
                </c:pt>
                <c:pt idx="169">
                  <c:v>0.96805879399460082</c:v>
                </c:pt>
                <c:pt idx="170">
                  <c:v>0.80074256066370708</c:v>
                </c:pt>
                <c:pt idx="171">
                  <c:v>0.64911047697421509</c:v>
                </c:pt>
                <c:pt idx="172">
                  <c:v>0.51323752295857616</c:v>
                </c:pt>
                <c:pt idx="173">
                  <c:v>0.39319091175377707</c:v>
                </c:pt>
                <c:pt idx="174">
                  <c:v>0.28903004768011442</c:v>
                </c:pt>
                <c:pt idx="175">
                  <c:v>0.20080648925625155</c:v>
                </c:pt>
                <c:pt idx="176">
                  <c:v>0.12856391714930737</c:v>
                </c:pt>
                <c:pt idx="177">
                  <c:v>7.2338107058129708E-2</c:v>
                </c:pt>
                <c:pt idx="178">
                  <c:v>3.2156907529639511E-2</c:v>
                </c:pt>
                <c:pt idx="179">
                  <c:v>8.0402227056026732E-3</c:v>
                </c:pt>
                <c:pt idx="180">
                  <c:v>0</c:v>
                </c:pt>
                <c:pt idx="181">
                  <c:v>8.0402227056026732E-3</c:v>
                </c:pt>
                <c:pt idx="182">
                  <c:v>3.2156907529639511E-2</c:v>
                </c:pt>
                <c:pt idx="183">
                  <c:v>7.2338107058129708E-2</c:v>
                </c:pt>
                <c:pt idx="184">
                  <c:v>0.12856391714930737</c:v>
                </c:pt>
                <c:pt idx="185">
                  <c:v>0.20080648925625155</c:v>
                </c:pt>
                <c:pt idx="186">
                  <c:v>0.28903004768011442</c:v>
                </c:pt>
                <c:pt idx="187">
                  <c:v>0.39319091175377707</c:v>
                </c:pt>
                <c:pt idx="188">
                  <c:v>0.51323752295857616</c:v>
                </c:pt>
                <c:pt idx="189">
                  <c:v>0.64911047697421509</c:v>
                </c:pt>
                <c:pt idx="190">
                  <c:v>0.80074256066370708</c:v>
                </c:pt>
                <c:pt idx="191">
                  <c:v>0.96805879399460082</c:v>
                </c:pt>
                <c:pt idx="192">
                  <c:v>1.1509764768976822</c:v>
                </c:pt>
                <c:pt idx="193">
                  <c:v>1.3494052410635504</c:v>
                </c:pt>
                <c:pt idx="194">
                  <c:v>1.563247106677693</c:v>
                </c:pt>
                <c:pt idx="195">
                  <c:v>1.7923965440942311</c:v>
                </c:pt>
                <c:pt idx="196">
                  <c:v>2.0367405404462886</c:v>
                </c:pt>
                <c:pt idx="197">
                  <c:v>2.2961586711919324</c:v>
                </c:pt>
                <c:pt idx="198">
                  <c:v>2.5705231765918768</c:v>
                </c:pt>
                <c:pt idx="199">
                  <c:v>2.8596990431149152</c:v>
                </c:pt>
                <c:pt idx="200">
                  <c:v>3.163544089764315</c:v>
                </c:pt>
                <c:pt idx="201">
                  <c:v>3.4819090593173314</c:v>
                </c:pt>
                <c:pt idx="202">
                  <c:v>3.8146377144682333</c:v>
                </c:pt>
                <c:pt idx="203">
                  <c:v>4.1615669388609717</c:v>
                </c:pt>
                <c:pt idx="204">
                  <c:v>4.5225268429975927</c:v>
                </c:pt>
                <c:pt idx="205">
                  <c:v>4.8973408750032377</c:v>
                </c:pt>
                <c:pt idx="206">
                  <c:v>5.2858259362265017</c:v>
                </c:pt>
                <c:pt idx="207">
                  <c:v>5.6877925016502218</c:v>
                </c:pt>
                <c:pt idx="208">
                  <c:v>6.1030447450831389</c:v>
                </c:pt>
                <c:pt idx="209">
                  <c:v>6.5313806690997467</c:v>
                </c:pt>
                <c:pt idx="210">
                  <c:v>6.9725922396897886</c:v>
                </c:pt>
                <c:pt idx="211">
                  <c:v>7.4264655255753382</c:v>
                </c:pt>
                <c:pt idx="212">
                  <c:v>7.8927808421461521</c:v>
                </c:pt>
                <c:pt idx="213">
                  <c:v>8.3713128999609978</c:v>
                </c:pt>
                <c:pt idx="214">
                  <c:v>8.8618309577537389</c:v>
                </c:pt>
                <c:pt idx="215">
                  <c:v>9.3640989798791736</c:v>
                </c:pt>
                <c:pt idx="216">
                  <c:v>9.8778757981248759</c:v>
                </c:pt>
                <c:pt idx="217">
                  <c:v>10.402915277809853</c:v>
                </c:pt>
                <c:pt idx="218">
                  <c:v>10.938966488082372</c:v>
                </c:pt>
                <c:pt idx="219">
                  <c:v>11.485773876321957</c:v>
                </c:pt>
                <c:pt idx="220">
                  <c:v>12.043077446542782</c:v>
                </c:pt>
                <c:pt idx="221">
                  <c:v>12.610612941686725</c:v>
                </c:pt>
                <c:pt idx="222">
                  <c:v>13.188112029686636</c:v>
                </c:pt>
                <c:pt idx="223">
                  <c:v>13.775302493170329</c:v>
                </c:pt>
                <c:pt idx="224">
                  <c:v>14.371908422667872</c:v>
                </c:pt>
                <c:pt idx="225">
                  <c:v>14.977650413174587</c:v>
                </c:pt>
                <c:pt idx="226">
                  <c:v>15.592245763912928</c:v>
                </c:pt>
                <c:pt idx="227">
                  <c:v>16.215408681126746</c:v>
                </c:pt>
                <c:pt idx="228">
                  <c:v>16.8468504837316</c:v>
                </c:pt>
                <c:pt idx="229">
                  <c:v>17.486279811635143</c:v>
                </c:pt>
                <c:pt idx="230">
                  <c:v>18.133402836530877</c:v>
                </c:pt>
                <c:pt idx="231">
                  <c:v>18.787923474959939</c:v>
                </c:pt>
                <c:pt idx="232">
                  <c:v>19.449543603424445</c:v>
                </c:pt>
                <c:pt idx="233">
                  <c:v>20.117963275326929</c:v>
                </c:pt>
                <c:pt idx="234">
                  <c:v>20.792880939500691</c:v>
                </c:pt>
                <c:pt idx="235">
                  <c:v>21.473993660086052</c:v>
                </c:pt>
                <c:pt idx="236">
                  <c:v>22.16099733749877</c:v>
                </c:pt>
                <c:pt idx="237">
                  <c:v>22.853586930227777</c:v>
                </c:pt>
                <c:pt idx="238">
                  <c:v>23.551456677191453</c:v>
                </c:pt>
                <c:pt idx="239">
                  <c:v>24.254300320372465</c:v>
                </c:pt>
                <c:pt idx="240">
                  <c:v>24.961811327445076</c:v>
                </c:pt>
                <c:pt idx="241">
                  <c:v>25.673683114100839</c:v>
                </c:pt>
                <c:pt idx="242">
                  <c:v>26.389609265772606</c:v>
                </c:pt>
                <c:pt idx="243">
                  <c:v>27.109283758451227</c:v>
                </c:pt>
                <c:pt idx="244">
                  <c:v>27.832401178283703</c:v>
                </c:pt>
                <c:pt idx="245">
                  <c:v>28.558656939638468</c:v>
                </c:pt>
                <c:pt idx="246">
                  <c:v>29.287747501319132</c:v>
                </c:pt>
                <c:pt idx="247">
                  <c:v>30.019370580606108</c:v>
                </c:pt>
                <c:pt idx="248">
                  <c:v>30.753225364803967</c:v>
                </c:pt>
                <c:pt idx="249">
                  <c:v>31.489012719971782</c:v>
                </c:pt>
                <c:pt idx="250">
                  <c:v>32.226435396514375</c:v>
                </c:pt>
                <c:pt idx="251">
                  <c:v>32.965198231313877</c:v>
                </c:pt>
                <c:pt idx="252">
                  <c:v>33.705008346083673</c:v>
                </c:pt>
                <c:pt idx="253">
                  <c:v>34.4455753416307</c:v>
                </c:pt>
                <c:pt idx="254">
                  <c:v>35.18661148771676</c:v>
                </c:pt>
                <c:pt idx="255">
                  <c:v>35.927831908216007</c:v>
                </c:pt>
                <c:pt idx="256">
                  <c:v>36.66895476127246</c:v>
                </c:pt>
                <c:pt idx="257">
                  <c:v>37.409701414169803</c:v>
                </c:pt>
                <c:pt idx="258">
                  <c:v>38.149796612636038</c:v>
                </c:pt>
                <c:pt idx="259">
                  <c:v>38.888968644314673</c:v>
                </c:pt>
                <c:pt idx="260">
                  <c:v>39.626949496147063</c:v>
                </c:pt>
                <c:pt idx="261">
                  <c:v>40.363475005422913</c:v>
                </c:pt>
                <c:pt idx="262">
                  <c:v>41.09828500426903</c:v>
                </c:pt>
                <c:pt idx="263">
                  <c:v>41.831123457362253</c:v>
                </c:pt>
                <c:pt idx="264">
                  <c:v>42.561738592666956</c:v>
                </c:pt>
                <c:pt idx="265">
                  <c:v>43.289883025014774</c:v>
                </c:pt>
                <c:pt idx="266">
                  <c:v>44.015313872361077</c:v>
                </c:pt>
                <c:pt idx="267">
                  <c:v>44.737792864570537</c:v>
                </c:pt>
                <c:pt idx="268">
                  <c:v>45.457086444602879</c:v>
                </c:pt>
                <c:pt idx="269">
                  <c:v>46.172965861988899</c:v>
                </c:pt>
                <c:pt idx="270">
                  <c:v>46.885207258506114</c:v>
                </c:pt>
                <c:pt idx="271">
                  <c:v>47.593591745983787</c:v>
                </c:pt>
                <c:pt idx="272">
                  <c:v>48.297905476186457</c:v>
                </c:pt>
                <c:pt idx="273">
                  <c:v>48.997939702746152</c:v>
                </c:pt>
                <c:pt idx="274">
                  <c:v>49.693490835132877</c:v>
                </c:pt>
                <c:pt idx="275">
                  <c:v>50.384360484674133</c:v>
                </c:pt>
                <c:pt idx="276">
                  <c:v>51.070355502653953</c:v>
                </c:pt>
                <c:pt idx="277">
                  <c:v>51.751288010541288</c:v>
                </c:pt>
                <c:pt idx="278">
                  <c:v>52.426975422418366</c:v>
                </c:pt>
                <c:pt idx="279">
                  <c:v>53.097240459697716</c:v>
                </c:pt>
                <c:pt idx="280">
                  <c:v>53.761911158235193</c:v>
                </c:pt>
                <c:pt idx="281">
                  <c:v>54.420820867965418</c:v>
                </c:pt>
                <c:pt idx="282">
                  <c:v>55.073808245201661</c:v>
                </c:pt>
                <c:pt idx="283">
                  <c:v>55.720717237760411</c:v>
                </c:pt>
                <c:pt idx="284">
                  <c:v>56.361397063085406</c:v>
                </c:pt>
                <c:pt idx="285">
                  <c:v>56.995702179561221</c:v>
                </c:pt>
                <c:pt idx="286">
                  <c:v>57.623492251220483</c:v>
                </c:pt>
                <c:pt idx="287">
                  <c:v>58.244632106061459</c:v>
                </c:pt>
                <c:pt idx="288">
                  <c:v>58.858991688204426</c:v>
                </c:pt>
                <c:pt idx="289">
                  <c:v>59.466446004126439</c:v>
                </c:pt>
                <c:pt idx="290">
                  <c:v>60.066875063223833</c:v>
                </c:pt>
                <c:pt idx="291">
                  <c:v>60.660163812959212</c:v>
                </c:pt>
                <c:pt idx="292">
                  <c:v>61.246202068859219</c:v>
                </c:pt>
                <c:pt idx="293">
                  <c:v>61.824884439632982</c:v>
                </c:pt>
                <c:pt idx="294">
                  <c:v>62.396110247689265</c:v>
                </c:pt>
                <c:pt idx="295">
                  <c:v>62.959783445331411</c:v>
                </c:pt>
                <c:pt idx="296">
                  <c:v>63.515812526914601</c:v>
                </c:pt>
                <c:pt idx="297">
                  <c:v>64.064110437250335</c:v>
                </c:pt>
                <c:pt idx="298">
                  <c:v>64.604594476544136</c:v>
                </c:pt>
                <c:pt idx="299">
                  <c:v>65.137186202152662</c:v>
                </c:pt>
                <c:pt idx="300">
                  <c:v>65.661811327445065</c:v>
                </c:pt>
                <c:pt idx="301">
                  <c:v>66.178399618050889</c:v>
                </c:pt>
                <c:pt idx="302">
                  <c:v>66.686884785774311</c:v>
                </c:pt>
                <c:pt idx="303">
                  <c:v>67.187204380450979</c:v>
                </c:pt>
                <c:pt idx="304">
                  <c:v>67.67929968001755</c:v>
                </c:pt>
                <c:pt idx="305">
                  <c:v>68.163115579061213</c:v>
                </c:pt>
                <c:pt idx="306">
                  <c:v>68.638600476107996</c:v>
                </c:pt>
                <c:pt idx="307">
                  <c:v>69.105706159903633</c:v>
                </c:pt>
                <c:pt idx="308">
                  <c:v>69.564387694933032</c:v>
                </c:pt>
                <c:pt idx="309">
                  <c:v>70.014603306416717</c:v>
                </c:pt>
                <c:pt idx="310">
                  <c:v>70.45631426501518</c:v>
                </c:pt>
                <c:pt idx="311">
                  <c:v>70.889484771462435</c:v>
                </c:pt>
                <c:pt idx="312">
                  <c:v>71.31408184134267</c:v>
                </c:pt>
                <c:pt idx="313">
                  <c:v>71.730075190214109</c:v>
                </c:pt>
                <c:pt idx="314">
                  <c:v>72.137437119275305</c:v>
                </c:pt>
                <c:pt idx="315">
                  <c:v>72.536142401759562</c:v>
                </c:pt>
                <c:pt idx="316">
                  <c:v>72.926168170234092</c:v>
                </c:pt>
                <c:pt idx="317">
                  <c:v>73.307493804970818</c:v>
                </c:pt>
                <c:pt idx="318">
                  <c:v>73.680100823546525</c:v>
                </c:pt>
                <c:pt idx="319">
                  <c:v>74.043972771820378</c:v>
                </c:pt>
                <c:pt idx="320">
                  <c:v>74.399095116427588</c:v>
                </c:pt>
                <c:pt idx="321">
                  <c:v>74.745455138919397</c:v>
                </c:pt>
                <c:pt idx="322">
                  <c:v>75.083041831669547</c:v>
                </c:pt>
                <c:pt idx="323">
                  <c:v>75.411845795659502</c:v>
                </c:pt>
                <c:pt idx="324">
                  <c:v>75.731859140245604</c:v>
                </c:pt>
                <c:pt idx="325">
                  <c:v>76.043075385003107</c:v>
                </c:pt>
                <c:pt idx="326">
                  <c:v>76.345489363734146</c:v>
                </c:pt>
                <c:pt idx="327">
                  <c:v>76.639097130718511</c:v>
                </c:pt>
                <c:pt idx="328">
                  <c:v>76.923895869279221</c:v>
                </c:pt>
                <c:pt idx="329">
                  <c:v>77.199883802727285</c:v>
                </c:pt>
                <c:pt idx="330">
                  <c:v>77.467060107743123</c:v>
                </c:pt>
                <c:pt idx="331">
                  <c:v>77.725424830246553</c:v>
                </c:pt>
                <c:pt idx="332">
                  <c:v>77.974978803799786</c:v>
                </c:pt>
                <c:pt idx="333">
                  <c:v>78.21572357058335</c:v>
                </c:pt>
                <c:pt idx="334">
                  <c:v>78.447661304978695</c:v>
                </c:pt>
                <c:pt idx="335">
                  <c:v>78.67079473978653</c:v>
                </c:pt>
                <c:pt idx="336">
                  <c:v>78.885127095105304</c:v>
                </c:pt>
                <c:pt idx="337">
                  <c:v>79.090662009889627</c:v>
                </c:pt>
                <c:pt idx="338">
                  <c:v>79.287403476204744</c:v>
                </c:pt>
                <c:pt idx="339">
                  <c:v>79.475355776189573</c:v>
                </c:pt>
                <c:pt idx="340">
                  <c:v>79.654523421737252</c:v>
                </c:pt>
                <c:pt idx="341">
                  <c:v>79.824911096899314</c:v>
                </c:pt>
                <c:pt idx="342">
                  <c:v>79.986523603017389</c:v>
                </c:pt>
                <c:pt idx="343">
                  <c:v>80.139365806583015</c:v>
                </c:pt>
                <c:pt idx="344">
                  <c:v>80.283442589825455</c:v>
                </c:pt>
                <c:pt idx="345">
                  <c:v>80.418758804024378</c:v>
                </c:pt>
                <c:pt idx="346">
                  <c:v>80.545319225543821</c:v>
                </c:pt>
                <c:pt idx="347">
                  <c:v>80.663128514581686</c:v>
                </c:pt>
                <c:pt idx="348">
                  <c:v>80.772191176629491</c:v>
                </c:pt>
                <c:pt idx="349">
                  <c:v>80.872511526634469</c:v>
                </c:pt>
                <c:pt idx="350">
                  <c:v>80.964093655857425</c:v>
                </c:pt>
                <c:pt idx="351">
                  <c:v>81.046941401418437</c:v>
                </c:pt>
                <c:pt idx="352">
                  <c:v>81.121058318522415</c:v>
                </c:pt>
                <c:pt idx="353">
                  <c:v>81.186447655357412</c:v>
                </c:pt>
                <c:pt idx="354">
                  <c:v>81.243112330657581</c:v>
                </c:pt>
                <c:pt idx="355">
                  <c:v>81.291054913924356</c:v>
                </c:pt>
                <c:pt idx="356">
                  <c:v>81.330277608298985</c:v>
                </c:pt>
                <c:pt idx="357">
                  <c:v>81.360782236080439</c:v>
                </c:pt>
                <c:pt idx="358">
                  <c:v>81.382570226884042</c:v>
                </c:pt>
                <c:pt idx="359">
                  <c:v>81.39564260843585</c:v>
                </c:pt>
                <c:pt idx="360">
                  <c:v>81.399999999999991</c:v>
                </c:pt>
              </c:numCache>
            </c:numRef>
          </c:yVal>
          <c:smooth val="0"/>
          <c:extLst>
            <c:ext xmlns:c16="http://schemas.microsoft.com/office/drawing/2014/chart" uri="{C3380CC4-5D6E-409C-BE32-E72D297353CC}">
              <c16:uniqueId val="{00000000-E33F-7C4F-90BE-B1D8F206ED55}"/>
            </c:ext>
          </c:extLst>
        </c:ser>
        <c:dLbls>
          <c:showLegendKey val="0"/>
          <c:showVal val="0"/>
          <c:showCatName val="0"/>
          <c:showSerName val="0"/>
          <c:showPercent val="0"/>
          <c:showBubbleSize val="0"/>
        </c:dLbls>
        <c:axId val="1215239823"/>
        <c:axId val="1221948159"/>
      </c:scatterChart>
      <c:scatterChart>
        <c:scatterStyle val="lineMarker"/>
        <c:varyColors val="0"/>
        <c:ser>
          <c:idx val="1"/>
          <c:order val="1"/>
          <c:tx>
            <c:v>Acceleration</c:v>
          </c:tx>
          <c:spPr>
            <a:ln w="25400" cap="rnd">
              <a:solidFill>
                <a:srgbClr val="C00000"/>
              </a:solidFill>
              <a:round/>
            </a:ln>
            <a:effectLst/>
          </c:spPr>
          <c:marker>
            <c:symbol val="none"/>
          </c:marker>
          <c:xVal>
            <c:numRef>
              <c:f>Calculations!$H$3:$H$363</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Calculations!$M$3:$M$363</c:f>
              <c:numCache>
                <c:formatCode>0.00E+00</c:formatCode>
                <c:ptCount val="361"/>
                <c:pt idx="0">
                  <c:v>0</c:v>
                </c:pt>
                <c:pt idx="1">
                  <c:v>-5019.8342328958461</c:v>
                </c:pt>
                <c:pt idx="2">
                  <c:v>-5020.1909290335607</c:v>
                </c:pt>
                <c:pt idx="3">
                  <c:v>-5020.7828992424766</c:v>
                </c:pt>
                <c:pt idx="4">
                  <c:v>-5021.6063576690431</c:v>
                </c:pt>
                <c:pt idx="5">
                  <c:v>-5022.6560018754753</c:v>
                </c:pt>
                <c:pt idx="6">
                  <c:v>-5023.9250112354057</c:v>
                </c:pt>
                <c:pt idx="7">
                  <c:v>-5025.4050440607898</c:v>
                </c:pt>
                <c:pt idx="8">
                  <c:v>-5027.0862349334493</c:v>
                </c:pt>
                <c:pt idx="9">
                  <c:v>-5028.95719125081</c:v>
                </c:pt>
                <c:pt idx="10">
                  <c:v>-5031.0049892805182</c:v>
                </c:pt>
                <c:pt idx="11">
                  <c:v>-5033.2151704442367</c:v>
                </c:pt>
                <c:pt idx="12">
                  <c:v>-5035.5717366683166</c:v>
                </c:pt>
                <c:pt idx="13">
                  <c:v>-5038.0571462746957</c:v>
                </c:pt>
                <c:pt idx="14">
                  <c:v>-5040.6523093888609</c:v>
                </c:pt>
                <c:pt idx="15">
                  <c:v>-5043.336583380551</c:v>
                </c:pt>
                <c:pt idx="16">
                  <c:v>-5046.0877690657071</c:v>
                </c:pt>
                <c:pt idx="17">
                  <c:v>-5048.8821061553608</c:v>
                </c:pt>
                <c:pt idx="18">
                  <c:v>-5051.6942702106462</c:v>
                </c:pt>
                <c:pt idx="19">
                  <c:v>-5054.497369335877</c:v>
                </c:pt>
                <c:pt idx="20">
                  <c:v>-5057.2629421158126</c:v>
                </c:pt>
                <c:pt idx="21">
                  <c:v>-5059.9609557984877</c:v>
                </c:pt>
                <c:pt idx="22">
                  <c:v>-5062.5598062460995</c:v>
                </c:pt>
                <c:pt idx="23">
                  <c:v>-5065.0263182624258</c:v>
                </c:pt>
                <c:pt idx="24">
                  <c:v>-5067.3257478438245</c:v>
                </c:pt>
                <c:pt idx="25">
                  <c:v>-5069.4217856989781</c:v>
                </c:pt>
                <c:pt idx="26">
                  <c:v>-5071.2765624057283</c:v>
                </c:pt>
                <c:pt idx="27">
                  <c:v>-5072.8506556142747</c:v>
                </c:pt>
                <c:pt idx="28">
                  <c:v>-5074.1030993294771</c:v>
                </c:pt>
                <c:pt idx="29">
                  <c:v>-5074.9913953131909</c:v>
                </c:pt>
                <c:pt idx="30">
                  <c:v>-5075.471527146874</c:v>
                </c:pt>
                <c:pt idx="31">
                  <c:v>-5075.4979769626525</c:v>
                </c:pt>
                <c:pt idx="32">
                  <c:v>-5075.0237448837652</c:v>
                </c:pt>
                <c:pt idx="33">
                  <c:v>-5074.0003720256937</c:v>
                </c:pt>
                <c:pt idx="34">
                  <c:v>-5072.3779660838763</c:v>
                </c:pt>
                <c:pt idx="35">
                  <c:v>-5070.1052312433612</c:v>
                </c:pt>
                <c:pt idx="36">
                  <c:v>-5067.129501272575</c:v>
                </c:pt>
                <c:pt idx="37">
                  <c:v>-5063.3967766198111</c:v>
                </c:pt>
                <c:pt idx="38">
                  <c:v>-5058.8517658725323</c:v>
                </c:pt>
                <c:pt idx="39">
                  <c:v>-5053.4379311948214</c:v>
                </c:pt>
                <c:pt idx="40">
                  <c:v>-5047.097538471462</c:v>
                </c:pt>
                <c:pt idx="41">
                  <c:v>-5039.7717119867593</c:v>
                </c:pt>
                <c:pt idx="42">
                  <c:v>-5031.4004938672952</c:v>
                </c:pt>
                <c:pt idx="43">
                  <c:v>-5021.9229087470012</c:v>
                </c:pt>
                <c:pt idx="44">
                  <c:v>-5011.2770329751584</c:v>
                </c:pt>
                <c:pt idx="45">
                  <c:v>-4999.4000696033254</c:v>
                </c:pt>
                <c:pt idx="46">
                  <c:v>-4986.2284283162808</c:v>
                </c:pt>
                <c:pt idx="47">
                  <c:v>-4971.6978106998795</c:v>
                </c:pt>
                <c:pt idx="48">
                  <c:v>-4955.7433010668319</c:v>
                </c:pt>
                <c:pt idx="49">
                  <c:v>-4938.2994626030268</c:v>
                </c:pt>
                <c:pt idx="50">
                  <c:v>-4919.3004390963324</c:v>
                </c:pt>
                <c:pt idx="51">
                  <c:v>-4898.6800618877169</c:v>
                </c:pt>
                <c:pt idx="52">
                  <c:v>-4876.3719623311781</c:v>
                </c:pt>
                <c:pt idx="53">
                  <c:v>-4852.3096893532056</c:v>
                </c:pt>
                <c:pt idx="54">
                  <c:v>-4826.4268326602178</c:v>
                </c:pt>
                <c:pt idx="55">
                  <c:v>-4798.6571502024162</c:v>
                </c:pt>
                <c:pt idx="56">
                  <c:v>-4768.9347011955761</c:v>
                </c:pt>
                <c:pt idx="57">
                  <c:v>-4737.1939834156365</c:v>
                </c:pt>
                <c:pt idx="58">
                  <c:v>-4703.3700749298077</c:v>
                </c:pt>
                <c:pt idx="59">
                  <c:v>-4667.3987802641932</c:v>
                </c:pt>
                <c:pt idx="60">
                  <c:v>-4629.2167794690613</c:v>
                </c:pt>
                <c:pt idx="61">
                  <c:v>-4588.7617820872038</c:v>
                </c:pt>
                <c:pt idx="62">
                  <c:v>-4545.9726827184568</c:v>
                </c:pt>
                <c:pt idx="63">
                  <c:v>-4500.7897201530795</c:v>
                </c:pt>
                <c:pt idx="64">
                  <c:v>-4453.1546385351248</c:v>
                </c:pt>
                <c:pt idx="65">
                  <c:v>-4403.0108499582639</c:v>
                </c:pt>
                <c:pt idx="66">
                  <c:v>-4350.3035985431779</c:v>
                </c:pt>
                <c:pt idx="67">
                  <c:v>-4294.9801252680118</c:v>
                </c:pt>
                <c:pt idx="68">
                  <c:v>-4236.9898327169722</c:v>
                </c:pt>
                <c:pt idx="69">
                  <c:v>-4176.2844491740907</c:v>
                </c:pt>
                <c:pt idx="70">
                  <c:v>-4112.8181925205354</c:v>
                </c:pt>
                <c:pt idx="71">
                  <c:v>-4046.5479309805232</c:v>
                </c:pt>
                <c:pt idx="72">
                  <c:v>-3977.4333432696949</c:v>
                </c:pt>
                <c:pt idx="73">
                  <c:v>-3905.4370740532249</c:v>
                </c:pt>
                <c:pt idx="74">
                  <c:v>-3830.5248873330133</c:v>
                </c:pt>
                <c:pt idx="75">
                  <c:v>-3752.6658143342502</c:v>
                </c:pt>
                <c:pt idx="76">
                  <c:v>-3671.8322971273665</c:v>
                </c:pt>
                <c:pt idx="77">
                  <c:v>-3588.0003266429412</c:v>
                </c:pt>
                <c:pt idx="78">
                  <c:v>-3501.1495742364787</c:v>
                </c:pt>
                <c:pt idx="79">
                  <c:v>-3411.263516532927</c:v>
                </c:pt>
                <c:pt idx="80">
                  <c:v>-3318.3295529779566</c:v>
                </c:pt>
                <c:pt idx="81">
                  <c:v>-3222.3391153183911</c:v>
                </c:pt>
                <c:pt idx="82">
                  <c:v>-3123.2877682914477</c:v>
                </c:pt>
                <c:pt idx="83">
                  <c:v>-3021.1753019075331</c:v>
                </c:pt>
                <c:pt idx="84">
                  <c:v>-2916.0058132720224</c:v>
                </c:pt>
                <c:pt idx="85">
                  <c:v>-2807.7877793866719</c:v>
                </c:pt>
                <c:pt idx="86">
                  <c:v>-2696.5341189907122</c:v>
                </c:pt>
                <c:pt idx="87">
                  <c:v>-2582.2622436298843</c:v>
                </c:pt>
                <c:pt idx="88">
                  <c:v>-2464.9940983545089</c:v>
                </c:pt>
                <c:pt idx="89">
                  <c:v>-2344.7561904013128</c:v>
                </c:pt>
                <c:pt idx="90">
                  <c:v>-2221.5796067757765</c:v>
                </c:pt>
                <c:pt idx="91">
                  <c:v>-2095.500020432155</c:v>
                </c:pt>
                <c:pt idx="92">
                  <c:v>-1966.5576842817245</c:v>
                </c:pt>
                <c:pt idx="93">
                  <c:v>-1834.7974140197039</c:v>
                </c:pt>
                <c:pt idx="94">
                  <c:v>-1700.2685588213355</c:v>
                </c:pt>
                <c:pt idx="95">
                  <c:v>-1563.0249608730082</c:v>
                </c:pt>
                <c:pt idx="96">
                  <c:v>-1423.1249031654443</c:v>
                </c:pt>
                <c:pt idx="97">
                  <c:v>-1280.6310461874093</c:v>
                </c:pt>
                <c:pt idx="98">
                  <c:v>-1135.610353667289</c:v>
                </c:pt>
                <c:pt idx="99">
                  <c:v>-988.13400752624148</c:v>
                </c:pt>
                <c:pt idx="100">
                  <c:v>-838.27731256678817</c:v>
                </c:pt>
                <c:pt idx="101">
                  <c:v>-686.119591437091</c:v>
                </c:pt>
                <c:pt idx="102">
                  <c:v>-531.74406965808885</c:v>
                </c:pt>
                <c:pt idx="103">
                  <c:v>-375.23775231784384</c:v>
                </c:pt>
                <c:pt idx="104">
                  <c:v>-216.69129164729384</c:v>
                </c:pt>
                <c:pt idx="105">
                  <c:v>-56.198847049017786</c:v>
                </c:pt>
                <c:pt idx="106">
                  <c:v>106.14206199534237</c:v>
                </c:pt>
                <c:pt idx="107">
                  <c:v>270.23071048279235</c:v>
                </c:pt>
                <c:pt idx="108">
                  <c:v>435.96332768538559</c:v>
                </c:pt>
                <c:pt idx="109">
                  <c:v>603.23326288926182</c:v>
                </c:pt>
                <c:pt idx="110">
                  <c:v>771.93115597947326</c:v>
                </c:pt>
                <c:pt idx="111">
                  <c:v>941.94511187197349</c:v>
                </c:pt>
                <c:pt idx="112">
                  <c:v>1113.1608786945437</c:v>
                </c:pt>
                <c:pt idx="113">
                  <c:v>1285.4620286689167</c:v>
                </c:pt>
                <c:pt idx="114">
                  <c:v>1458.7301412357192</c:v>
                </c:pt>
                <c:pt idx="115">
                  <c:v>1632.844987718272</c:v>
                </c:pt>
                <c:pt idx="116">
                  <c:v>1807.6847168376844</c:v>
                </c:pt>
                <c:pt idx="117">
                  <c:v>1983.1260406208457</c:v>
                </c:pt>
                <c:pt idx="118">
                  <c:v>2159.044419948259</c:v>
                </c:pt>
                <c:pt idx="119">
                  <c:v>2335.3142492178449</c:v>
                </c:pt>
                <c:pt idx="120">
                  <c:v>2511.8090398955246</c:v>
                </c:pt>
                <c:pt idx="121">
                  <c:v>2688.4016015610541</c:v>
                </c:pt>
                <c:pt idx="122">
                  <c:v>2864.9642211858004</c:v>
                </c:pt>
                <c:pt idx="123">
                  <c:v>3041.3688391690812</c:v>
                </c:pt>
                <c:pt idx="124">
                  <c:v>3217.4872221821715</c:v>
                </c:pt>
                <c:pt idx="125">
                  <c:v>3393.1911325580586</c:v>
                </c:pt>
                <c:pt idx="126">
                  <c:v>3568.3524930809654</c:v>
                </c:pt>
                <c:pt idx="127">
                  <c:v>3742.8435482561326</c:v>
                </c:pt>
                <c:pt idx="128">
                  <c:v>3916.5370202754275</c:v>
                </c:pt>
                <c:pt idx="129">
                  <c:v>4089.3062604154693</c:v>
                </c:pt>
                <c:pt idx="130">
                  <c:v>4261.0253951970662</c:v>
                </c:pt>
                <c:pt idx="131">
                  <c:v>4431.5694675024133</c:v>
                </c:pt>
                <c:pt idx="132">
                  <c:v>4600.8145720443281</c:v>
                </c:pt>
                <c:pt idx="133">
                  <c:v>4768.6379852366372</c:v>
                </c:pt>
                <c:pt idx="134">
                  <c:v>4934.9182898749859</c:v>
                </c:pt>
                <c:pt idx="135">
                  <c:v>5099.5354934166244</c:v>
                </c:pt>
                <c:pt idx="136">
                  <c:v>5262.3711412834382</c:v>
                </c:pt>
                <c:pt idx="137">
                  <c:v>5423.3084239767777</c:v>
                </c:pt>
                <c:pt idx="138">
                  <c:v>5582.2322786589211</c:v>
                </c:pt>
                <c:pt idx="139">
                  <c:v>5739.029485037463</c:v>
                </c:pt>
                <c:pt idx="140">
                  <c:v>5893.5887557163369</c:v>
                </c:pt>
                <c:pt idx="141">
                  <c:v>6045.8008211935512</c:v>
                </c:pt>
                <c:pt idx="142">
                  <c:v>6195.5585090308887</c:v>
                </c:pt>
                <c:pt idx="143">
                  <c:v>6342.7568184233678</c:v>
                </c:pt>
                <c:pt idx="144">
                  <c:v>6487.292989022535</c:v>
                </c:pt>
                <c:pt idx="145">
                  <c:v>6629.0665652741154</c:v>
                </c:pt>
                <c:pt idx="146">
                  <c:v>6767.9794556315755</c:v>
                </c:pt>
                <c:pt idx="147">
                  <c:v>6903.9359872676869</c:v>
                </c:pt>
                <c:pt idx="148">
                  <c:v>7036.8429565623956</c:v>
                </c:pt>
                <c:pt idx="149">
                  <c:v>7166.6096747121628</c:v>
                </c:pt>
                <c:pt idx="150">
                  <c:v>7293.1480102124624</c:v>
                </c:pt>
                <c:pt idx="151">
                  <c:v>7416.3724262980386</c:v>
                </c:pt>
                <c:pt idx="152">
                  <c:v>7536.2000162058403</c:v>
                </c:pt>
                <c:pt idx="153">
                  <c:v>7652.5505332974717</c:v>
                </c:pt>
                <c:pt idx="154">
                  <c:v>7765.3464194627304</c:v>
                </c:pt>
                <c:pt idx="155">
                  <c:v>7874.5128293485323</c:v>
                </c:pt>
                <c:pt idx="156">
                  <c:v>7979.9776525578636</c:v>
                </c:pt>
                <c:pt idx="157">
                  <c:v>8081.6715324763209</c:v>
                </c:pt>
                <c:pt idx="158">
                  <c:v>8179.5278832978511</c:v>
                </c:pt>
                <c:pt idx="159">
                  <c:v>8273.4829043820355</c:v>
                </c:pt>
                <c:pt idx="160">
                  <c:v>8363.4755924831552</c:v>
                </c:pt>
                <c:pt idx="161">
                  <c:v>8449.4477527841809</c:v>
                </c:pt>
                <c:pt idx="162">
                  <c:v>8531.3440069021453</c:v>
                </c:pt>
                <c:pt idx="163">
                  <c:v>8609.1118008771446</c:v>
                </c:pt>
                <c:pt idx="164">
                  <c:v>8682.7014107057039</c:v>
                </c:pt>
                <c:pt idx="165">
                  <c:v>8752.0659468591475</c:v>
                </c:pt>
                <c:pt idx="166">
                  <c:v>8817.1613581798756</c:v>
                </c:pt>
                <c:pt idx="167">
                  <c:v>8877.9464342060237</c:v>
                </c:pt>
                <c:pt idx="168">
                  <c:v>8934.3828073651821</c:v>
                </c:pt>
                <c:pt idx="169">
                  <c:v>8986.4349535801011</c:v>
                </c:pt>
                <c:pt idx="170">
                  <c:v>9034.0701934474055</c:v>
                </c:pt>
                <c:pt idx="171">
                  <c:v>9077.2586921393668</c:v>
                </c:pt>
                <c:pt idx="172">
                  <c:v>9115.9734590437438</c:v>
                </c:pt>
                <c:pt idx="173">
                  <c:v>9150.1903475345898</c:v>
                </c:pt>
                <c:pt idx="174">
                  <c:v>9179.8880542846746</c:v>
                </c:pt>
                <c:pt idx="175">
                  <c:v>9205.0481185451645</c:v>
                </c:pt>
                <c:pt idx="176">
                  <c:v>9225.6549210815137</c:v>
                </c:pt>
                <c:pt idx="177">
                  <c:v>9241.6956841079809</c:v>
                </c:pt>
                <c:pt idx="178">
                  <c:v>9253.1604697651346</c:v>
                </c:pt>
                <c:pt idx="179">
                  <c:v>9260.042180218079</c:v>
                </c:pt>
                <c:pt idx="180">
                  <c:v>9262.3365568542795</c:v>
                </c:pt>
                <c:pt idx="181">
                  <c:v>9260.042180218079</c:v>
                </c:pt>
                <c:pt idx="182">
                  <c:v>9253.1604697651346</c:v>
                </c:pt>
                <c:pt idx="183">
                  <c:v>9241.6956841079809</c:v>
                </c:pt>
                <c:pt idx="184">
                  <c:v>9225.6549210815137</c:v>
                </c:pt>
                <c:pt idx="185">
                  <c:v>9205.0481185451645</c:v>
                </c:pt>
                <c:pt idx="186">
                  <c:v>9179.8880542846746</c:v>
                </c:pt>
                <c:pt idx="187">
                  <c:v>9150.1903475345898</c:v>
                </c:pt>
                <c:pt idx="188">
                  <c:v>9115.9734590437438</c:v>
                </c:pt>
                <c:pt idx="189">
                  <c:v>9077.2586921393668</c:v>
                </c:pt>
                <c:pt idx="190">
                  <c:v>9034.0701934474055</c:v>
                </c:pt>
                <c:pt idx="191">
                  <c:v>8986.4349535801011</c:v>
                </c:pt>
                <c:pt idx="192">
                  <c:v>8934.3828073651821</c:v>
                </c:pt>
                <c:pt idx="193">
                  <c:v>8877.9464342060237</c:v>
                </c:pt>
                <c:pt idx="194">
                  <c:v>8817.1613581798756</c:v>
                </c:pt>
                <c:pt idx="195">
                  <c:v>8752.0659468591475</c:v>
                </c:pt>
                <c:pt idx="196">
                  <c:v>8682.7014107057039</c:v>
                </c:pt>
                <c:pt idx="197">
                  <c:v>8609.1118008771446</c:v>
                </c:pt>
                <c:pt idx="198">
                  <c:v>8531.3440069021453</c:v>
                </c:pt>
                <c:pt idx="199">
                  <c:v>8449.4477527841809</c:v>
                </c:pt>
                <c:pt idx="200">
                  <c:v>8363.4755924831552</c:v>
                </c:pt>
                <c:pt idx="201">
                  <c:v>8273.4829043820355</c:v>
                </c:pt>
                <c:pt idx="202">
                  <c:v>8179.5278832978511</c:v>
                </c:pt>
                <c:pt idx="203">
                  <c:v>8081.6715324763209</c:v>
                </c:pt>
                <c:pt idx="204">
                  <c:v>7979.9776525578636</c:v>
                </c:pt>
                <c:pt idx="205">
                  <c:v>7874.5128293485323</c:v>
                </c:pt>
                <c:pt idx="206">
                  <c:v>7765.3464194627304</c:v>
                </c:pt>
                <c:pt idx="207">
                  <c:v>7652.5505332974717</c:v>
                </c:pt>
                <c:pt idx="208">
                  <c:v>7536.2000162058403</c:v>
                </c:pt>
                <c:pt idx="209">
                  <c:v>7416.3724262980386</c:v>
                </c:pt>
                <c:pt idx="210">
                  <c:v>7293.1480102124624</c:v>
                </c:pt>
                <c:pt idx="211">
                  <c:v>7166.6096747121628</c:v>
                </c:pt>
                <c:pt idx="212">
                  <c:v>7036.8429565623956</c:v>
                </c:pt>
                <c:pt idx="213">
                  <c:v>6903.9359872676869</c:v>
                </c:pt>
                <c:pt idx="214">
                  <c:v>6767.9794556315755</c:v>
                </c:pt>
                <c:pt idx="215">
                  <c:v>6629.0665652741154</c:v>
                </c:pt>
                <c:pt idx="216">
                  <c:v>6487.292989022535</c:v>
                </c:pt>
                <c:pt idx="217">
                  <c:v>6342.7568184233678</c:v>
                </c:pt>
                <c:pt idx="218">
                  <c:v>6195.5585090308887</c:v>
                </c:pt>
                <c:pt idx="219">
                  <c:v>6045.8008211935512</c:v>
                </c:pt>
                <c:pt idx="220">
                  <c:v>5893.5887557163369</c:v>
                </c:pt>
                <c:pt idx="221">
                  <c:v>5739.029485037463</c:v>
                </c:pt>
                <c:pt idx="222">
                  <c:v>5582.2322786589211</c:v>
                </c:pt>
                <c:pt idx="223">
                  <c:v>5423.3084239767777</c:v>
                </c:pt>
                <c:pt idx="224">
                  <c:v>5262.3711412834382</c:v>
                </c:pt>
                <c:pt idx="225">
                  <c:v>5099.5354934166244</c:v>
                </c:pt>
                <c:pt idx="226">
                  <c:v>4934.9182898749859</c:v>
                </c:pt>
                <c:pt idx="227">
                  <c:v>4768.6379852366372</c:v>
                </c:pt>
                <c:pt idx="228">
                  <c:v>4600.8145720443281</c:v>
                </c:pt>
                <c:pt idx="229">
                  <c:v>4431.5694675024133</c:v>
                </c:pt>
                <c:pt idx="230">
                  <c:v>4261.0253951970662</c:v>
                </c:pt>
                <c:pt idx="231">
                  <c:v>4089.3062604154693</c:v>
                </c:pt>
                <c:pt idx="232">
                  <c:v>3916.5370202754275</c:v>
                </c:pt>
                <c:pt idx="233">
                  <c:v>3742.8435482561326</c:v>
                </c:pt>
                <c:pt idx="234">
                  <c:v>3568.3524930809654</c:v>
                </c:pt>
                <c:pt idx="235">
                  <c:v>3393.1911325580586</c:v>
                </c:pt>
                <c:pt idx="236">
                  <c:v>3217.4872221821715</c:v>
                </c:pt>
                <c:pt idx="237">
                  <c:v>3041.3688391690812</c:v>
                </c:pt>
                <c:pt idx="238">
                  <c:v>2864.9642211858004</c:v>
                </c:pt>
                <c:pt idx="239">
                  <c:v>2688.4016015610541</c:v>
                </c:pt>
                <c:pt idx="240">
                  <c:v>2511.8090398955246</c:v>
                </c:pt>
                <c:pt idx="241">
                  <c:v>2335.3142492178449</c:v>
                </c:pt>
                <c:pt idx="242">
                  <c:v>2159.044419948259</c:v>
                </c:pt>
                <c:pt idx="243">
                  <c:v>1983.1260406208457</c:v>
                </c:pt>
                <c:pt idx="244">
                  <c:v>1807.6847168376844</c:v>
                </c:pt>
                <c:pt idx="245">
                  <c:v>1632.844987718272</c:v>
                </c:pt>
                <c:pt idx="246">
                  <c:v>1458.7301412357192</c:v>
                </c:pt>
                <c:pt idx="247">
                  <c:v>1285.4620286689167</c:v>
                </c:pt>
                <c:pt idx="248">
                  <c:v>1113.1608786945437</c:v>
                </c:pt>
                <c:pt idx="249">
                  <c:v>941.94511187197349</c:v>
                </c:pt>
                <c:pt idx="250">
                  <c:v>771.93115597947326</c:v>
                </c:pt>
                <c:pt idx="251">
                  <c:v>603.23326288926182</c:v>
                </c:pt>
                <c:pt idx="252">
                  <c:v>435.96332768538559</c:v>
                </c:pt>
                <c:pt idx="253">
                  <c:v>270.23071048279235</c:v>
                </c:pt>
                <c:pt idx="254">
                  <c:v>106.14206199534237</c:v>
                </c:pt>
                <c:pt idx="255">
                  <c:v>-56.198847049017786</c:v>
                </c:pt>
                <c:pt idx="256">
                  <c:v>-216.69129164729384</c:v>
                </c:pt>
                <c:pt idx="257">
                  <c:v>-375.23775231784384</c:v>
                </c:pt>
                <c:pt idx="258">
                  <c:v>-531.74406965808885</c:v>
                </c:pt>
                <c:pt idx="259">
                  <c:v>-686.119591437091</c:v>
                </c:pt>
                <c:pt idx="260">
                  <c:v>-838.27731256678817</c:v>
                </c:pt>
                <c:pt idx="261">
                  <c:v>-988.13400752624148</c:v>
                </c:pt>
                <c:pt idx="262">
                  <c:v>-1135.610353667289</c:v>
                </c:pt>
                <c:pt idx="263">
                  <c:v>-1280.6310461874093</c:v>
                </c:pt>
                <c:pt idx="264">
                  <c:v>-1423.1249031654443</c:v>
                </c:pt>
                <c:pt idx="265">
                  <c:v>-1563.0249608730082</c:v>
                </c:pt>
                <c:pt idx="266">
                  <c:v>-1700.2685588213355</c:v>
                </c:pt>
                <c:pt idx="267">
                  <c:v>-1834.7974140197039</c:v>
                </c:pt>
                <c:pt idx="268">
                  <c:v>-1966.5576842817245</c:v>
                </c:pt>
                <c:pt idx="269">
                  <c:v>-2095.500020432155</c:v>
                </c:pt>
                <c:pt idx="270">
                  <c:v>-2221.5796067757765</c:v>
                </c:pt>
                <c:pt idx="271">
                  <c:v>-2344.7561904013128</c:v>
                </c:pt>
                <c:pt idx="272">
                  <c:v>-2464.9940983545089</c:v>
                </c:pt>
                <c:pt idx="273">
                  <c:v>-2582.2622436298843</c:v>
                </c:pt>
                <c:pt idx="274">
                  <c:v>-2696.5341189907122</c:v>
                </c:pt>
                <c:pt idx="275">
                  <c:v>-2807.7877793866719</c:v>
                </c:pt>
                <c:pt idx="276">
                  <c:v>-2916.0058132720224</c:v>
                </c:pt>
                <c:pt idx="277">
                  <c:v>-3021.1753019075331</c:v>
                </c:pt>
                <c:pt idx="278">
                  <c:v>-3123.2877682914477</c:v>
                </c:pt>
                <c:pt idx="279">
                  <c:v>-3222.3391153183911</c:v>
                </c:pt>
                <c:pt idx="280">
                  <c:v>-3318.3295529779566</c:v>
                </c:pt>
                <c:pt idx="281">
                  <c:v>-3411.263516532927</c:v>
                </c:pt>
                <c:pt idx="282">
                  <c:v>-3501.1495742364787</c:v>
                </c:pt>
                <c:pt idx="283">
                  <c:v>-3588.0003266429412</c:v>
                </c:pt>
                <c:pt idx="284">
                  <c:v>-3671.8322971273665</c:v>
                </c:pt>
                <c:pt idx="285">
                  <c:v>-3752.6658143342502</c:v>
                </c:pt>
                <c:pt idx="286">
                  <c:v>-3830.5248873330133</c:v>
                </c:pt>
                <c:pt idx="287">
                  <c:v>-3905.4370740532249</c:v>
                </c:pt>
                <c:pt idx="288">
                  <c:v>-3977.4333432696949</c:v>
                </c:pt>
                <c:pt idx="289">
                  <c:v>-4046.5479309805232</c:v>
                </c:pt>
                <c:pt idx="290">
                  <c:v>-4112.8181925205354</c:v>
                </c:pt>
                <c:pt idx="291">
                  <c:v>-4176.2844491740907</c:v>
                </c:pt>
                <c:pt idx="292">
                  <c:v>-4236.9898327169722</c:v>
                </c:pt>
                <c:pt idx="293">
                  <c:v>-4294.9801252680118</c:v>
                </c:pt>
                <c:pt idx="294">
                  <c:v>-4350.3035985431779</c:v>
                </c:pt>
                <c:pt idx="295">
                  <c:v>-4403.0108499582639</c:v>
                </c:pt>
                <c:pt idx="296">
                  <c:v>-4453.1546385351248</c:v>
                </c:pt>
                <c:pt idx="297">
                  <c:v>-4500.7897201530795</c:v>
                </c:pt>
                <c:pt idx="298">
                  <c:v>-4545.9726827184568</c:v>
                </c:pt>
                <c:pt idx="299">
                  <c:v>-4588.7617820872038</c:v>
                </c:pt>
                <c:pt idx="300">
                  <c:v>-4629.2167794690613</c:v>
                </c:pt>
                <c:pt idx="301">
                  <c:v>-4667.3987802641932</c:v>
                </c:pt>
                <c:pt idx="302">
                  <c:v>-4703.3700749298077</c:v>
                </c:pt>
                <c:pt idx="303">
                  <c:v>-4737.1939834156365</c:v>
                </c:pt>
                <c:pt idx="304">
                  <c:v>-4768.9347011955761</c:v>
                </c:pt>
                <c:pt idx="305">
                  <c:v>-4798.6571502024162</c:v>
                </c:pt>
                <c:pt idx="306">
                  <c:v>-4826.4268326602178</c:v>
                </c:pt>
                <c:pt idx="307">
                  <c:v>-4852.3096893532056</c:v>
                </c:pt>
                <c:pt idx="308">
                  <c:v>-4876.3719623311781</c:v>
                </c:pt>
                <c:pt idx="309">
                  <c:v>-4898.6800618877169</c:v>
                </c:pt>
                <c:pt idx="310">
                  <c:v>-4919.3004390963324</c:v>
                </c:pt>
                <c:pt idx="311">
                  <c:v>-4938.2994626030268</c:v>
                </c:pt>
                <c:pt idx="312">
                  <c:v>-4955.7433010668319</c:v>
                </c:pt>
                <c:pt idx="313">
                  <c:v>-4971.6978106998795</c:v>
                </c:pt>
                <c:pt idx="314">
                  <c:v>-4986.2284283162808</c:v>
                </c:pt>
                <c:pt idx="315">
                  <c:v>-4999.4000696033254</c:v>
                </c:pt>
                <c:pt idx="316">
                  <c:v>-5011.2770329751584</c:v>
                </c:pt>
                <c:pt idx="317">
                  <c:v>-5021.9229087470012</c:v>
                </c:pt>
                <c:pt idx="318">
                  <c:v>-5031.4004938672952</c:v>
                </c:pt>
                <c:pt idx="319">
                  <c:v>-5039.7717119867593</c:v>
                </c:pt>
                <c:pt idx="320">
                  <c:v>-5047.097538471462</c:v>
                </c:pt>
                <c:pt idx="321">
                  <c:v>-5053.4379311948214</c:v>
                </c:pt>
                <c:pt idx="322">
                  <c:v>-5058.8517658725323</c:v>
                </c:pt>
                <c:pt idx="323">
                  <c:v>-5063.3967766198111</c:v>
                </c:pt>
                <c:pt idx="324">
                  <c:v>-5067.129501272575</c:v>
                </c:pt>
                <c:pt idx="325">
                  <c:v>-5070.1052312433612</c:v>
                </c:pt>
                <c:pt idx="326">
                  <c:v>-5072.3779660838763</c:v>
                </c:pt>
                <c:pt idx="327">
                  <c:v>-5074.0003720256937</c:v>
                </c:pt>
                <c:pt idx="328">
                  <c:v>-5075.0237448837652</c:v>
                </c:pt>
                <c:pt idx="329">
                  <c:v>-5075.4979769626525</c:v>
                </c:pt>
                <c:pt idx="330">
                  <c:v>-5075.471527146874</c:v>
                </c:pt>
                <c:pt idx="331">
                  <c:v>-5074.9913953131909</c:v>
                </c:pt>
                <c:pt idx="332">
                  <c:v>-5074.1030993294771</c:v>
                </c:pt>
                <c:pt idx="333">
                  <c:v>-5072.8506556142747</c:v>
                </c:pt>
                <c:pt idx="334">
                  <c:v>-5071.2765624057283</c:v>
                </c:pt>
                <c:pt idx="335">
                  <c:v>-5069.4217856989781</c:v>
                </c:pt>
                <c:pt idx="336">
                  <c:v>-5067.3257478438245</c:v>
                </c:pt>
                <c:pt idx="337">
                  <c:v>-5065.0263182624258</c:v>
                </c:pt>
                <c:pt idx="338">
                  <c:v>-5062.5598062460995</c:v>
                </c:pt>
                <c:pt idx="339">
                  <c:v>-5059.9609557984877</c:v>
                </c:pt>
                <c:pt idx="340">
                  <c:v>-5057.2629421158126</c:v>
                </c:pt>
                <c:pt idx="341">
                  <c:v>-5054.497369335877</c:v>
                </c:pt>
                <c:pt idx="342">
                  <c:v>-5051.6942702106462</c:v>
                </c:pt>
                <c:pt idx="343">
                  <c:v>-5048.8821061553608</c:v>
                </c:pt>
                <c:pt idx="344">
                  <c:v>-5046.0877690657071</c:v>
                </c:pt>
                <c:pt idx="345">
                  <c:v>-5043.336583380551</c:v>
                </c:pt>
                <c:pt idx="346">
                  <c:v>-5040.6523093888609</c:v>
                </c:pt>
                <c:pt idx="347">
                  <c:v>-5038.0571462746957</c:v>
                </c:pt>
                <c:pt idx="348">
                  <c:v>-5035.5717366683166</c:v>
                </c:pt>
                <c:pt idx="349">
                  <c:v>-5033.2151704442367</c:v>
                </c:pt>
                <c:pt idx="350">
                  <c:v>-5031.0049892805182</c:v>
                </c:pt>
                <c:pt idx="351">
                  <c:v>-5028.95719125081</c:v>
                </c:pt>
                <c:pt idx="352">
                  <c:v>-5027.0862349334493</c:v>
                </c:pt>
                <c:pt idx="353">
                  <c:v>-5025.4050440607898</c:v>
                </c:pt>
                <c:pt idx="354">
                  <c:v>-5023.9250112354057</c:v>
                </c:pt>
                <c:pt idx="355">
                  <c:v>-5022.6560018754753</c:v>
                </c:pt>
                <c:pt idx="356">
                  <c:v>-5021.6063576690431</c:v>
                </c:pt>
                <c:pt idx="357">
                  <c:v>-5020.7828992424766</c:v>
                </c:pt>
                <c:pt idx="358">
                  <c:v>-5020.1909290335607</c:v>
                </c:pt>
                <c:pt idx="359">
                  <c:v>-5019.8342328958461</c:v>
                </c:pt>
                <c:pt idx="360">
                  <c:v>0</c:v>
                </c:pt>
              </c:numCache>
            </c:numRef>
          </c:yVal>
          <c:smooth val="0"/>
          <c:extLst>
            <c:ext xmlns:c16="http://schemas.microsoft.com/office/drawing/2014/chart" uri="{C3380CC4-5D6E-409C-BE32-E72D297353CC}">
              <c16:uniqueId val="{00000001-E33F-7C4F-90BE-B1D8F206ED55}"/>
            </c:ext>
          </c:extLst>
        </c:ser>
        <c:dLbls>
          <c:showLegendKey val="0"/>
          <c:showVal val="0"/>
          <c:showCatName val="0"/>
          <c:showSerName val="0"/>
          <c:showPercent val="0"/>
          <c:showBubbleSize val="0"/>
        </c:dLbls>
        <c:axId val="1261972415"/>
        <c:axId val="1261762303"/>
      </c:scatterChart>
      <c:valAx>
        <c:axId val="1215239823"/>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21948159"/>
        <c:crosses val="autoZero"/>
        <c:crossBetween val="midCat"/>
        <c:majorUnit val="45"/>
      </c:valAx>
      <c:valAx>
        <c:axId val="1221948159"/>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5239823"/>
        <c:crosses val="autoZero"/>
        <c:crossBetween val="midCat"/>
      </c:valAx>
      <c:valAx>
        <c:axId val="1261762303"/>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 Acceleration (m/s^2)</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E+00"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61972415"/>
        <c:crosses val="max"/>
        <c:crossBetween val="midCat"/>
      </c:valAx>
      <c:valAx>
        <c:axId val="1261972415"/>
        <c:scaling>
          <c:orientation val="minMax"/>
        </c:scaling>
        <c:delete val="1"/>
        <c:axPos val="b"/>
        <c:numFmt formatCode="General" sourceLinked="1"/>
        <c:majorTickMark val="out"/>
        <c:minorTickMark val="none"/>
        <c:tickLblPos val="nextTo"/>
        <c:crossAx val="126176230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b="0"/>
              <a:t>Cylinder Volume (CC)</a:t>
            </a:r>
          </a:p>
        </c:rich>
      </c:tx>
      <c:overlay val="0"/>
    </c:title>
    <c:autoTitleDeleted val="0"/>
    <c:plotArea>
      <c:layout/>
      <c:scatterChart>
        <c:scatterStyle val="smoothMarker"/>
        <c:varyColors val="0"/>
        <c:ser>
          <c:idx val="0"/>
          <c:order val="0"/>
          <c:tx>
            <c:strRef>
              <c:f>Calculations!$N$1</c:f>
              <c:strCache>
                <c:ptCount val="1"/>
                <c:pt idx="0">
                  <c:v>Volume (CC)</c:v>
                </c:pt>
              </c:strCache>
            </c:strRef>
          </c:tx>
          <c:marker>
            <c:symbol val="none"/>
          </c:marker>
          <c:xVal>
            <c:numRef>
              <c:f>Calculations!$H$2:$H$366</c:f>
              <c:numCache>
                <c:formatCode>General</c:formatCode>
                <c:ptCount val="365"/>
                <c:pt idx="1">
                  <c:v>-180</c:v>
                </c:pt>
                <c:pt idx="2">
                  <c:v>-179</c:v>
                </c:pt>
                <c:pt idx="3">
                  <c:v>-178</c:v>
                </c:pt>
                <c:pt idx="4">
                  <c:v>-177</c:v>
                </c:pt>
                <c:pt idx="5">
                  <c:v>-176</c:v>
                </c:pt>
                <c:pt idx="6">
                  <c:v>-175</c:v>
                </c:pt>
                <c:pt idx="7">
                  <c:v>-174</c:v>
                </c:pt>
                <c:pt idx="8">
                  <c:v>-173</c:v>
                </c:pt>
                <c:pt idx="9">
                  <c:v>-172</c:v>
                </c:pt>
                <c:pt idx="10">
                  <c:v>-171</c:v>
                </c:pt>
                <c:pt idx="11">
                  <c:v>-170</c:v>
                </c:pt>
                <c:pt idx="12">
                  <c:v>-169</c:v>
                </c:pt>
                <c:pt idx="13">
                  <c:v>-168</c:v>
                </c:pt>
                <c:pt idx="14">
                  <c:v>-167</c:v>
                </c:pt>
                <c:pt idx="15">
                  <c:v>-166</c:v>
                </c:pt>
                <c:pt idx="16">
                  <c:v>-165</c:v>
                </c:pt>
                <c:pt idx="17">
                  <c:v>-164</c:v>
                </c:pt>
                <c:pt idx="18">
                  <c:v>-163</c:v>
                </c:pt>
                <c:pt idx="19">
                  <c:v>-162</c:v>
                </c:pt>
                <c:pt idx="20">
                  <c:v>-161</c:v>
                </c:pt>
                <c:pt idx="21">
                  <c:v>-160</c:v>
                </c:pt>
                <c:pt idx="22">
                  <c:v>-159</c:v>
                </c:pt>
                <c:pt idx="23">
                  <c:v>-158</c:v>
                </c:pt>
                <c:pt idx="24">
                  <c:v>-157</c:v>
                </c:pt>
                <c:pt idx="25">
                  <c:v>-156</c:v>
                </c:pt>
                <c:pt idx="26">
                  <c:v>-155</c:v>
                </c:pt>
                <c:pt idx="27">
                  <c:v>-154</c:v>
                </c:pt>
                <c:pt idx="28">
                  <c:v>-153</c:v>
                </c:pt>
                <c:pt idx="29">
                  <c:v>-152</c:v>
                </c:pt>
                <c:pt idx="30">
                  <c:v>-151</c:v>
                </c:pt>
                <c:pt idx="31">
                  <c:v>-150</c:v>
                </c:pt>
                <c:pt idx="32">
                  <c:v>-149</c:v>
                </c:pt>
                <c:pt idx="33">
                  <c:v>-148</c:v>
                </c:pt>
                <c:pt idx="34">
                  <c:v>-147</c:v>
                </c:pt>
                <c:pt idx="35">
                  <c:v>-146</c:v>
                </c:pt>
                <c:pt idx="36">
                  <c:v>-145</c:v>
                </c:pt>
                <c:pt idx="37">
                  <c:v>-144</c:v>
                </c:pt>
                <c:pt idx="38">
                  <c:v>-143</c:v>
                </c:pt>
                <c:pt idx="39">
                  <c:v>-142</c:v>
                </c:pt>
                <c:pt idx="40">
                  <c:v>-141</c:v>
                </c:pt>
                <c:pt idx="41">
                  <c:v>-140</c:v>
                </c:pt>
                <c:pt idx="42">
                  <c:v>-139</c:v>
                </c:pt>
                <c:pt idx="43">
                  <c:v>-138</c:v>
                </c:pt>
                <c:pt idx="44">
                  <c:v>-137</c:v>
                </c:pt>
                <c:pt idx="45">
                  <c:v>-136</c:v>
                </c:pt>
                <c:pt idx="46">
                  <c:v>-135</c:v>
                </c:pt>
                <c:pt idx="47">
                  <c:v>-134</c:v>
                </c:pt>
                <c:pt idx="48">
                  <c:v>-133</c:v>
                </c:pt>
                <c:pt idx="49">
                  <c:v>-132</c:v>
                </c:pt>
                <c:pt idx="50">
                  <c:v>-131</c:v>
                </c:pt>
                <c:pt idx="51">
                  <c:v>-130</c:v>
                </c:pt>
                <c:pt idx="52">
                  <c:v>-129</c:v>
                </c:pt>
                <c:pt idx="53">
                  <c:v>-128</c:v>
                </c:pt>
                <c:pt idx="54">
                  <c:v>-127</c:v>
                </c:pt>
                <c:pt idx="55">
                  <c:v>-126</c:v>
                </c:pt>
                <c:pt idx="56">
                  <c:v>-125</c:v>
                </c:pt>
                <c:pt idx="57">
                  <c:v>-124</c:v>
                </c:pt>
                <c:pt idx="58">
                  <c:v>-123</c:v>
                </c:pt>
                <c:pt idx="59">
                  <c:v>-122</c:v>
                </c:pt>
                <c:pt idx="60">
                  <c:v>-121</c:v>
                </c:pt>
                <c:pt idx="61">
                  <c:v>-120</c:v>
                </c:pt>
                <c:pt idx="62">
                  <c:v>-119</c:v>
                </c:pt>
                <c:pt idx="63">
                  <c:v>-118</c:v>
                </c:pt>
                <c:pt idx="64">
                  <c:v>-117</c:v>
                </c:pt>
                <c:pt idx="65">
                  <c:v>-116</c:v>
                </c:pt>
                <c:pt idx="66">
                  <c:v>-115</c:v>
                </c:pt>
                <c:pt idx="67">
                  <c:v>-114</c:v>
                </c:pt>
                <c:pt idx="68">
                  <c:v>-113</c:v>
                </c:pt>
                <c:pt idx="69">
                  <c:v>-112</c:v>
                </c:pt>
                <c:pt idx="70">
                  <c:v>-111</c:v>
                </c:pt>
                <c:pt idx="71">
                  <c:v>-110</c:v>
                </c:pt>
                <c:pt idx="72">
                  <c:v>-109</c:v>
                </c:pt>
                <c:pt idx="73">
                  <c:v>-108</c:v>
                </c:pt>
                <c:pt idx="74">
                  <c:v>-107</c:v>
                </c:pt>
                <c:pt idx="75">
                  <c:v>-106</c:v>
                </c:pt>
                <c:pt idx="76">
                  <c:v>-105</c:v>
                </c:pt>
                <c:pt idx="77">
                  <c:v>-104</c:v>
                </c:pt>
                <c:pt idx="78">
                  <c:v>-103</c:v>
                </c:pt>
                <c:pt idx="79">
                  <c:v>-102</c:v>
                </c:pt>
                <c:pt idx="80">
                  <c:v>-101</c:v>
                </c:pt>
                <c:pt idx="81">
                  <c:v>-100</c:v>
                </c:pt>
                <c:pt idx="82">
                  <c:v>-99</c:v>
                </c:pt>
                <c:pt idx="83">
                  <c:v>-98</c:v>
                </c:pt>
                <c:pt idx="84">
                  <c:v>-97</c:v>
                </c:pt>
                <c:pt idx="85">
                  <c:v>-96</c:v>
                </c:pt>
                <c:pt idx="86">
                  <c:v>-95</c:v>
                </c:pt>
                <c:pt idx="87">
                  <c:v>-94</c:v>
                </c:pt>
                <c:pt idx="88">
                  <c:v>-93</c:v>
                </c:pt>
                <c:pt idx="89">
                  <c:v>-92</c:v>
                </c:pt>
                <c:pt idx="90">
                  <c:v>-91</c:v>
                </c:pt>
                <c:pt idx="91">
                  <c:v>-90</c:v>
                </c:pt>
                <c:pt idx="92">
                  <c:v>-89</c:v>
                </c:pt>
                <c:pt idx="93">
                  <c:v>-88</c:v>
                </c:pt>
                <c:pt idx="94">
                  <c:v>-87</c:v>
                </c:pt>
                <c:pt idx="95">
                  <c:v>-86</c:v>
                </c:pt>
                <c:pt idx="96">
                  <c:v>-85</c:v>
                </c:pt>
                <c:pt idx="97">
                  <c:v>-84</c:v>
                </c:pt>
                <c:pt idx="98">
                  <c:v>-83</c:v>
                </c:pt>
                <c:pt idx="99">
                  <c:v>-82</c:v>
                </c:pt>
                <c:pt idx="100">
                  <c:v>-81</c:v>
                </c:pt>
                <c:pt idx="101">
                  <c:v>-80</c:v>
                </c:pt>
                <c:pt idx="102">
                  <c:v>-79</c:v>
                </c:pt>
                <c:pt idx="103">
                  <c:v>-78</c:v>
                </c:pt>
                <c:pt idx="104">
                  <c:v>-77</c:v>
                </c:pt>
                <c:pt idx="105">
                  <c:v>-76</c:v>
                </c:pt>
                <c:pt idx="106">
                  <c:v>-75</c:v>
                </c:pt>
                <c:pt idx="107">
                  <c:v>-74</c:v>
                </c:pt>
                <c:pt idx="108">
                  <c:v>-73</c:v>
                </c:pt>
                <c:pt idx="109">
                  <c:v>-72</c:v>
                </c:pt>
                <c:pt idx="110">
                  <c:v>-71</c:v>
                </c:pt>
                <c:pt idx="111">
                  <c:v>-70</c:v>
                </c:pt>
                <c:pt idx="112">
                  <c:v>-69</c:v>
                </c:pt>
                <c:pt idx="113">
                  <c:v>-68</c:v>
                </c:pt>
                <c:pt idx="114">
                  <c:v>-67</c:v>
                </c:pt>
                <c:pt idx="115">
                  <c:v>-66</c:v>
                </c:pt>
                <c:pt idx="116">
                  <c:v>-65</c:v>
                </c:pt>
                <c:pt idx="117">
                  <c:v>-64</c:v>
                </c:pt>
                <c:pt idx="118">
                  <c:v>-63</c:v>
                </c:pt>
                <c:pt idx="119">
                  <c:v>-62</c:v>
                </c:pt>
                <c:pt idx="120">
                  <c:v>-61</c:v>
                </c:pt>
                <c:pt idx="121">
                  <c:v>-60</c:v>
                </c:pt>
                <c:pt idx="122">
                  <c:v>-59</c:v>
                </c:pt>
                <c:pt idx="123">
                  <c:v>-58</c:v>
                </c:pt>
                <c:pt idx="124">
                  <c:v>-57</c:v>
                </c:pt>
                <c:pt idx="125">
                  <c:v>-56</c:v>
                </c:pt>
                <c:pt idx="126">
                  <c:v>-55</c:v>
                </c:pt>
                <c:pt idx="127">
                  <c:v>-54</c:v>
                </c:pt>
                <c:pt idx="128">
                  <c:v>-53</c:v>
                </c:pt>
                <c:pt idx="129">
                  <c:v>-52</c:v>
                </c:pt>
                <c:pt idx="130">
                  <c:v>-51</c:v>
                </c:pt>
                <c:pt idx="131">
                  <c:v>-50</c:v>
                </c:pt>
                <c:pt idx="132">
                  <c:v>-49</c:v>
                </c:pt>
                <c:pt idx="133">
                  <c:v>-48</c:v>
                </c:pt>
                <c:pt idx="134">
                  <c:v>-47</c:v>
                </c:pt>
                <c:pt idx="135">
                  <c:v>-46</c:v>
                </c:pt>
                <c:pt idx="136">
                  <c:v>-45</c:v>
                </c:pt>
                <c:pt idx="137">
                  <c:v>-44</c:v>
                </c:pt>
                <c:pt idx="138">
                  <c:v>-43</c:v>
                </c:pt>
                <c:pt idx="139">
                  <c:v>-42</c:v>
                </c:pt>
                <c:pt idx="140">
                  <c:v>-41</c:v>
                </c:pt>
                <c:pt idx="141">
                  <c:v>-40</c:v>
                </c:pt>
                <c:pt idx="142">
                  <c:v>-39</c:v>
                </c:pt>
                <c:pt idx="143">
                  <c:v>-38</c:v>
                </c:pt>
                <c:pt idx="144">
                  <c:v>-37</c:v>
                </c:pt>
                <c:pt idx="145">
                  <c:v>-36</c:v>
                </c:pt>
                <c:pt idx="146">
                  <c:v>-35</c:v>
                </c:pt>
                <c:pt idx="147">
                  <c:v>-34</c:v>
                </c:pt>
                <c:pt idx="148">
                  <c:v>-33</c:v>
                </c:pt>
                <c:pt idx="149">
                  <c:v>-32</c:v>
                </c:pt>
                <c:pt idx="150">
                  <c:v>-31</c:v>
                </c:pt>
                <c:pt idx="151">
                  <c:v>-30</c:v>
                </c:pt>
                <c:pt idx="152">
                  <c:v>-29</c:v>
                </c:pt>
                <c:pt idx="153">
                  <c:v>-28</c:v>
                </c:pt>
                <c:pt idx="154">
                  <c:v>-27</c:v>
                </c:pt>
                <c:pt idx="155">
                  <c:v>-26</c:v>
                </c:pt>
                <c:pt idx="156">
                  <c:v>-25</c:v>
                </c:pt>
                <c:pt idx="157">
                  <c:v>-24</c:v>
                </c:pt>
                <c:pt idx="158">
                  <c:v>-23</c:v>
                </c:pt>
                <c:pt idx="159">
                  <c:v>-22</c:v>
                </c:pt>
                <c:pt idx="160">
                  <c:v>-21</c:v>
                </c:pt>
                <c:pt idx="161">
                  <c:v>-20</c:v>
                </c:pt>
                <c:pt idx="162">
                  <c:v>-19</c:v>
                </c:pt>
                <c:pt idx="163">
                  <c:v>-18</c:v>
                </c:pt>
                <c:pt idx="164">
                  <c:v>-17</c:v>
                </c:pt>
                <c:pt idx="165">
                  <c:v>-16</c:v>
                </c:pt>
                <c:pt idx="166">
                  <c:v>-15</c:v>
                </c:pt>
                <c:pt idx="167">
                  <c:v>-14</c:v>
                </c:pt>
                <c:pt idx="168">
                  <c:v>-13</c:v>
                </c:pt>
                <c:pt idx="169">
                  <c:v>-12</c:v>
                </c:pt>
                <c:pt idx="170">
                  <c:v>-11</c:v>
                </c:pt>
                <c:pt idx="171">
                  <c:v>-10</c:v>
                </c:pt>
                <c:pt idx="172">
                  <c:v>-9</c:v>
                </c:pt>
                <c:pt idx="173">
                  <c:v>-8</c:v>
                </c:pt>
                <c:pt idx="174">
                  <c:v>-7</c:v>
                </c:pt>
                <c:pt idx="175">
                  <c:v>-6</c:v>
                </c:pt>
                <c:pt idx="176">
                  <c:v>-5</c:v>
                </c:pt>
                <c:pt idx="177">
                  <c:v>-4</c:v>
                </c:pt>
                <c:pt idx="178">
                  <c:v>-3</c:v>
                </c:pt>
                <c:pt idx="179">
                  <c:v>-2</c:v>
                </c:pt>
                <c:pt idx="180">
                  <c:v>-1</c:v>
                </c:pt>
                <c:pt idx="181">
                  <c:v>0</c:v>
                </c:pt>
                <c:pt idx="182">
                  <c:v>1</c:v>
                </c:pt>
                <c:pt idx="183">
                  <c:v>2</c:v>
                </c:pt>
                <c:pt idx="184">
                  <c:v>3</c:v>
                </c:pt>
                <c:pt idx="185">
                  <c:v>4</c:v>
                </c:pt>
                <c:pt idx="186">
                  <c:v>5</c:v>
                </c:pt>
                <c:pt idx="187">
                  <c:v>6</c:v>
                </c:pt>
                <c:pt idx="188">
                  <c:v>7</c:v>
                </c:pt>
                <c:pt idx="189">
                  <c:v>8</c:v>
                </c:pt>
                <c:pt idx="190">
                  <c:v>9</c:v>
                </c:pt>
                <c:pt idx="191">
                  <c:v>10</c:v>
                </c:pt>
                <c:pt idx="192">
                  <c:v>11</c:v>
                </c:pt>
                <c:pt idx="193">
                  <c:v>12</c:v>
                </c:pt>
                <c:pt idx="194">
                  <c:v>13</c:v>
                </c:pt>
                <c:pt idx="195">
                  <c:v>14</c:v>
                </c:pt>
                <c:pt idx="196">
                  <c:v>15</c:v>
                </c:pt>
                <c:pt idx="197">
                  <c:v>16</c:v>
                </c:pt>
                <c:pt idx="198">
                  <c:v>17</c:v>
                </c:pt>
                <c:pt idx="199">
                  <c:v>18</c:v>
                </c:pt>
                <c:pt idx="200">
                  <c:v>19</c:v>
                </c:pt>
                <c:pt idx="201">
                  <c:v>20</c:v>
                </c:pt>
                <c:pt idx="202">
                  <c:v>21</c:v>
                </c:pt>
                <c:pt idx="203">
                  <c:v>22</c:v>
                </c:pt>
                <c:pt idx="204">
                  <c:v>23</c:v>
                </c:pt>
                <c:pt idx="205">
                  <c:v>24</c:v>
                </c:pt>
                <c:pt idx="206">
                  <c:v>25</c:v>
                </c:pt>
                <c:pt idx="207">
                  <c:v>26</c:v>
                </c:pt>
                <c:pt idx="208">
                  <c:v>27</c:v>
                </c:pt>
                <c:pt idx="209">
                  <c:v>28</c:v>
                </c:pt>
                <c:pt idx="210">
                  <c:v>29</c:v>
                </c:pt>
                <c:pt idx="211">
                  <c:v>30</c:v>
                </c:pt>
                <c:pt idx="212">
                  <c:v>31</c:v>
                </c:pt>
                <c:pt idx="213">
                  <c:v>32</c:v>
                </c:pt>
                <c:pt idx="214">
                  <c:v>33</c:v>
                </c:pt>
                <c:pt idx="215">
                  <c:v>34</c:v>
                </c:pt>
                <c:pt idx="216">
                  <c:v>35</c:v>
                </c:pt>
                <c:pt idx="217">
                  <c:v>36</c:v>
                </c:pt>
                <c:pt idx="218">
                  <c:v>37</c:v>
                </c:pt>
                <c:pt idx="219">
                  <c:v>38</c:v>
                </c:pt>
                <c:pt idx="220">
                  <c:v>39</c:v>
                </c:pt>
                <c:pt idx="221">
                  <c:v>40</c:v>
                </c:pt>
                <c:pt idx="222">
                  <c:v>41</c:v>
                </c:pt>
                <c:pt idx="223">
                  <c:v>42</c:v>
                </c:pt>
                <c:pt idx="224">
                  <c:v>43</c:v>
                </c:pt>
                <c:pt idx="225">
                  <c:v>44</c:v>
                </c:pt>
                <c:pt idx="226">
                  <c:v>45</c:v>
                </c:pt>
                <c:pt idx="227">
                  <c:v>46</c:v>
                </c:pt>
                <c:pt idx="228">
                  <c:v>47</c:v>
                </c:pt>
                <c:pt idx="229">
                  <c:v>48</c:v>
                </c:pt>
                <c:pt idx="230">
                  <c:v>49</c:v>
                </c:pt>
                <c:pt idx="231">
                  <c:v>50</c:v>
                </c:pt>
                <c:pt idx="232">
                  <c:v>51</c:v>
                </c:pt>
                <c:pt idx="233">
                  <c:v>52</c:v>
                </c:pt>
                <c:pt idx="234">
                  <c:v>53</c:v>
                </c:pt>
                <c:pt idx="235">
                  <c:v>54</c:v>
                </c:pt>
                <c:pt idx="236">
                  <c:v>55</c:v>
                </c:pt>
                <c:pt idx="237">
                  <c:v>56</c:v>
                </c:pt>
                <c:pt idx="238">
                  <c:v>57</c:v>
                </c:pt>
                <c:pt idx="239">
                  <c:v>58</c:v>
                </c:pt>
                <c:pt idx="240">
                  <c:v>59</c:v>
                </c:pt>
                <c:pt idx="241">
                  <c:v>60</c:v>
                </c:pt>
                <c:pt idx="242">
                  <c:v>61</c:v>
                </c:pt>
                <c:pt idx="243">
                  <c:v>62</c:v>
                </c:pt>
                <c:pt idx="244">
                  <c:v>63</c:v>
                </c:pt>
                <c:pt idx="245">
                  <c:v>64</c:v>
                </c:pt>
                <c:pt idx="246">
                  <c:v>65</c:v>
                </c:pt>
                <c:pt idx="247">
                  <c:v>66</c:v>
                </c:pt>
                <c:pt idx="248">
                  <c:v>67</c:v>
                </c:pt>
                <c:pt idx="249">
                  <c:v>68</c:v>
                </c:pt>
                <c:pt idx="250">
                  <c:v>69</c:v>
                </c:pt>
                <c:pt idx="251">
                  <c:v>70</c:v>
                </c:pt>
                <c:pt idx="252">
                  <c:v>71</c:v>
                </c:pt>
                <c:pt idx="253">
                  <c:v>72</c:v>
                </c:pt>
                <c:pt idx="254">
                  <c:v>73</c:v>
                </c:pt>
                <c:pt idx="255">
                  <c:v>74</c:v>
                </c:pt>
                <c:pt idx="256">
                  <c:v>75</c:v>
                </c:pt>
                <c:pt idx="257">
                  <c:v>76</c:v>
                </c:pt>
                <c:pt idx="258">
                  <c:v>77</c:v>
                </c:pt>
                <c:pt idx="259">
                  <c:v>78</c:v>
                </c:pt>
                <c:pt idx="260">
                  <c:v>79</c:v>
                </c:pt>
                <c:pt idx="261">
                  <c:v>80</c:v>
                </c:pt>
                <c:pt idx="262">
                  <c:v>81</c:v>
                </c:pt>
                <c:pt idx="263">
                  <c:v>82</c:v>
                </c:pt>
                <c:pt idx="264">
                  <c:v>83</c:v>
                </c:pt>
                <c:pt idx="265">
                  <c:v>84</c:v>
                </c:pt>
                <c:pt idx="266">
                  <c:v>85</c:v>
                </c:pt>
                <c:pt idx="267">
                  <c:v>86</c:v>
                </c:pt>
                <c:pt idx="268">
                  <c:v>87</c:v>
                </c:pt>
                <c:pt idx="269">
                  <c:v>88</c:v>
                </c:pt>
                <c:pt idx="270">
                  <c:v>89</c:v>
                </c:pt>
                <c:pt idx="271">
                  <c:v>90</c:v>
                </c:pt>
                <c:pt idx="272">
                  <c:v>91</c:v>
                </c:pt>
                <c:pt idx="273">
                  <c:v>92</c:v>
                </c:pt>
                <c:pt idx="274">
                  <c:v>93</c:v>
                </c:pt>
                <c:pt idx="275">
                  <c:v>94</c:v>
                </c:pt>
                <c:pt idx="276">
                  <c:v>95</c:v>
                </c:pt>
                <c:pt idx="277">
                  <c:v>96</c:v>
                </c:pt>
                <c:pt idx="278">
                  <c:v>97</c:v>
                </c:pt>
                <c:pt idx="279">
                  <c:v>98</c:v>
                </c:pt>
                <c:pt idx="280">
                  <c:v>99</c:v>
                </c:pt>
                <c:pt idx="281">
                  <c:v>100</c:v>
                </c:pt>
                <c:pt idx="282">
                  <c:v>101</c:v>
                </c:pt>
                <c:pt idx="283">
                  <c:v>102</c:v>
                </c:pt>
                <c:pt idx="284">
                  <c:v>103</c:v>
                </c:pt>
                <c:pt idx="285">
                  <c:v>104</c:v>
                </c:pt>
                <c:pt idx="286">
                  <c:v>105</c:v>
                </c:pt>
                <c:pt idx="287">
                  <c:v>106</c:v>
                </c:pt>
                <c:pt idx="288">
                  <c:v>107</c:v>
                </c:pt>
                <c:pt idx="289">
                  <c:v>108</c:v>
                </c:pt>
                <c:pt idx="290">
                  <c:v>109</c:v>
                </c:pt>
                <c:pt idx="291">
                  <c:v>110</c:v>
                </c:pt>
                <c:pt idx="292">
                  <c:v>111</c:v>
                </c:pt>
                <c:pt idx="293">
                  <c:v>112</c:v>
                </c:pt>
                <c:pt idx="294">
                  <c:v>113</c:v>
                </c:pt>
                <c:pt idx="295">
                  <c:v>114</c:v>
                </c:pt>
                <c:pt idx="296">
                  <c:v>115</c:v>
                </c:pt>
                <c:pt idx="297">
                  <c:v>116</c:v>
                </c:pt>
                <c:pt idx="298">
                  <c:v>117</c:v>
                </c:pt>
                <c:pt idx="299">
                  <c:v>118</c:v>
                </c:pt>
                <c:pt idx="300">
                  <c:v>119</c:v>
                </c:pt>
                <c:pt idx="301">
                  <c:v>120</c:v>
                </c:pt>
                <c:pt idx="302">
                  <c:v>121</c:v>
                </c:pt>
                <c:pt idx="303">
                  <c:v>122</c:v>
                </c:pt>
                <c:pt idx="304">
                  <c:v>123</c:v>
                </c:pt>
                <c:pt idx="305">
                  <c:v>124</c:v>
                </c:pt>
                <c:pt idx="306">
                  <c:v>125</c:v>
                </c:pt>
                <c:pt idx="307">
                  <c:v>126</c:v>
                </c:pt>
                <c:pt idx="308">
                  <c:v>127</c:v>
                </c:pt>
                <c:pt idx="309">
                  <c:v>128</c:v>
                </c:pt>
                <c:pt idx="310">
                  <c:v>129</c:v>
                </c:pt>
                <c:pt idx="311">
                  <c:v>130</c:v>
                </c:pt>
                <c:pt idx="312">
                  <c:v>131</c:v>
                </c:pt>
                <c:pt idx="313">
                  <c:v>132</c:v>
                </c:pt>
                <c:pt idx="314">
                  <c:v>133</c:v>
                </c:pt>
                <c:pt idx="315">
                  <c:v>134</c:v>
                </c:pt>
                <c:pt idx="316">
                  <c:v>135</c:v>
                </c:pt>
                <c:pt idx="317">
                  <c:v>136</c:v>
                </c:pt>
                <c:pt idx="318">
                  <c:v>137</c:v>
                </c:pt>
                <c:pt idx="319">
                  <c:v>138</c:v>
                </c:pt>
                <c:pt idx="320">
                  <c:v>139</c:v>
                </c:pt>
                <c:pt idx="321">
                  <c:v>140</c:v>
                </c:pt>
                <c:pt idx="322">
                  <c:v>141</c:v>
                </c:pt>
                <c:pt idx="323">
                  <c:v>142</c:v>
                </c:pt>
                <c:pt idx="324">
                  <c:v>143</c:v>
                </c:pt>
                <c:pt idx="325">
                  <c:v>144</c:v>
                </c:pt>
                <c:pt idx="326">
                  <c:v>145</c:v>
                </c:pt>
                <c:pt idx="327">
                  <c:v>146</c:v>
                </c:pt>
                <c:pt idx="328">
                  <c:v>147</c:v>
                </c:pt>
                <c:pt idx="329">
                  <c:v>148</c:v>
                </c:pt>
                <c:pt idx="330">
                  <c:v>149</c:v>
                </c:pt>
                <c:pt idx="331">
                  <c:v>150</c:v>
                </c:pt>
                <c:pt idx="332">
                  <c:v>151</c:v>
                </c:pt>
                <c:pt idx="333">
                  <c:v>152</c:v>
                </c:pt>
                <c:pt idx="334">
                  <c:v>153</c:v>
                </c:pt>
                <c:pt idx="335">
                  <c:v>154</c:v>
                </c:pt>
                <c:pt idx="336">
                  <c:v>155</c:v>
                </c:pt>
                <c:pt idx="337">
                  <c:v>156</c:v>
                </c:pt>
                <c:pt idx="338">
                  <c:v>157</c:v>
                </c:pt>
                <c:pt idx="339">
                  <c:v>158</c:v>
                </c:pt>
                <c:pt idx="340">
                  <c:v>159</c:v>
                </c:pt>
                <c:pt idx="341">
                  <c:v>160</c:v>
                </c:pt>
                <c:pt idx="342">
                  <c:v>161</c:v>
                </c:pt>
                <c:pt idx="343">
                  <c:v>162</c:v>
                </c:pt>
                <c:pt idx="344">
                  <c:v>163</c:v>
                </c:pt>
                <c:pt idx="345">
                  <c:v>164</c:v>
                </c:pt>
                <c:pt idx="346">
                  <c:v>165</c:v>
                </c:pt>
                <c:pt idx="347">
                  <c:v>166</c:v>
                </c:pt>
                <c:pt idx="348">
                  <c:v>167</c:v>
                </c:pt>
                <c:pt idx="349">
                  <c:v>168</c:v>
                </c:pt>
                <c:pt idx="350">
                  <c:v>169</c:v>
                </c:pt>
                <c:pt idx="351">
                  <c:v>170</c:v>
                </c:pt>
                <c:pt idx="352">
                  <c:v>171</c:v>
                </c:pt>
                <c:pt idx="353">
                  <c:v>172</c:v>
                </c:pt>
                <c:pt idx="354">
                  <c:v>173</c:v>
                </c:pt>
                <c:pt idx="355">
                  <c:v>174</c:v>
                </c:pt>
                <c:pt idx="356">
                  <c:v>175</c:v>
                </c:pt>
                <c:pt idx="357">
                  <c:v>176</c:v>
                </c:pt>
                <c:pt idx="358">
                  <c:v>177</c:v>
                </c:pt>
                <c:pt idx="359">
                  <c:v>178</c:v>
                </c:pt>
                <c:pt idx="360">
                  <c:v>179</c:v>
                </c:pt>
                <c:pt idx="361">
                  <c:v>180</c:v>
                </c:pt>
              </c:numCache>
            </c:numRef>
          </c:xVal>
          <c:yVal>
            <c:numRef>
              <c:f>Calculations!$N$2:$N$366</c:f>
              <c:numCache>
                <c:formatCode>0.000</c:formatCode>
                <c:ptCount val="365"/>
                <c:pt idx="1">
                  <c:v>438.25319999999994</c:v>
                </c:pt>
                <c:pt idx="2">
                  <c:v>438.23184218636459</c:v>
                </c:pt>
                <c:pt idx="3">
                  <c:v>438.16776773153458</c:v>
                </c:pt>
                <c:pt idx="4">
                  <c:v>438.06097360017844</c:v>
                </c:pt>
                <c:pt idx="5">
                  <c:v>437.91145475488293</c:v>
                </c:pt>
                <c:pt idx="6">
                  <c:v>437.7192041883693</c:v>
                </c:pt>
                <c:pt idx="7">
                  <c:v>437.48421296861443</c:v>
                </c:pt>
                <c:pt idx="8">
                  <c:v>437.20647029689184</c:v>
                </c:pt>
                <c:pt idx="9">
                  <c:v>436.88596357875542</c:v>
                </c:pt>
                <c:pt idx="10">
                  <c:v>436.52267850799029</c:v>
                </c:pt>
                <c:pt idx="11">
                  <c:v>436.11659916355887</c:v>
                </c:pt>
                <c:pt idx="12">
                  <c:v>435.66770811957622</c:v>
                </c:pt>
                <c:pt idx="13">
                  <c:v>435.17598656834639</c:v>
                </c:pt>
                <c:pt idx="14">
                  <c:v>434.64141445649932</c:v>
                </c:pt>
                <c:pt idx="15">
                  <c:v>434.06397063426283</c:v>
                </c:pt>
                <c:pt idx="16">
                  <c:v>433.44363301790929</c:v>
                </c:pt>
                <c:pt idx="17">
                  <c:v>432.78037876541578</c:v>
                </c:pt>
                <c:pt idx="18">
                  <c:v>432.0741844653694</c:v>
                </c:pt>
                <c:pt idx="19">
                  <c:v>431.32502633915726</c:v>
                </c:pt>
                <c:pt idx="20">
                  <c:v>430.53288045646678</c:v>
                </c:pt>
                <c:pt idx="21">
                  <c:v>429.69772296412378</c:v>
                </c:pt>
                <c:pt idx="22">
                  <c:v>428.81953032828744</c:v>
                </c:pt>
                <c:pt idx="23">
                  <c:v>427.89827959001587</c:v>
                </c:pt>
                <c:pt idx="24">
                  <c:v>426.93394863420383</c:v>
                </c:pt>
                <c:pt idx="25">
                  <c:v>425.92651647188961</c:v>
                </c:pt>
                <c:pt idx="26">
                  <c:v>424.87596353591147</c:v>
                </c:pt>
                <c:pt idx="27">
                  <c:v>423.78227198988418</c:v>
                </c:pt>
                <c:pt idx="28">
                  <c:v>422.6454260504517</c:v>
                </c:pt>
                <c:pt idx="29">
                  <c:v>421.46541232275439</c:v>
                </c:pt>
                <c:pt idx="30">
                  <c:v>420.24222014903222</c:v>
                </c:pt>
                <c:pt idx="31">
                  <c:v>418.97584197026652</c:v>
                </c:pt>
                <c:pt idx="32">
                  <c:v>417.66627370074076</c:v>
                </c:pt>
                <c:pt idx="33">
                  <c:v>416.31351511537844</c:v>
                </c:pt>
                <c:pt idx="34">
                  <c:v>414.91757024969149</c:v>
                </c:pt>
                <c:pt idx="35">
                  <c:v>413.47844781214513</c:v>
                </c:pt>
                <c:pt idx="36">
                  <c:v>411.99616160871955</c:v>
                </c:pt>
                <c:pt idx="37">
                  <c:v>410.47073097941569</c:v>
                </c:pt>
                <c:pt idx="38">
                  <c:v>408.90218124642223</c:v>
                </c:pt>
                <c:pt idx="39">
                  <c:v>407.29054417362869</c:v>
                </c:pt>
                <c:pt idx="40">
                  <c:v>405.6358584371315</c:v>
                </c:pt>
                <c:pt idx="41">
                  <c:v>403.93817010634706</c:v>
                </c:pt>
                <c:pt idx="42">
                  <c:v>402.19753313530418</c:v>
                </c:pt>
                <c:pt idx="43">
                  <c:v>400.41400986365142</c:v>
                </c:pt>
                <c:pt idx="44">
                  <c:v>398.58767152687261</c:v>
                </c:pt>
                <c:pt idx="45">
                  <c:v>396.71859877516141</c:v>
                </c:pt>
                <c:pt idx="46">
                  <c:v>394.80688220036501</c:v>
                </c:pt>
                <c:pt idx="47">
                  <c:v>392.8526228703592</c:v>
                </c:pt>
                <c:pt idx="48">
                  <c:v>390.85593287017485</c:v>
                </c:pt>
                <c:pt idx="49">
                  <c:v>388.81693584914973</c:v>
                </c:pt>
                <c:pt idx="50">
                  <c:v>386.73576757333353</c:v>
                </c:pt>
                <c:pt idx="51">
                  <c:v>384.6125764823268</c:v>
                </c:pt>
                <c:pt idx="52">
                  <c:v>382.44752424968948</c:v>
                </c:pt>
                <c:pt idx="53">
                  <c:v>380.24078634600744</c:v>
                </c:pt>
                <c:pt idx="54">
                  <c:v>377.99255260366169</c:v>
                </c:pt>
                <c:pt idx="55">
                  <c:v>375.70302778229842</c:v>
                </c:pt>
                <c:pt idx="56">
                  <c:v>373.37243213395197</c:v>
                </c:pt>
                <c:pt idx="57">
                  <c:v>371.00100196673679</c:v>
                </c:pt>
                <c:pt idx="58">
                  <c:v>368.58899020597477</c:v>
                </c:pt>
                <c:pt idx="59">
                  <c:v>366.13666695159145</c:v>
                </c:pt>
                <c:pt idx="60">
                  <c:v>363.64432003057397</c:v>
                </c:pt>
                <c:pt idx="61">
                  <c:v>361.11225554324665</c:v>
                </c:pt>
                <c:pt idx="62">
                  <c:v>358.54079840209727</c:v>
                </c:pt>
                <c:pt idx="63">
                  <c:v>355.93029286184151</c:v>
                </c:pt>
                <c:pt idx="64">
                  <c:v>353.28110303940463</c:v>
                </c:pt>
                <c:pt idx="65">
                  <c:v>350.59361342246279</c:v>
                </c:pt>
                <c:pt idx="66">
                  <c:v>347.86822936517626</c:v>
                </c:pt>
                <c:pt idx="67">
                  <c:v>345.10537756972792</c:v>
                </c:pt>
                <c:pt idx="68">
                  <c:v>342.30550655227239</c:v>
                </c:pt>
                <c:pt idx="69">
                  <c:v>339.46908709189273</c:v>
                </c:pt>
                <c:pt idx="70">
                  <c:v>336.59661266116296</c:v>
                </c:pt>
                <c:pt idx="71">
                  <c:v>333.68859983691942</c:v>
                </c:pt>
                <c:pt idx="72">
                  <c:v>330.74558868984741</c:v>
                </c:pt>
                <c:pt idx="73">
                  <c:v>327.76814315151353</c:v>
                </c:pt>
                <c:pt idx="74">
                  <c:v>324.75685135748324</c:v>
                </c:pt>
                <c:pt idx="75">
                  <c:v>321.71232596519843</c:v>
                </c:pt>
                <c:pt idx="76">
                  <c:v>318.63520444531093</c:v>
                </c:pt>
                <c:pt idx="77">
                  <c:v>315.52614934521398</c:v>
                </c:pt>
                <c:pt idx="78">
                  <c:v>312.38584852354796</c:v>
                </c:pt>
                <c:pt idx="79">
                  <c:v>309.21501535450784</c:v>
                </c:pt>
                <c:pt idx="80">
                  <c:v>306.01438890083068</c:v>
                </c:pt>
                <c:pt idx="81">
                  <c:v>302.78473405440275</c:v>
                </c:pt>
                <c:pt idx="82">
                  <c:v>299.52684164348483</c:v>
                </c:pt>
                <c:pt idx="83">
                  <c:v>296.24152850562444</c:v>
                </c:pt>
                <c:pt idx="84">
                  <c:v>292.92963752539799</c:v>
                </c:pt>
                <c:pt idx="85">
                  <c:v>289.59203763619757</c:v>
                </c:pt>
                <c:pt idx="86">
                  <c:v>286.22962378536653</c:v>
                </c:pt>
                <c:pt idx="87">
                  <c:v>282.84331686206372</c:v>
                </c:pt>
                <c:pt idx="88">
                  <c:v>279.43406358733057</c:v>
                </c:pt>
                <c:pt idx="89">
                  <c:v>276.00283636592627</c:v>
                </c:pt>
                <c:pt idx="90">
                  <c:v>272.55063309958473</c:v>
                </c:pt>
                <c:pt idx="91">
                  <c:v>269.07847696144955</c:v>
                </c:pt>
                <c:pt idx="92">
                  <c:v>265.58741613153671</c:v>
                </c:pt>
                <c:pt idx="93">
                  <c:v>262.07852349317295</c:v>
                </c:pt>
                <c:pt idx="94">
                  <c:v>258.55289629046092</c:v>
                </c:pt>
                <c:pt idx="95">
                  <c:v>255.01165574691663</c:v>
                </c:pt>
                <c:pt idx="96">
                  <c:v>251.45594664552914</c:v>
                </c:pt>
                <c:pt idx="97">
                  <c:v>247.88693687058671</c:v>
                </c:pt>
                <c:pt idx="98">
                  <c:v>244.30581691171321</c:v>
                </c:pt>
                <c:pt idx="99">
                  <c:v>240.71379933065444</c:v>
                </c:pt>
                <c:pt idx="100">
                  <c:v>237.11211819144535</c:v>
                </c:pt>
                <c:pt idx="101">
                  <c:v>233.50202845468235</c:v>
                </c:pt>
                <c:pt idx="102">
                  <c:v>229.88480533671168</c:v>
                </c:pt>
                <c:pt idx="103">
                  <c:v>226.26174363462761</c:v>
                </c:pt>
                <c:pt idx="104">
                  <c:v>222.63415701805889</c:v>
                </c:pt>
                <c:pt idx="105">
                  <c:v>219.00337728879265</c:v>
                </c:pt>
                <c:pt idx="106">
                  <c:v>215.37075360936277</c:v>
                </c:pt>
                <c:pt idx="107">
                  <c:v>211.73765170179354</c:v>
                </c:pt>
                <c:pt idx="108">
                  <c:v>208.10545301775073</c:v>
                </c:pt>
                <c:pt idx="109">
                  <c:v>204.47555388141487</c:v>
                </c:pt>
                <c:pt idx="110">
                  <c:v>200.84936460643675</c:v>
                </c:pt>
                <c:pt idx="111">
                  <c:v>197.22830858838543</c:v>
                </c:pt>
                <c:pt idx="112">
                  <c:v>193.61382137414063</c:v>
                </c:pt>
                <c:pt idx="113">
                  <c:v>190.0073497097132</c:v>
                </c:pt>
                <c:pt idx="114">
                  <c:v>186.41035056801084</c:v>
                </c:pt>
                <c:pt idx="115">
                  <c:v>182.82429015808736</c:v>
                </c:pt>
                <c:pt idx="116">
                  <c:v>179.25064291743442</c:v>
                </c:pt>
                <c:pt idx="117">
                  <c:v>175.69089048888702</c:v>
                </c:pt>
                <c:pt idx="118">
                  <c:v>172.14652068372112</c:v>
                </c:pt>
                <c:pt idx="119">
                  <c:v>168.61902643252589</c:v>
                </c:pt>
                <c:pt idx="120">
                  <c:v>165.10990472542898</c:v>
                </c:pt>
                <c:pt idx="121">
                  <c:v>161.62065554324673</c:v>
                </c:pt>
                <c:pt idx="122">
                  <c:v>158.15278078112075</c:v>
                </c:pt>
                <c:pt idx="123">
                  <c:v>154.70778316618197</c:v>
                </c:pt>
                <c:pt idx="124">
                  <c:v>151.28716517076725</c:v>
                </c:pt>
                <c:pt idx="125">
                  <c:v>147.8924279226872</c:v>
                </c:pt>
                <c:pt idx="126">
                  <c:v>144.52507011401528</c:v>
                </c:pt>
                <c:pt idx="127">
                  <c:v>141.1865869098402</c:v>
                </c:pt>
                <c:pt idx="128">
                  <c:v>137.87846885838354</c:v>
                </c:pt>
                <c:pt idx="129">
                  <c:v>134.60220080385523</c:v>
                </c:pt>
                <c:pt idx="130">
                  <c:v>131.3592608033739</c:v>
                </c:pt>
                <c:pt idx="131">
                  <c:v>128.15111904924038</c:v>
                </c:pt>
                <c:pt idx="132">
                  <c:v>124.9792367978082</c:v>
                </c:pt>
                <c:pt idx="133">
                  <c:v>121.84506530615212</c:v>
                </c:pt>
                <c:pt idx="134">
                  <c:v>118.75004477768709</c:v>
                </c:pt>
                <c:pt idx="135">
                  <c:v>115.69560331784305</c:v>
                </c:pt>
                <c:pt idx="136">
                  <c:v>112.68315590085649</c:v>
                </c:pt>
                <c:pt idx="137">
                  <c:v>109.71410334868526</c:v>
                </c:pt>
                <c:pt idx="138">
                  <c:v>106.78983132301076</c:v>
                </c:pt>
                <c:pt idx="139">
                  <c:v>103.91170933123917</c:v>
                </c:pt>
                <c:pt idx="140">
                  <c:v>101.08108974736589</c:v>
                </c:pt>
                <c:pt idx="141">
                  <c:v>98.299306848519251</c:v>
                </c:pt>
                <c:pt idx="142">
                  <c:v>95.567675867952573</c:v>
                </c:pt>
                <c:pt idx="143">
                  <c:v>92.887492065207198</c:v>
                </c:pt>
                <c:pt idx="144">
                  <c:v>90.260029814121182</c:v>
                </c:pt>
                <c:pt idx="145">
                  <c:v>87.686541709317169</c:v>
                </c:pt>
                <c:pt idx="146">
                  <c:v>85.168257691755883</c:v>
                </c:pt>
                <c:pt idx="147">
                  <c:v>82.706384193902352</c:v>
                </c:pt>
                <c:pt idx="148">
                  <c:v>80.302103305008842</c:v>
                </c:pt>
                <c:pt idx="149">
                  <c:v>77.956571956979928</c:v>
                </c:pt>
                <c:pt idx="150">
                  <c:v>75.670921131249756</c:v>
                </c:pt>
                <c:pt idx="151">
                  <c:v>73.446255087058958</c:v>
                </c:pt>
                <c:pt idx="152">
                  <c:v>71.283650611493343</c:v>
                </c:pt>
                <c:pt idx="153">
                  <c:v>69.184156291602648</c:v>
                </c:pt>
                <c:pt idx="154">
                  <c:v>67.148791808899404</c:v>
                </c:pt>
                <c:pt idx="155">
                  <c:v>65.178547256494426</c:v>
                </c:pt>
                <c:pt idx="156">
                  <c:v>63.274382479110464</c:v>
                </c:pt>
                <c:pt idx="157">
                  <c:v>61.43722643618031</c:v>
                </c:pt>
                <c:pt idx="158">
                  <c:v>59.667976588218124</c:v>
                </c:pt>
                <c:pt idx="159">
                  <c:v>57.96749830662435</c:v>
                </c:pt>
                <c:pt idx="160">
                  <c:v>56.33662430706903</c:v>
                </c:pt>
                <c:pt idx="161">
                  <c:v>54.776154106575603</c:v>
                </c:pt>
                <c:pt idx="162">
                  <c:v>53.286853504409422</c:v>
                </c:pt>
                <c:pt idx="163">
                  <c:v>51.869454086864771</c:v>
                </c:pt>
                <c:pt idx="164">
                  <c:v>50.52465275601849</c:v>
                </c:pt>
                <c:pt idx="165">
                  <c:v>49.253111282518304</c:v>
                </c:pt>
                <c:pt idx="166">
                  <c:v>48.055455882452797</c:v>
                </c:pt>
                <c:pt idx="167">
                  <c:v>46.932276818341613</c:v>
                </c:pt>
                <c:pt idx="168">
                  <c:v>45.884128024278958</c:v>
                </c:pt>
                <c:pt idx="169">
                  <c:v>44.911526755250165</c:v>
                </c:pt>
                <c:pt idx="170">
                  <c:v>44.014953260640134</c:v>
                </c:pt>
                <c:pt idx="171">
                  <c:v>43.19485048193858</c:v>
                </c:pt>
                <c:pt idx="172">
                  <c:v>42.451623774652319</c:v>
                </c:pt>
                <c:pt idx="173">
                  <c:v>41.785640654423666</c:v>
                </c:pt>
                <c:pt idx="174">
                  <c:v>41.197230567351838</c:v>
                </c:pt>
                <c:pt idx="175">
                  <c:v>40.686684684515541</c:v>
                </c:pt>
                <c:pt idx="176">
                  <c:v>40.254255720690729</c:v>
                </c:pt>
                <c:pt idx="177">
                  <c:v>39.900157777257562</c:v>
                </c:pt>
                <c:pt idx="178">
                  <c:v>39.624566209287416</c:v>
                </c:pt>
                <c:pt idx="179">
                  <c:v>39.427617516809335</c:v>
                </c:pt>
                <c:pt idx="180">
                  <c:v>39.309409260243172</c:v>
                </c:pt>
                <c:pt idx="181">
                  <c:v>39.270000000000003</c:v>
                </c:pt>
                <c:pt idx="182">
                  <c:v>39.309409260243172</c:v>
                </c:pt>
                <c:pt idx="183">
                  <c:v>39.427617516809335</c:v>
                </c:pt>
                <c:pt idx="184">
                  <c:v>39.624566209287416</c:v>
                </c:pt>
                <c:pt idx="185">
                  <c:v>39.900157777257562</c:v>
                </c:pt>
                <c:pt idx="186">
                  <c:v>40.254255720690729</c:v>
                </c:pt>
                <c:pt idx="187">
                  <c:v>40.686684684515541</c:v>
                </c:pt>
                <c:pt idx="188">
                  <c:v>41.197230567351838</c:v>
                </c:pt>
                <c:pt idx="189">
                  <c:v>41.785640654423666</c:v>
                </c:pt>
                <c:pt idx="190">
                  <c:v>42.451623774652319</c:v>
                </c:pt>
                <c:pt idx="191">
                  <c:v>43.19485048193858</c:v>
                </c:pt>
                <c:pt idx="192">
                  <c:v>44.014953260640134</c:v>
                </c:pt>
                <c:pt idx="193">
                  <c:v>44.911526755250165</c:v>
                </c:pt>
                <c:pt idx="194">
                  <c:v>45.884128024278958</c:v>
                </c:pt>
                <c:pt idx="195">
                  <c:v>46.932276818341613</c:v>
                </c:pt>
                <c:pt idx="196">
                  <c:v>48.055455882452797</c:v>
                </c:pt>
                <c:pt idx="197">
                  <c:v>49.253111282518304</c:v>
                </c:pt>
                <c:pt idx="198">
                  <c:v>50.52465275601849</c:v>
                </c:pt>
                <c:pt idx="199">
                  <c:v>51.869454086864771</c:v>
                </c:pt>
                <c:pt idx="200">
                  <c:v>53.286853504409422</c:v>
                </c:pt>
                <c:pt idx="201">
                  <c:v>54.776154106575603</c:v>
                </c:pt>
                <c:pt idx="202">
                  <c:v>56.33662430706903</c:v>
                </c:pt>
                <c:pt idx="203">
                  <c:v>57.96749830662435</c:v>
                </c:pt>
                <c:pt idx="204">
                  <c:v>59.667976588218124</c:v>
                </c:pt>
                <c:pt idx="205">
                  <c:v>61.43722643618031</c:v>
                </c:pt>
                <c:pt idx="206">
                  <c:v>63.274382479110464</c:v>
                </c:pt>
                <c:pt idx="207">
                  <c:v>65.178547256494426</c:v>
                </c:pt>
                <c:pt idx="208">
                  <c:v>67.148791808899404</c:v>
                </c:pt>
                <c:pt idx="209">
                  <c:v>69.184156291602648</c:v>
                </c:pt>
                <c:pt idx="210">
                  <c:v>71.283650611493343</c:v>
                </c:pt>
                <c:pt idx="211">
                  <c:v>73.446255087058958</c:v>
                </c:pt>
                <c:pt idx="212">
                  <c:v>75.670921131249756</c:v>
                </c:pt>
                <c:pt idx="213">
                  <c:v>77.956571956979928</c:v>
                </c:pt>
                <c:pt idx="214">
                  <c:v>80.302103305008842</c:v>
                </c:pt>
                <c:pt idx="215">
                  <c:v>82.706384193902352</c:v>
                </c:pt>
                <c:pt idx="216">
                  <c:v>85.168257691755883</c:v>
                </c:pt>
                <c:pt idx="217">
                  <c:v>87.686541709317169</c:v>
                </c:pt>
                <c:pt idx="218">
                  <c:v>90.260029814121182</c:v>
                </c:pt>
                <c:pt idx="219">
                  <c:v>92.887492065207198</c:v>
                </c:pt>
                <c:pt idx="220">
                  <c:v>95.567675867952573</c:v>
                </c:pt>
                <c:pt idx="221">
                  <c:v>98.299306848519251</c:v>
                </c:pt>
                <c:pt idx="222">
                  <c:v>101.08108974736589</c:v>
                </c:pt>
                <c:pt idx="223">
                  <c:v>103.91170933123917</c:v>
                </c:pt>
                <c:pt idx="224">
                  <c:v>106.78983132301076</c:v>
                </c:pt>
                <c:pt idx="225">
                  <c:v>109.71410334868526</c:v>
                </c:pt>
                <c:pt idx="226">
                  <c:v>112.68315590085649</c:v>
                </c:pt>
                <c:pt idx="227">
                  <c:v>115.69560331784305</c:v>
                </c:pt>
                <c:pt idx="228">
                  <c:v>118.75004477768709</c:v>
                </c:pt>
                <c:pt idx="229">
                  <c:v>121.84506530615212</c:v>
                </c:pt>
                <c:pt idx="230">
                  <c:v>124.9792367978082</c:v>
                </c:pt>
                <c:pt idx="231">
                  <c:v>128.15111904924038</c:v>
                </c:pt>
                <c:pt idx="232">
                  <c:v>131.3592608033739</c:v>
                </c:pt>
                <c:pt idx="233">
                  <c:v>134.60220080385523</c:v>
                </c:pt>
                <c:pt idx="234">
                  <c:v>137.87846885838354</c:v>
                </c:pt>
                <c:pt idx="235">
                  <c:v>141.1865869098402</c:v>
                </c:pt>
                <c:pt idx="236">
                  <c:v>144.52507011401528</c:v>
                </c:pt>
                <c:pt idx="237">
                  <c:v>147.8924279226872</c:v>
                </c:pt>
                <c:pt idx="238">
                  <c:v>151.28716517076725</c:v>
                </c:pt>
                <c:pt idx="239">
                  <c:v>154.70778316618197</c:v>
                </c:pt>
                <c:pt idx="240">
                  <c:v>158.15278078112075</c:v>
                </c:pt>
                <c:pt idx="241">
                  <c:v>161.62065554324673</c:v>
                </c:pt>
                <c:pt idx="242">
                  <c:v>165.10990472542898</c:v>
                </c:pt>
                <c:pt idx="243">
                  <c:v>168.61902643252589</c:v>
                </c:pt>
                <c:pt idx="244">
                  <c:v>172.14652068372112</c:v>
                </c:pt>
                <c:pt idx="245">
                  <c:v>175.69089048888702</c:v>
                </c:pt>
                <c:pt idx="246">
                  <c:v>179.25064291743442</c:v>
                </c:pt>
                <c:pt idx="247">
                  <c:v>182.82429015808736</c:v>
                </c:pt>
                <c:pt idx="248">
                  <c:v>186.41035056801084</c:v>
                </c:pt>
                <c:pt idx="249">
                  <c:v>190.0073497097132</c:v>
                </c:pt>
                <c:pt idx="250">
                  <c:v>193.61382137414063</c:v>
                </c:pt>
                <c:pt idx="251">
                  <c:v>197.22830858838543</c:v>
                </c:pt>
                <c:pt idx="252">
                  <c:v>200.84936460643675</c:v>
                </c:pt>
                <c:pt idx="253">
                  <c:v>204.47555388141487</c:v>
                </c:pt>
                <c:pt idx="254">
                  <c:v>208.10545301775073</c:v>
                </c:pt>
                <c:pt idx="255">
                  <c:v>211.73765170179354</c:v>
                </c:pt>
                <c:pt idx="256">
                  <c:v>215.37075360936277</c:v>
                </c:pt>
                <c:pt idx="257">
                  <c:v>219.00337728879265</c:v>
                </c:pt>
                <c:pt idx="258">
                  <c:v>222.63415701805889</c:v>
                </c:pt>
                <c:pt idx="259">
                  <c:v>226.26174363462761</c:v>
                </c:pt>
                <c:pt idx="260">
                  <c:v>229.88480533671168</c:v>
                </c:pt>
                <c:pt idx="261">
                  <c:v>233.50202845468235</c:v>
                </c:pt>
                <c:pt idx="262">
                  <c:v>237.11211819144535</c:v>
                </c:pt>
                <c:pt idx="263">
                  <c:v>240.71379933065444</c:v>
                </c:pt>
                <c:pt idx="264">
                  <c:v>244.30581691171321</c:v>
                </c:pt>
                <c:pt idx="265">
                  <c:v>247.88693687058671</c:v>
                </c:pt>
                <c:pt idx="266">
                  <c:v>251.45594664552914</c:v>
                </c:pt>
                <c:pt idx="267">
                  <c:v>255.01165574691663</c:v>
                </c:pt>
                <c:pt idx="268">
                  <c:v>258.55289629046092</c:v>
                </c:pt>
                <c:pt idx="269">
                  <c:v>262.07852349317295</c:v>
                </c:pt>
                <c:pt idx="270">
                  <c:v>265.58741613153671</c:v>
                </c:pt>
                <c:pt idx="271">
                  <c:v>269.07847696144955</c:v>
                </c:pt>
                <c:pt idx="272">
                  <c:v>272.55063309958473</c:v>
                </c:pt>
                <c:pt idx="273">
                  <c:v>276.00283636592627</c:v>
                </c:pt>
                <c:pt idx="274">
                  <c:v>279.43406358733057</c:v>
                </c:pt>
                <c:pt idx="275">
                  <c:v>282.84331686206372</c:v>
                </c:pt>
                <c:pt idx="276">
                  <c:v>286.22962378536653</c:v>
                </c:pt>
                <c:pt idx="277">
                  <c:v>289.59203763619757</c:v>
                </c:pt>
                <c:pt idx="278">
                  <c:v>292.92963752539799</c:v>
                </c:pt>
                <c:pt idx="279">
                  <c:v>296.24152850562444</c:v>
                </c:pt>
                <c:pt idx="280">
                  <c:v>299.52684164348483</c:v>
                </c:pt>
                <c:pt idx="281">
                  <c:v>302.78473405440275</c:v>
                </c:pt>
                <c:pt idx="282">
                  <c:v>306.01438890083068</c:v>
                </c:pt>
                <c:pt idx="283">
                  <c:v>309.21501535450784</c:v>
                </c:pt>
                <c:pt idx="284">
                  <c:v>312.38584852354796</c:v>
                </c:pt>
                <c:pt idx="285">
                  <c:v>315.52614934521398</c:v>
                </c:pt>
                <c:pt idx="286">
                  <c:v>318.63520444531093</c:v>
                </c:pt>
                <c:pt idx="287">
                  <c:v>321.71232596519843</c:v>
                </c:pt>
                <c:pt idx="288">
                  <c:v>324.75685135748324</c:v>
                </c:pt>
                <c:pt idx="289">
                  <c:v>327.76814315151353</c:v>
                </c:pt>
                <c:pt idx="290">
                  <c:v>330.74558868984741</c:v>
                </c:pt>
                <c:pt idx="291">
                  <c:v>333.68859983691942</c:v>
                </c:pt>
                <c:pt idx="292">
                  <c:v>336.59661266116296</c:v>
                </c:pt>
                <c:pt idx="293">
                  <c:v>339.46908709189273</c:v>
                </c:pt>
                <c:pt idx="294">
                  <c:v>342.30550655227239</c:v>
                </c:pt>
                <c:pt idx="295">
                  <c:v>345.10537756972792</c:v>
                </c:pt>
                <c:pt idx="296">
                  <c:v>347.86822936517626</c:v>
                </c:pt>
                <c:pt idx="297">
                  <c:v>350.59361342246279</c:v>
                </c:pt>
                <c:pt idx="298">
                  <c:v>353.28110303940463</c:v>
                </c:pt>
                <c:pt idx="299">
                  <c:v>355.93029286184151</c:v>
                </c:pt>
                <c:pt idx="300">
                  <c:v>358.54079840209727</c:v>
                </c:pt>
                <c:pt idx="301">
                  <c:v>361.11225554324665</c:v>
                </c:pt>
                <c:pt idx="302">
                  <c:v>363.64432003057397</c:v>
                </c:pt>
                <c:pt idx="303">
                  <c:v>366.13666695159145</c:v>
                </c:pt>
                <c:pt idx="304">
                  <c:v>368.58899020597477</c:v>
                </c:pt>
                <c:pt idx="305">
                  <c:v>371.00100196673679</c:v>
                </c:pt>
                <c:pt idx="306">
                  <c:v>373.37243213395197</c:v>
                </c:pt>
                <c:pt idx="307">
                  <c:v>375.70302778229842</c:v>
                </c:pt>
                <c:pt idx="308">
                  <c:v>377.99255260366169</c:v>
                </c:pt>
                <c:pt idx="309">
                  <c:v>380.24078634600744</c:v>
                </c:pt>
                <c:pt idx="310">
                  <c:v>382.44752424968948</c:v>
                </c:pt>
                <c:pt idx="311">
                  <c:v>384.6125764823268</c:v>
                </c:pt>
                <c:pt idx="312">
                  <c:v>386.73576757333353</c:v>
                </c:pt>
                <c:pt idx="313">
                  <c:v>388.81693584914973</c:v>
                </c:pt>
                <c:pt idx="314">
                  <c:v>390.85593287017485</c:v>
                </c:pt>
                <c:pt idx="315">
                  <c:v>392.8526228703592</c:v>
                </c:pt>
                <c:pt idx="316">
                  <c:v>394.80688220036501</c:v>
                </c:pt>
                <c:pt idx="317">
                  <c:v>396.71859877516141</c:v>
                </c:pt>
                <c:pt idx="318">
                  <c:v>398.58767152687261</c:v>
                </c:pt>
                <c:pt idx="319">
                  <c:v>400.41400986365142</c:v>
                </c:pt>
                <c:pt idx="320">
                  <c:v>402.19753313530418</c:v>
                </c:pt>
                <c:pt idx="321">
                  <c:v>403.93817010634706</c:v>
                </c:pt>
                <c:pt idx="322">
                  <c:v>405.6358584371315</c:v>
                </c:pt>
                <c:pt idx="323">
                  <c:v>407.29054417362869</c:v>
                </c:pt>
                <c:pt idx="324">
                  <c:v>408.90218124642223</c:v>
                </c:pt>
                <c:pt idx="325">
                  <c:v>410.47073097941569</c:v>
                </c:pt>
                <c:pt idx="326">
                  <c:v>411.99616160871955</c:v>
                </c:pt>
                <c:pt idx="327">
                  <c:v>413.47844781214513</c:v>
                </c:pt>
                <c:pt idx="328">
                  <c:v>414.91757024969149</c:v>
                </c:pt>
                <c:pt idx="329">
                  <c:v>416.31351511537844</c:v>
                </c:pt>
                <c:pt idx="330">
                  <c:v>417.66627370074076</c:v>
                </c:pt>
                <c:pt idx="331">
                  <c:v>418.97584197026652</c:v>
                </c:pt>
                <c:pt idx="332">
                  <c:v>420.24222014903222</c:v>
                </c:pt>
                <c:pt idx="333">
                  <c:v>421.46541232275439</c:v>
                </c:pt>
                <c:pt idx="334">
                  <c:v>422.6454260504517</c:v>
                </c:pt>
                <c:pt idx="335">
                  <c:v>423.78227198988418</c:v>
                </c:pt>
                <c:pt idx="336">
                  <c:v>424.87596353591147</c:v>
                </c:pt>
                <c:pt idx="337">
                  <c:v>425.92651647188961</c:v>
                </c:pt>
                <c:pt idx="338">
                  <c:v>426.93394863420383</c:v>
                </c:pt>
                <c:pt idx="339">
                  <c:v>427.89827959001587</c:v>
                </c:pt>
                <c:pt idx="340">
                  <c:v>428.81953032828744</c:v>
                </c:pt>
                <c:pt idx="341">
                  <c:v>429.69772296412378</c:v>
                </c:pt>
                <c:pt idx="342">
                  <c:v>430.53288045646678</c:v>
                </c:pt>
                <c:pt idx="343">
                  <c:v>431.32502633915726</c:v>
                </c:pt>
                <c:pt idx="344">
                  <c:v>432.0741844653694</c:v>
                </c:pt>
                <c:pt idx="345">
                  <c:v>432.78037876541578</c:v>
                </c:pt>
                <c:pt idx="346">
                  <c:v>433.44363301790929</c:v>
                </c:pt>
                <c:pt idx="347">
                  <c:v>434.06397063426283</c:v>
                </c:pt>
                <c:pt idx="348">
                  <c:v>434.64141445649932</c:v>
                </c:pt>
                <c:pt idx="349">
                  <c:v>435.17598656834639</c:v>
                </c:pt>
                <c:pt idx="350">
                  <c:v>435.66770811957622</c:v>
                </c:pt>
                <c:pt idx="351">
                  <c:v>436.11659916355887</c:v>
                </c:pt>
                <c:pt idx="352">
                  <c:v>436.52267850799029</c:v>
                </c:pt>
                <c:pt idx="353">
                  <c:v>436.88596357875542</c:v>
                </c:pt>
                <c:pt idx="354">
                  <c:v>437.20647029689184</c:v>
                </c:pt>
                <c:pt idx="355">
                  <c:v>437.48421296861443</c:v>
                </c:pt>
                <c:pt idx="356">
                  <c:v>437.7192041883693</c:v>
                </c:pt>
                <c:pt idx="357">
                  <c:v>437.91145475488293</c:v>
                </c:pt>
                <c:pt idx="358">
                  <c:v>438.06097360017844</c:v>
                </c:pt>
                <c:pt idx="359">
                  <c:v>438.16776773153458</c:v>
                </c:pt>
                <c:pt idx="360">
                  <c:v>438.23184218636459</c:v>
                </c:pt>
                <c:pt idx="361">
                  <c:v>438.25319999999994</c:v>
                </c:pt>
              </c:numCache>
            </c:numRef>
          </c:yVal>
          <c:smooth val="1"/>
          <c:extLst>
            <c:ext xmlns:c16="http://schemas.microsoft.com/office/drawing/2014/chart" uri="{C3380CC4-5D6E-409C-BE32-E72D297353CC}">
              <c16:uniqueId val="{00000000-86BE-E049-85D4-FB9CA3E33F2F}"/>
            </c:ext>
          </c:extLst>
        </c:ser>
        <c:dLbls>
          <c:showLegendKey val="0"/>
          <c:showVal val="0"/>
          <c:showCatName val="0"/>
          <c:showSerName val="0"/>
          <c:showPercent val="0"/>
          <c:showBubbleSize val="0"/>
        </c:dLbls>
        <c:axId val="127091264"/>
        <c:axId val="127091840"/>
      </c:scatterChart>
      <c:valAx>
        <c:axId val="127091264"/>
        <c:scaling>
          <c:orientation val="minMax"/>
        </c:scaling>
        <c:delete val="0"/>
        <c:axPos val="b"/>
        <c:title>
          <c:tx>
            <c:rich>
              <a:bodyPr/>
              <a:lstStyle/>
              <a:p>
                <a:pPr>
                  <a:defRPr/>
                </a:pPr>
                <a:r>
                  <a:rPr lang="en-GB"/>
                  <a:t>Crank Angle</a:t>
                </a:r>
              </a:p>
            </c:rich>
          </c:tx>
          <c:overlay val="0"/>
        </c:title>
        <c:numFmt formatCode="General" sourceLinked="1"/>
        <c:majorTickMark val="out"/>
        <c:minorTickMark val="none"/>
        <c:tickLblPos val="nextTo"/>
        <c:crossAx val="127091840"/>
        <c:crosses val="autoZero"/>
        <c:crossBetween val="midCat"/>
      </c:valAx>
      <c:valAx>
        <c:axId val="127091840"/>
        <c:scaling>
          <c:orientation val="minMax"/>
        </c:scaling>
        <c:delete val="0"/>
        <c:axPos val="l"/>
        <c:majorGridlines/>
        <c:title>
          <c:tx>
            <c:rich>
              <a:bodyPr/>
              <a:lstStyle/>
              <a:p>
                <a:pPr>
                  <a:defRPr/>
                </a:pPr>
                <a:r>
                  <a:rPr lang="en-GB"/>
                  <a:t>Cylinder</a:t>
                </a:r>
                <a:r>
                  <a:rPr lang="en-GB" baseline="0"/>
                  <a:t> Volume</a:t>
                </a:r>
                <a:endParaRPr lang="en-GB"/>
              </a:p>
            </c:rich>
          </c:tx>
          <c:overlay val="0"/>
        </c:title>
        <c:numFmt formatCode="General" sourceLinked="1"/>
        <c:majorTickMark val="out"/>
        <c:minorTickMark val="none"/>
        <c:tickLblPos val="nextTo"/>
        <c:crossAx val="127091264"/>
        <c:crosses val="autoZero"/>
        <c:crossBetween val="midCat"/>
      </c:valAx>
    </c:plotArea>
    <c:plotVisOnly val="1"/>
    <c:dispBlanksAs val="gap"/>
    <c:showDLblsOverMax val="0"/>
  </c:chart>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 Lift vs Crank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Inlet valve lift (mm)</c:v>
          </c:tx>
          <c:spPr>
            <a:ln w="19050" cap="rnd">
              <a:solidFill>
                <a:schemeClr val="accent1"/>
              </a:solidFill>
              <a:round/>
            </a:ln>
            <a:effectLst/>
          </c:spPr>
          <c:marker>
            <c:symbol val="none"/>
          </c:marker>
          <c:xVal>
            <c:numRef>
              <c:f>Camshaft!$B$2:$B$721</c:f>
              <c:numCache>
                <c:formatCode>General</c:formatCode>
                <c:ptCount val="72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pt idx="360">
                  <c:v>361</c:v>
                </c:pt>
                <c:pt idx="361">
                  <c:v>362</c:v>
                </c:pt>
                <c:pt idx="362">
                  <c:v>363</c:v>
                </c:pt>
                <c:pt idx="363">
                  <c:v>364</c:v>
                </c:pt>
                <c:pt idx="364">
                  <c:v>365</c:v>
                </c:pt>
                <c:pt idx="365">
                  <c:v>366</c:v>
                </c:pt>
                <c:pt idx="366">
                  <c:v>367</c:v>
                </c:pt>
                <c:pt idx="367">
                  <c:v>368</c:v>
                </c:pt>
                <c:pt idx="368">
                  <c:v>369</c:v>
                </c:pt>
                <c:pt idx="369">
                  <c:v>370</c:v>
                </c:pt>
                <c:pt idx="370">
                  <c:v>371</c:v>
                </c:pt>
                <c:pt idx="371">
                  <c:v>372</c:v>
                </c:pt>
                <c:pt idx="372">
                  <c:v>373</c:v>
                </c:pt>
                <c:pt idx="373">
                  <c:v>374</c:v>
                </c:pt>
                <c:pt idx="374">
                  <c:v>375</c:v>
                </c:pt>
                <c:pt idx="375">
                  <c:v>376</c:v>
                </c:pt>
                <c:pt idx="376">
                  <c:v>377</c:v>
                </c:pt>
                <c:pt idx="377">
                  <c:v>378</c:v>
                </c:pt>
                <c:pt idx="378">
                  <c:v>379</c:v>
                </c:pt>
                <c:pt idx="379">
                  <c:v>380</c:v>
                </c:pt>
                <c:pt idx="380">
                  <c:v>381</c:v>
                </c:pt>
                <c:pt idx="381">
                  <c:v>382</c:v>
                </c:pt>
                <c:pt idx="382">
                  <c:v>383</c:v>
                </c:pt>
                <c:pt idx="383">
                  <c:v>384</c:v>
                </c:pt>
                <c:pt idx="384">
                  <c:v>385</c:v>
                </c:pt>
                <c:pt idx="385">
                  <c:v>386</c:v>
                </c:pt>
                <c:pt idx="386">
                  <c:v>387</c:v>
                </c:pt>
                <c:pt idx="387">
                  <c:v>388</c:v>
                </c:pt>
                <c:pt idx="388">
                  <c:v>389</c:v>
                </c:pt>
                <c:pt idx="389">
                  <c:v>390</c:v>
                </c:pt>
                <c:pt idx="390">
                  <c:v>391</c:v>
                </c:pt>
                <c:pt idx="391">
                  <c:v>392</c:v>
                </c:pt>
                <c:pt idx="392">
                  <c:v>393</c:v>
                </c:pt>
                <c:pt idx="393">
                  <c:v>394</c:v>
                </c:pt>
                <c:pt idx="394">
                  <c:v>395</c:v>
                </c:pt>
                <c:pt idx="395">
                  <c:v>396</c:v>
                </c:pt>
                <c:pt idx="396">
                  <c:v>397</c:v>
                </c:pt>
                <c:pt idx="397">
                  <c:v>398</c:v>
                </c:pt>
                <c:pt idx="398">
                  <c:v>399</c:v>
                </c:pt>
                <c:pt idx="399">
                  <c:v>400</c:v>
                </c:pt>
                <c:pt idx="400">
                  <c:v>401</c:v>
                </c:pt>
                <c:pt idx="401">
                  <c:v>402</c:v>
                </c:pt>
                <c:pt idx="402">
                  <c:v>403</c:v>
                </c:pt>
                <c:pt idx="403">
                  <c:v>404</c:v>
                </c:pt>
                <c:pt idx="404">
                  <c:v>405</c:v>
                </c:pt>
                <c:pt idx="405">
                  <c:v>406</c:v>
                </c:pt>
                <c:pt idx="406">
                  <c:v>407</c:v>
                </c:pt>
                <c:pt idx="407">
                  <c:v>408</c:v>
                </c:pt>
                <c:pt idx="408">
                  <c:v>409</c:v>
                </c:pt>
                <c:pt idx="409">
                  <c:v>410</c:v>
                </c:pt>
                <c:pt idx="410">
                  <c:v>411</c:v>
                </c:pt>
                <c:pt idx="411">
                  <c:v>412</c:v>
                </c:pt>
                <c:pt idx="412">
                  <c:v>413</c:v>
                </c:pt>
                <c:pt idx="413">
                  <c:v>414</c:v>
                </c:pt>
                <c:pt idx="414">
                  <c:v>415</c:v>
                </c:pt>
                <c:pt idx="415">
                  <c:v>416</c:v>
                </c:pt>
                <c:pt idx="416">
                  <c:v>417</c:v>
                </c:pt>
                <c:pt idx="417">
                  <c:v>418</c:v>
                </c:pt>
                <c:pt idx="418">
                  <c:v>419</c:v>
                </c:pt>
                <c:pt idx="419">
                  <c:v>420</c:v>
                </c:pt>
                <c:pt idx="420">
                  <c:v>421</c:v>
                </c:pt>
                <c:pt idx="421">
                  <c:v>422</c:v>
                </c:pt>
                <c:pt idx="422">
                  <c:v>423</c:v>
                </c:pt>
                <c:pt idx="423">
                  <c:v>424</c:v>
                </c:pt>
                <c:pt idx="424">
                  <c:v>425</c:v>
                </c:pt>
                <c:pt idx="425">
                  <c:v>426</c:v>
                </c:pt>
                <c:pt idx="426">
                  <c:v>427</c:v>
                </c:pt>
                <c:pt idx="427">
                  <c:v>428</c:v>
                </c:pt>
                <c:pt idx="428">
                  <c:v>429</c:v>
                </c:pt>
                <c:pt idx="429">
                  <c:v>430</c:v>
                </c:pt>
                <c:pt idx="430">
                  <c:v>431</c:v>
                </c:pt>
                <c:pt idx="431">
                  <c:v>432</c:v>
                </c:pt>
                <c:pt idx="432">
                  <c:v>433</c:v>
                </c:pt>
                <c:pt idx="433">
                  <c:v>434</c:v>
                </c:pt>
                <c:pt idx="434">
                  <c:v>435</c:v>
                </c:pt>
                <c:pt idx="435">
                  <c:v>436</c:v>
                </c:pt>
                <c:pt idx="436">
                  <c:v>437</c:v>
                </c:pt>
                <c:pt idx="437">
                  <c:v>438</c:v>
                </c:pt>
                <c:pt idx="438">
                  <c:v>439</c:v>
                </c:pt>
                <c:pt idx="439">
                  <c:v>440</c:v>
                </c:pt>
                <c:pt idx="440">
                  <c:v>441</c:v>
                </c:pt>
                <c:pt idx="441">
                  <c:v>442</c:v>
                </c:pt>
                <c:pt idx="442">
                  <c:v>443</c:v>
                </c:pt>
                <c:pt idx="443">
                  <c:v>444</c:v>
                </c:pt>
                <c:pt idx="444">
                  <c:v>445</c:v>
                </c:pt>
                <c:pt idx="445">
                  <c:v>446</c:v>
                </c:pt>
                <c:pt idx="446">
                  <c:v>447</c:v>
                </c:pt>
                <c:pt idx="447">
                  <c:v>448</c:v>
                </c:pt>
                <c:pt idx="448">
                  <c:v>449</c:v>
                </c:pt>
                <c:pt idx="449">
                  <c:v>450</c:v>
                </c:pt>
                <c:pt idx="450">
                  <c:v>451</c:v>
                </c:pt>
                <c:pt idx="451">
                  <c:v>452</c:v>
                </c:pt>
                <c:pt idx="452">
                  <c:v>453</c:v>
                </c:pt>
                <c:pt idx="453">
                  <c:v>454</c:v>
                </c:pt>
                <c:pt idx="454">
                  <c:v>455</c:v>
                </c:pt>
                <c:pt idx="455">
                  <c:v>456</c:v>
                </c:pt>
                <c:pt idx="456">
                  <c:v>457</c:v>
                </c:pt>
                <c:pt idx="457">
                  <c:v>458</c:v>
                </c:pt>
                <c:pt idx="458">
                  <c:v>459</c:v>
                </c:pt>
                <c:pt idx="459">
                  <c:v>460</c:v>
                </c:pt>
                <c:pt idx="460">
                  <c:v>461</c:v>
                </c:pt>
                <c:pt idx="461">
                  <c:v>462</c:v>
                </c:pt>
                <c:pt idx="462">
                  <c:v>463</c:v>
                </c:pt>
                <c:pt idx="463">
                  <c:v>464</c:v>
                </c:pt>
                <c:pt idx="464">
                  <c:v>465</c:v>
                </c:pt>
                <c:pt idx="465">
                  <c:v>466</c:v>
                </c:pt>
                <c:pt idx="466">
                  <c:v>467</c:v>
                </c:pt>
                <c:pt idx="467">
                  <c:v>468</c:v>
                </c:pt>
                <c:pt idx="468">
                  <c:v>469</c:v>
                </c:pt>
                <c:pt idx="469">
                  <c:v>470</c:v>
                </c:pt>
                <c:pt idx="470">
                  <c:v>471</c:v>
                </c:pt>
                <c:pt idx="471">
                  <c:v>472</c:v>
                </c:pt>
                <c:pt idx="472">
                  <c:v>473</c:v>
                </c:pt>
                <c:pt idx="473">
                  <c:v>474</c:v>
                </c:pt>
                <c:pt idx="474">
                  <c:v>475</c:v>
                </c:pt>
                <c:pt idx="475">
                  <c:v>476</c:v>
                </c:pt>
                <c:pt idx="476">
                  <c:v>477</c:v>
                </c:pt>
                <c:pt idx="477">
                  <c:v>478</c:v>
                </c:pt>
                <c:pt idx="478">
                  <c:v>479</c:v>
                </c:pt>
                <c:pt idx="479">
                  <c:v>480</c:v>
                </c:pt>
                <c:pt idx="480">
                  <c:v>481</c:v>
                </c:pt>
                <c:pt idx="481">
                  <c:v>482</c:v>
                </c:pt>
                <c:pt idx="482">
                  <c:v>483</c:v>
                </c:pt>
                <c:pt idx="483">
                  <c:v>484</c:v>
                </c:pt>
                <c:pt idx="484">
                  <c:v>485</c:v>
                </c:pt>
                <c:pt idx="485">
                  <c:v>486</c:v>
                </c:pt>
                <c:pt idx="486">
                  <c:v>487</c:v>
                </c:pt>
                <c:pt idx="487">
                  <c:v>488</c:v>
                </c:pt>
                <c:pt idx="488">
                  <c:v>489</c:v>
                </c:pt>
                <c:pt idx="489">
                  <c:v>490</c:v>
                </c:pt>
                <c:pt idx="490">
                  <c:v>491</c:v>
                </c:pt>
                <c:pt idx="491">
                  <c:v>492</c:v>
                </c:pt>
                <c:pt idx="492">
                  <c:v>493</c:v>
                </c:pt>
                <c:pt idx="493">
                  <c:v>494</c:v>
                </c:pt>
                <c:pt idx="494">
                  <c:v>495</c:v>
                </c:pt>
                <c:pt idx="495">
                  <c:v>496</c:v>
                </c:pt>
                <c:pt idx="496">
                  <c:v>497</c:v>
                </c:pt>
                <c:pt idx="497">
                  <c:v>498</c:v>
                </c:pt>
                <c:pt idx="498">
                  <c:v>499</c:v>
                </c:pt>
                <c:pt idx="499">
                  <c:v>500</c:v>
                </c:pt>
                <c:pt idx="500">
                  <c:v>501</c:v>
                </c:pt>
                <c:pt idx="501">
                  <c:v>502</c:v>
                </c:pt>
                <c:pt idx="502">
                  <c:v>503</c:v>
                </c:pt>
                <c:pt idx="503">
                  <c:v>504</c:v>
                </c:pt>
                <c:pt idx="504">
                  <c:v>505</c:v>
                </c:pt>
                <c:pt idx="505">
                  <c:v>506</c:v>
                </c:pt>
                <c:pt idx="506">
                  <c:v>507</c:v>
                </c:pt>
                <c:pt idx="507">
                  <c:v>508</c:v>
                </c:pt>
                <c:pt idx="508">
                  <c:v>509</c:v>
                </c:pt>
                <c:pt idx="509">
                  <c:v>510</c:v>
                </c:pt>
                <c:pt idx="510">
                  <c:v>511</c:v>
                </c:pt>
                <c:pt idx="511">
                  <c:v>512</c:v>
                </c:pt>
                <c:pt idx="512">
                  <c:v>513</c:v>
                </c:pt>
                <c:pt idx="513">
                  <c:v>514</c:v>
                </c:pt>
                <c:pt idx="514">
                  <c:v>515</c:v>
                </c:pt>
                <c:pt idx="515">
                  <c:v>516</c:v>
                </c:pt>
                <c:pt idx="516">
                  <c:v>517</c:v>
                </c:pt>
                <c:pt idx="517">
                  <c:v>518</c:v>
                </c:pt>
                <c:pt idx="518">
                  <c:v>519</c:v>
                </c:pt>
                <c:pt idx="519">
                  <c:v>520</c:v>
                </c:pt>
                <c:pt idx="520">
                  <c:v>521</c:v>
                </c:pt>
                <c:pt idx="521">
                  <c:v>522</c:v>
                </c:pt>
                <c:pt idx="522">
                  <c:v>523</c:v>
                </c:pt>
                <c:pt idx="523">
                  <c:v>524</c:v>
                </c:pt>
                <c:pt idx="524">
                  <c:v>525</c:v>
                </c:pt>
                <c:pt idx="525">
                  <c:v>526</c:v>
                </c:pt>
                <c:pt idx="526">
                  <c:v>527</c:v>
                </c:pt>
                <c:pt idx="527">
                  <c:v>528</c:v>
                </c:pt>
                <c:pt idx="528">
                  <c:v>529</c:v>
                </c:pt>
                <c:pt idx="529">
                  <c:v>530</c:v>
                </c:pt>
                <c:pt idx="530">
                  <c:v>531</c:v>
                </c:pt>
                <c:pt idx="531">
                  <c:v>532</c:v>
                </c:pt>
                <c:pt idx="532">
                  <c:v>533</c:v>
                </c:pt>
                <c:pt idx="533">
                  <c:v>534</c:v>
                </c:pt>
                <c:pt idx="534">
                  <c:v>535</c:v>
                </c:pt>
                <c:pt idx="535">
                  <c:v>536</c:v>
                </c:pt>
                <c:pt idx="536">
                  <c:v>537</c:v>
                </c:pt>
                <c:pt idx="537">
                  <c:v>538</c:v>
                </c:pt>
                <c:pt idx="538">
                  <c:v>539</c:v>
                </c:pt>
                <c:pt idx="539">
                  <c:v>540</c:v>
                </c:pt>
                <c:pt idx="540">
                  <c:v>541</c:v>
                </c:pt>
                <c:pt idx="541">
                  <c:v>542</c:v>
                </c:pt>
                <c:pt idx="542">
                  <c:v>543</c:v>
                </c:pt>
                <c:pt idx="543">
                  <c:v>544</c:v>
                </c:pt>
                <c:pt idx="544">
                  <c:v>545</c:v>
                </c:pt>
                <c:pt idx="545">
                  <c:v>546</c:v>
                </c:pt>
                <c:pt idx="546">
                  <c:v>547</c:v>
                </c:pt>
                <c:pt idx="547">
                  <c:v>548</c:v>
                </c:pt>
                <c:pt idx="548">
                  <c:v>549</c:v>
                </c:pt>
                <c:pt idx="549">
                  <c:v>550</c:v>
                </c:pt>
                <c:pt idx="550">
                  <c:v>551</c:v>
                </c:pt>
                <c:pt idx="551">
                  <c:v>552</c:v>
                </c:pt>
                <c:pt idx="552">
                  <c:v>553</c:v>
                </c:pt>
                <c:pt idx="553">
                  <c:v>554</c:v>
                </c:pt>
                <c:pt idx="554">
                  <c:v>555</c:v>
                </c:pt>
                <c:pt idx="555">
                  <c:v>556</c:v>
                </c:pt>
                <c:pt idx="556">
                  <c:v>557</c:v>
                </c:pt>
                <c:pt idx="557">
                  <c:v>558</c:v>
                </c:pt>
                <c:pt idx="558">
                  <c:v>559</c:v>
                </c:pt>
                <c:pt idx="559">
                  <c:v>560</c:v>
                </c:pt>
                <c:pt idx="560">
                  <c:v>561</c:v>
                </c:pt>
                <c:pt idx="561">
                  <c:v>562</c:v>
                </c:pt>
                <c:pt idx="562">
                  <c:v>563</c:v>
                </c:pt>
                <c:pt idx="563">
                  <c:v>564</c:v>
                </c:pt>
                <c:pt idx="564">
                  <c:v>565</c:v>
                </c:pt>
                <c:pt idx="565">
                  <c:v>566</c:v>
                </c:pt>
                <c:pt idx="566">
                  <c:v>567</c:v>
                </c:pt>
                <c:pt idx="567">
                  <c:v>568</c:v>
                </c:pt>
                <c:pt idx="568">
                  <c:v>569</c:v>
                </c:pt>
                <c:pt idx="569">
                  <c:v>570</c:v>
                </c:pt>
                <c:pt idx="570">
                  <c:v>571</c:v>
                </c:pt>
                <c:pt idx="571">
                  <c:v>572</c:v>
                </c:pt>
                <c:pt idx="572">
                  <c:v>573</c:v>
                </c:pt>
                <c:pt idx="573">
                  <c:v>574</c:v>
                </c:pt>
                <c:pt idx="574">
                  <c:v>575</c:v>
                </c:pt>
                <c:pt idx="575">
                  <c:v>576</c:v>
                </c:pt>
                <c:pt idx="576">
                  <c:v>577</c:v>
                </c:pt>
                <c:pt idx="577">
                  <c:v>578</c:v>
                </c:pt>
                <c:pt idx="578">
                  <c:v>579</c:v>
                </c:pt>
                <c:pt idx="579">
                  <c:v>580</c:v>
                </c:pt>
                <c:pt idx="580">
                  <c:v>581</c:v>
                </c:pt>
                <c:pt idx="581">
                  <c:v>582</c:v>
                </c:pt>
                <c:pt idx="582">
                  <c:v>583</c:v>
                </c:pt>
                <c:pt idx="583">
                  <c:v>584</c:v>
                </c:pt>
                <c:pt idx="584">
                  <c:v>585</c:v>
                </c:pt>
                <c:pt idx="585">
                  <c:v>586</c:v>
                </c:pt>
                <c:pt idx="586">
                  <c:v>587</c:v>
                </c:pt>
                <c:pt idx="587">
                  <c:v>588</c:v>
                </c:pt>
                <c:pt idx="588">
                  <c:v>589</c:v>
                </c:pt>
                <c:pt idx="589">
                  <c:v>590</c:v>
                </c:pt>
                <c:pt idx="590">
                  <c:v>591</c:v>
                </c:pt>
                <c:pt idx="591">
                  <c:v>592</c:v>
                </c:pt>
                <c:pt idx="592">
                  <c:v>593</c:v>
                </c:pt>
                <c:pt idx="593">
                  <c:v>594</c:v>
                </c:pt>
                <c:pt idx="594">
                  <c:v>595</c:v>
                </c:pt>
                <c:pt idx="595">
                  <c:v>596</c:v>
                </c:pt>
                <c:pt idx="596">
                  <c:v>597</c:v>
                </c:pt>
                <c:pt idx="597">
                  <c:v>598</c:v>
                </c:pt>
                <c:pt idx="598">
                  <c:v>599</c:v>
                </c:pt>
                <c:pt idx="599">
                  <c:v>600</c:v>
                </c:pt>
                <c:pt idx="600">
                  <c:v>601</c:v>
                </c:pt>
                <c:pt idx="601">
                  <c:v>602</c:v>
                </c:pt>
                <c:pt idx="602">
                  <c:v>603</c:v>
                </c:pt>
                <c:pt idx="603">
                  <c:v>604</c:v>
                </c:pt>
                <c:pt idx="604">
                  <c:v>605</c:v>
                </c:pt>
                <c:pt idx="605">
                  <c:v>606</c:v>
                </c:pt>
                <c:pt idx="606">
                  <c:v>607</c:v>
                </c:pt>
                <c:pt idx="607">
                  <c:v>608</c:v>
                </c:pt>
                <c:pt idx="608">
                  <c:v>609</c:v>
                </c:pt>
                <c:pt idx="609">
                  <c:v>610</c:v>
                </c:pt>
                <c:pt idx="610">
                  <c:v>611</c:v>
                </c:pt>
                <c:pt idx="611">
                  <c:v>612</c:v>
                </c:pt>
                <c:pt idx="612">
                  <c:v>613</c:v>
                </c:pt>
                <c:pt idx="613">
                  <c:v>614</c:v>
                </c:pt>
                <c:pt idx="614">
                  <c:v>615</c:v>
                </c:pt>
                <c:pt idx="615">
                  <c:v>616</c:v>
                </c:pt>
                <c:pt idx="616">
                  <c:v>617</c:v>
                </c:pt>
                <c:pt idx="617">
                  <c:v>618</c:v>
                </c:pt>
                <c:pt idx="618">
                  <c:v>619</c:v>
                </c:pt>
                <c:pt idx="619">
                  <c:v>620</c:v>
                </c:pt>
                <c:pt idx="620">
                  <c:v>621</c:v>
                </c:pt>
                <c:pt idx="621">
                  <c:v>622</c:v>
                </c:pt>
                <c:pt idx="622">
                  <c:v>623</c:v>
                </c:pt>
                <c:pt idx="623">
                  <c:v>624</c:v>
                </c:pt>
                <c:pt idx="624">
                  <c:v>625</c:v>
                </c:pt>
                <c:pt idx="625">
                  <c:v>626</c:v>
                </c:pt>
                <c:pt idx="626">
                  <c:v>627</c:v>
                </c:pt>
                <c:pt idx="627">
                  <c:v>628</c:v>
                </c:pt>
                <c:pt idx="628">
                  <c:v>629</c:v>
                </c:pt>
                <c:pt idx="629">
                  <c:v>630</c:v>
                </c:pt>
                <c:pt idx="630">
                  <c:v>631</c:v>
                </c:pt>
                <c:pt idx="631">
                  <c:v>632</c:v>
                </c:pt>
                <c:pt idx="632">
                  <c:v>633</c:v>
                </c:pt>
                <c:pt idx="633">
                  <c:v>634</c:v>
                </c:pt>
                <c:pt idx="634">
                  <c:v>635</c:v>
                </c:pt>
                <c:pt idx="635">
                  <c:v>636</c:v>
                </c:pt>
                <c:pt idx="636">
                  <c:v>637</c:v>
                </c:pt>
                <c:pt idx="637">
                  <c:v>638</c:v>
                </c:pt>
                <c:pt idx="638">
                  <c:v>639</c:v>
                </c:pt>
                <c:pt idx="639">
                  <c:v>640</c:v>
                </c:pt>
                <c:pt idx="640">
                  <c:v>641</c:v>
                </c:pt>
                <c:pt idx="641">
                  <c:v>642</c:v>
                </c:pt>
                <c:pt idx="642">
                  <c:v>643</c:v>
                </c:pt>
                <c:pt idx="643">
                  <c:v>644</c:v>
                </c:pt>
                <c:pt idx="644">
                  <c:v>645</c:v>
                </c:pt>
                <c:pt idx="645">
                  <c:v>646</c:v>
                </c:pt>
                <c:pt idx="646">
                  <c:v>647</c:v>
                </c:pt>
                <c:pt idx="647">
                  <c:v>648</c:v>
                </c:pt>
                <c:pt idx="648">
                  <c:v>649</c:v>
                </c:pt>
                <c:pt idx="649">
                  <c:v>650</c:v>
                </c:pt>
                <c:pt idx="650">
                  <c:v>651</c:v>
                </c:pt>
                <c:pt idx="651">
                  <c:v>652</c:v>
                </c:pt>
                <c:pt idx="652">
                  <c:v>653</c:v>
                </c:pt>
                <c:pt idx="653">
                  <c:v>654</c:v>
                </c:pt>
                <c:pt idx="654">
                  <c:v>655</c:v>
                </c:pt>
                <c:pt idx="655">
                  <c:v>656</c:v>
                </c:pt>
                <c:pt idx="656">
                  <c:v>657</c:v>
                </c:pt>
                <c:pt idx="657">
                  <c:v>658</c:v>
                </c:pt>
                <c:pt idx="658">
                  <c:v>659</c:v>
                </c:pt>
                <c:pt idx="659">
                  <c:v>660</c:v>
                </c:pt>
                <c:pt idx="660">
                  <c:v>661</c:v>
                </c:pt>
                <c:pt idx="661">
                  <c:v>662</c:v>
                </c:pt>
                <c:pt idx="662">
                  <c:v>663</c:v>
                </c:pt>
                <c:pt idx="663">
                  <c:v>664</c:v>
                </c:pt>
                <c:pt idx="664">
                  <c:v>665</c:v>
                </c:pt>
                <c:pt idx="665">
                  <c:v>666</c:v>
                </c:pt>
                <c:pt idx="666">
                  <c:v>667</c:v>
                </c:pt>
                <c:pt idx="667">
                  <c:v>668</c:v>
                </c:pt>
                <c:pt idx="668">
                  <c:v>669</c:v>
                </c:pt>
                <c:pt idx="669">
                  <c:v>670</c:v>
                </c:pt>
                <c:pt idx="670">
                  <c:v>671</c:v>
                </c:pt>
                <c:pt idx="671">
                  <c:v>672</c:v>
                </c:pt>
                <c:pt idx="672">
                  <c:v>673</c:v>
                </c:pt>
                <c:pt idx="673">
                  <c:v>674</c:v>
                </c:pt>
                <c:pt idx="674">
                  <c:v>675</c:v>
                </c:pt>
                <c:pt idx="675">
                  <c:v>676</c:v>
                </c:pt>
                <c:pt idx="676">
                  <c:v>677</c:v>
                </c:pt>
                <c:pt idx="677">
                  <c:v>678</c:v>
                </c:pt>
                <c:pt idx="678">
                  <c:v>679</c:v>
                </c:pt>
                <c:pt idx="679">
                  <c:v>680</c:v>
                </c:pt>
                <c:pt idx="680">
                  <c:v>681</c:v>
                </c:pt>
                <c:pt idx="681">
                  <c:v>682</c:v>
                </c:pt>
                <c:pt idx="682">
                  <c:v>683</c:v>
                </c:pt>
                <c:pt idx="683">
                  <c:v>684</c:v>
                </c:pt>
                <c:pt idx="684">
                  <c:v>685</c:v>
                </c:pt>
                <c:pt idx="685">
                  <c:v>686</c:v>
                </c:pt>
                <c:pt idx="686">
                  <c:v>687</c:v>
                </c:pt>
                <c:pt idx="687">
                  <c:v>688</c:v>
                </c:pt>
                <c:pt idx="688">
                  <c:v>689</c:v>
                </c:pt>
                <c:pt idx="689">
                  <c:v>690</c:v>
                </c:pt>
                <c:pt idx="690">
                  <c:v>691</c:v>
                </c:pt>
                <c:pt idx="691">
                  <c:v>692</c:v>
                </c:pt>
                <c:pt idx="692">
                  <c:v>693</c:v>
                </c:pt>
                <c:pt idx="693">
                  <c:v>694</c:v>
                </c:pt>
                <c:pt idx="694">
                  <c:v>695</c:v>
                </c:pt>
                <c:pt idx="695">
                  <c:v>696</c:v>
                </c:pt>
                <c:pt idx="696">
                  <c:v>697</c:v>
                </c:pt>
                <c:pt idx="697">
                  <c:v>698</c:v>
                </c:pt>
                <c:pt idx="698">
                  <c:v>699</c:v>
                </c:pt>
                <c:pt idx="699">
                  <c:v>700</c:v>
                </c:pt>
                <c:pt idx="700">
                  <c:v>701</c:v>
                </c:pt>
                <c:pt idx="701">
                  <c:v>702</c:v>
                </c:pt>
                <c:pt idx="702">
                  <c:v>703</c:v>
                </c:pt>
                <c:pt idx="703">
                  <c:v>704</c:v>
                </c:pt>
                <c:pt idx="704">
                  <c:v>705</c:v>
                </c:pt>
                <c:pt idx="705">
                  <c:v>706</c:v>
                </c:pt>
                <c:pt idx="706">
                  <c:v>707</c:v>
                </c:pt>
                <c:pt idx="707">
                  <c:v>708</c:v>
                </c:pt>
                <c:pt idx="708">
                  <c:v>709</c:v>
                </c:pt>
                <c:pt idx="709">
                  <c:v>710</c:v>
                </c:pt>
                <c:pt idx="710">
                  <c:v>711</c:v>
                </c:pt>
                <c:pt idx="711">
                  <c:v>712</c:v>
                </c:pt>
                <c:pt idx="712">
                  <c:v>713</c:v>
                </c:pt>
                <c:pt idx="713">
                  <c:v>714</c:v>
                </c:pt>
                <c:pt idx="714">
                  <c:v>715</c:v>
                </c:pt>
                <c:pt idx="715">
                  <c:v>716</c:v>
                </c:pt>
                <c:pt idx="716">
                  <c:v>717</c:v>
                </c:pt>
                <c:pt idx="717">
                  <c:v>718</c:v>
                </c:pt>
                <c:pt idx="718">
                  <c:v>719</c:v>
                </c:pt>
                <c:pt idx="719">
                  <c:v>720</c:v>
                </c:pt>
              </c:numCache>
            </c:numRef>
          </c:xVal>
          <c:yVal>
            <c:numRef>
              <c:f>Camshaft!$C$2:$C$721</c:f>
              <c:numCache>
                <c:formatCode>General</c:formatCode>
                <c:ptCount val="720"/>
                <c:pt idx="0">
                  <c:v>0</c:v>
                </c:pt>
                <c:pt idx="1">
                  <c:v>0.01</c:v>
                </c:pt>
                <c:pt idx="2">
                  <c:v>0.01</c:v>
                </c:pt>
                <c:pt idx="3">
                  <c:v>0.01</c:v>
                </c:pt>
                <c:pt idx="4">
                  <c:v>0.01</c:v>
                </c:pt>
                <c:pt idx="5">
                  <c:v>0.02</c:v>
                </c:pt>
                <c:pt idx="6">
                  <c:v>0.02</c:v>
                </c:pt>
                <c:pt idx="7">
                  <c:v>0.02</c:v>
                </c:pt>
                <c:pt idx="8">
                  <c:v>0.03</c:v>
                </c:pt>
                <c:pt idx="9">
                  <c:v>0.03</c:v>
                </c:pt>
                <c:pt idx="10">
                  <c:v>0.03</c:v>
                </c:pt>
                <c:pt idx="11">
                  <c:v>0.04</c:v>
                </c:pt>
                <c:pt idx="12">
                  <c:v>0.04</c:v>
                </c:pt>
                <c:pt idx="13">
                  <c:v>0.04</c:v>
                </c:pt>
                <c:pt idx="14">
                  <c:v>0.04</c:v>
                </c:pt>
                <c:pt idx="15">
                  <c:v>0.05</c:v>
                </c:pt>
                <c:pt idx="16">
                  <c:v>0.05</c:v>
                </c:pt>
                <c:pt idx="17">
                  <c:v>0.06</c:v>
                </c:pt>
                <c:pt idx="18">
                  <c:v>0.06</c:v>
                </c:pt>
                <c:pt idx="19">
                  <c:v>0.06</c:v>
                </c:pt>
                <c:pt idx="20">
                  <c:v>7.0000000000000007E-2</c:v>
                </c:pt>
                <c:pt idx="21">
                  <c:v>7.0000000000000007E-2</c:v>
                </c:pt>
                <c:pt idx="22">
                  <c:v>7.0000000000000007E-2</c:v>
                </c:pt>
                <c:pt idx="23">
                  <c:v>0.08</c:v>
                </c:pt>
                <c:pt idx="24">
                  <c:v>0.08</c:v>
                </c:pt>
                <c:pt idx="25">
                  <c:v>0.08</c:v>
                </c:pt>
                <c:pt idx="26">
                  <c:v>0.09</c:v>
                </c:pt>
                <c:pt idx="27">
                  <c:v>0.09</c:v>
                </c:pt>
                <c:pt idx="28">
                  <c:v>0.1</c:v>
                </c:pt>
                <c:pt idx="29">
                  <c:v>0.1</c:v>
                </c:pt>
                <c:pt idx="30">
                  <c:v>0.11</c:v>
                </c:pt>
                <c:pt idx="31">
                  <c:v>0.11</c:v>
                </c:pt>
                <c:pt idx="32">
                  <c:v>0.11</c:v>
                </c:pt>
                <c:pt idx="33">
                  <c:v>0.12</c:v>
                </c:pt>
                <c:pt idx="34">
                  <c:v>0.12</c:v>
                </c:pt>
                <c:pt idx="35">
                  <c:v>0.12</c:v>
                </c:pt>
                <c:pt idx="36">
                  <c:v>0.13</c:v>
                </c:pt>
                <c:pt idx="37">
                  <c:v>0.13</c:v>
                </c:pt>
                <c:pt idx="38">
                  <c:v>0.13</c:v>
                </c:pt>
                <c:pt idx="39">
                  <c:v>0.14000000000000001</c:v>
                </c:pt>
                <c:pt idx="40">
                  <c:v>0.14000000000000001</c:v>
                </c:pt>
                <c:pt idx="41">
                  <c:v>0.14000000000000001</c:v>
                </c:pt>
                <c:pt idx="42">
                  <c:v>0.15</c:v>
                </c:pt>
                <c:pt idx="43">
                  <c:v>0.15</c:v>
                </c:pt>
                <c:pt idx="44">
                  <c:v>0.15</c:v>
                </c:pt>
                <c:pt idx="45">
                  <c:v>0.16</c:v>
                </c:pt>
                <c:pt idx="46">
                  <c:v>0.16</c:v>
                </c:pt>
                <c:pt idx="47">
                  <c:v>0.17</c:v>
                </c:pt>
                <c:pt idx="48">
                  <c:v>0.17</c:v>
                </c:pt>
                <c:pt idx="49">
                  <c:v>0.18</c:v>
                </c:pt>
                <c:pt idx="50">
                  <c:v>0.18</c:v>
                </c:pt>
                <c:pt idx="51">
                  <c:v>0.18</c:v>
                </c:pt>
                <c:pt idx="52">
                  <c:v>0.19</c:v>
                </c:pt>
                <c:pt idx="53">
                  <c:v>0.19</c:v>
                </c:pt>
                <c:pt idx="54">
                  <c:v>0.19</c:v>
                </c:pt>
                <c:pt idx="55">
                  <c:v>0.19</c:v>
                </c:pt>
                <c:pt idx="56">
                  <c:v>0.2</c:v>
                </c:pt>
                <c:pt idx="57">
                  <c:v>0.2</c:v>
                </c:pt>
                <c:pt idx="58">
                  <c:v>0.2</c:v>
                </c:pt>
                <c:pt idx="59">
                  <c:v>0.21</c:v>
                </c:pt>
                <c:pt idx="60">
                  <c:v>0.21</c:v>
                </c:pt>
                <c:pt idx="61">
                  <c:v>0.21</c:v>
                </c:pt>
                <c:pt idx="62">
                  <c:v>0.22</c:v>
                </c:pt>
                <c:pt idx="63">
                  <c:v>0.22</c:v>
                </c:pt>
                <c:pt idx="64">
                  <c:v>0.22</c:v>
                </c:pt>
                <c:pt idx="65">
                  <c:v>0.22</c:v>
                </c:pt>
                <c:pt idx="66">
                  <c:v>0.23</c:v>
                </c:pt>
                <c:pt idx="67">
                  <c:v>0.23</c:v>
                </c:pt>
                <c:pt idx="68">
                  <c:v>0.23</c:v>
                </c:pt>
                <c:pt idx="69">
                  <c:v>0.23</c:v>
                </c:pt>
                <c:pt idx="70">
                  <c:v>0.24</c:v>
                </c:pt>
                <c:pt idx="71">
                  <c:v>0.24</c:v>
                </c:pt>
                <c:pt idx="72">
                  <c:v>0.24</c:v>
                </c:pt>
                <c:pt idx="73">
                  <c:v>0.24</c:v>
                </c:pt>
                <c:pt idx="74">
                  <c:v>0.25</c:v>
                </c:pt>
                <c:pt idx="75">
                  <c:v>0.25</c:v>
                </c:pt>
                <c:pt idx="76">
                  <c:v>0.25</c:v>
                </c:pt>
                <c:pt idx="77">
                  <c:v>0.25</c:v>
                </c:pt>
                <c:pt idx="78">
                  <c:v>0.25</c:v>
                </c:pt>
                <c:pt idx="79">
                  <c:v>0.25</c:v>
                </c:pt>
                <c:pt idx="80">
                  <c:v>0.26</c:v>
                </c:pt>
                <c:pt idx="81">
                  <c:v>0.26</c:v>
                </c:pt>
                <c:pt idx="82">
                  <c:v>0.26</c:v>
                </c:pt>
                <c:pt idx="83">
                  <c:v>0.26</c:v>
                </c:pt>
                <c:pt idx="84">
                  <c:v>0.26</c:v>
                </c:pt>
                <c:pt idx="85">
                  <c:v>0.26</c:v>
                </c:pt>
                <c:pt idx="86">
                  <c:v>0.26</c:v>
                </c:pt>
                <c:pt idx="87">
                  <c:v>0.27</c:v>
                </c:pt>
                <c:pt idx="88">
                  <c:v>0.27</c:v>
                </c:pt>
                <c:pt idx="89">
                  <c:v>0.27</c:v>
                </c:pt>
                <c:pt idx="90">
                  <c:v>0.27</c:v>
                </c:pt>
                <c:pt idx="91">
                  <c:v>0.27</c:v>
                </c:pt>
                <c:pt idx="92">
                  <c:v>0.27</c:v>
                </c:pt>
                <c:pt idx="93">
                  <c:v>0.27</c:v>
                </c:pt>
                <c:pt idx="94">
                  <c:v>0.27</c:v>
                </c:pt>
                <c:pt idx="95">
                  <c:v>0.27</c:v>
                </c:pt>
                <c:pt idx="96">
                  <c:v>0.27</c:v>
                </c:pt>
                <c:pt idx="97">
                  <c:v>0.27</c:v>
                </c:pt>
                <c:pt idx="98">
                  <c:v>0.27</c:v>
                </c:pt>
                <c:pt idx="99">
                  <c:v>0.28000000000000003</c:v>
                </c:pt>
                <c:pt idx="100">
                  <c:v>0.28000000000000003</c:v>
                </c:pt>
                <c:pt idx="101">
                  <c:v>0.28000000000000003</c:v>
                </c:pt>
                <c:pt idx="102">
                  <c:v>0.28000000000000003</c:v>
                </c:pt>
                <c:pt idx="103">
                  <c:v>0.28999999999999998</c:v>
                </c:pt>
                <c:pt idx="104">
                  <c:v>0.3</c:v>
                </c:pt>
                <c:pt idx="105">
                  <c:v>0.31</c:v>
                </c:pt>
                <c:pt idx="106">
                  <c:v>0.32</c:v>
                </c:pt>
                <c:pt idx="107">
                  <c:v>0.33</c:v>
                </c:pt>
                <c:pt idx="108">
                  <c:v>0.35</c:v>
                </c:pt>
                <c:pt idx="109">
                  <c:v>0.36</c:v>
                </c:pt>
                <c:pt idx="110">
                  <c:v>0.38</c:v>
                </c:pt>
                <c:pt idx="111">
                  <c:v>0.39</c:v>
                </c:pt>
                <c:pt idx="112">
                  <c:v>0.41</c:v>
                </c:pt>
                <c:pt idx="113">
                  <c:v>0.43</c:v>
                </c:pt>
                <c:pt idx="114">
                  <c:v>0.44</c:v>
                </c:pt>
                <c:pt idx="115">
                  <c:v>0.46</c:v>
                </c:pt>
                <c:pt idx="116">
                  <c:v>0.47</c:v>
                </c:pt>
                <c:pt idx="117">
                  <c:v>0.49</c:v>
                </c:pt>
                <c:pt idx="118">
                  <c:v>0.5</c:v>
                </c:pt>
                <c:pt idx="119">
                  <c:v>0.52</c:v>
                </c:pt>
                <c:pt idx="120">
                  <c:v>0.54</c:v>
                </c:pt>
                <c:pt idx="121">
                  <c:v>0.55000000000000004</c:v>
                </c:pt>
                <c:pt idx="122">
                  <c:v>0.56999999999999995</c:v>
                </c:pt>
                <c:pt idx="123">
                  <c:v>0.59</c:v>
                </c:pt>
                <c:pt idx="124">
                  <c:v>0.61</c:v>
                </c:pt>
                <c:pt idx="125">
                  <c:v>0.62</c:v>
                </c:pt>
                <c:pt idx="126">
                  <c:v>0.65</c:v>
                </c:pt>
                <c:pt idx="127">
                  <c:v>0.68</c:v>
                </c:pt>
                <c:pt idx="128">
                  <c:v>0.7</c:v>
                </c:pt>
                <c:pt idx="129">
                  <c:v>0.73</c:v>
                </c:pt>
                <c:pt idx="130">
                  <c:v>0.77</c:v>
                </c:pt>
                <c:pt idx="131">
                  <c:v>0.82</c:v>
                </c:pt>
                <c:pt idx="132">
                  <c:v>0.86</c:v>
                </c:pt>
                <c:pt idx="133">
                  <c:v>0.92</c:v>
                </c:pt>
                <c:pt idx="134">
                  <c:v>0.98</c:v>
                </c:pt>
                <c:pt idx="135">
                  <c:v>1.04</c:v>
                </c:pt>
                <c:pt idx="136">
                  <c:v>1.1200000000000001</c:v>
                </c:pt>
                <c:pt idx="137">
                  <c:v>1.21</c:v>
                </c:pt>
                <c:pt idx="138">
                  <c:v>1.29</c:v>
                </c:pt>
                <c:pt idx="139">
                  <c:v>1.36</c:v>
                </c:pt>
                <c:pt idx="140">
                  <c:v>1.44</c:v>
                </c:pt>
                <c:pt idx="141">
                  <c:v>1.54</c:v>
                </c:pt>
                <c:pt idx="142">
                  <c:v>1.64</c:v>
                </c:pt>
                <c:pt idx="143">
                  <c:v>1.75</c:v>
                </c:pt>
                <c:pt idx="144">
                  <c:v>1.86</c:v>
                </c:pt>
                <c:pt idx="145">
                  <c:v>1.98</c:v>
                </c:pt>
                <c:pt idx="146">
                  <c:v>2.1</c:v>
                </c:pt>
                <c:pt idx="147">
                  <c:v>2.2200000000000002</c:v>
                </c:pt>
                <c:pt idx="148">
                  <c:v>2.3199999999999998</c:v>
                </c:pt>
                <c:pt idx="149">
                  <c:v>2.46</c:v>
                </c:pt>
                <c:pt idx="150">
                  <c:v>2.68</c:v>
                </c:pt>
                <c:pt idx="151">
                  <c:v>2.79</c:v>
                </c:pt>
                <c:pt idx="152">
                  <c:v>2.98</c:v>
                </c:pt>
                <c:pt idx="153">
                  <c:v>3.09</c:v>
                </c:pt>
                <c:pt idx="154">
                  <c:v>3.27</c:v>
                </c:pt>
                <c:pt idx="155">
                  <c:v>3.46</c:v>
                </c:pt>
                <c:pt idx="156">
                  <c:v>3.63</c:v>
                </c:pt>
                <c:pt idx="157">
                  <c:v>3.82</c:v>
                </c:pt>
                <c:pt idx="158">
                  <c:v>4.0199999999999996</c:v>
                </c:pt>
                <c:pt idx="159">
                  <c:v>4.2300000000000004</c:v>
                </c:pt>
                <c:pt idx="160">
                  <c:v>4.45</c:v>
                </c:pt>
                <c:pt idx="161">
                  <c:v>4.68</c:v>
                </c:pt>
                <c:pt idx="162">
                  <c:v>4.9000000000000004</c:v>
                </c:pt>
                <c:pt idx="163">
                  <c:v>5.15</c:v>
                </c:pt>
                <c:pt idx="164">
                  <c:v>5.37</c:v>
                </c:pt>
                <c:pt idx="165">
                  <c:v>5.69</c:v>
                </c:pt>
                <c:pt idx="166">
                  <c:v>5.89</c:v>
                </c:pt>
                <c:pt idx="167">
                  <c:v>6.15</c:v>
                </c:pt>
                <c:pt idx="168">
                  <c:v>6.45</c:v>
                </c:pt>
                <c:pt idx="169">
                  <c:v>6.75</c:v>
                </c:pt>
                <c:pt idx="170">
                  <c:v>6.98</c:v>
                </c:pt>
                <c:pt idx="171">
                  <c:v>7.29</c:v>
                </c:pt>
                <c:pt idx="172">
                  <c:v>7.6</c:v>
                </c:pt>
                <c:pt idx="173">
                  <c:v>7.89</c:v>
                </c:pt>
                <c:pt idx="174">
                  <c:v>8.16</c:v>
                </c:pt>
                <c:pt idx="175">
                  <c:v>8.43</c:v>
                </c:pt>
                <c:pt idx="176">
                  <c:v>8.75</c:v>
                </c:pt>
                <c:pt idx="177">
                  <c:v>9</c:v>
                </c:pt>
                <c:pt idx="178">
                  <c:v>9.18</c:v>
                </c:pt>
                <c:pt idx="179">
                  <c:v>9.26</c:v>
                </c:pt>
                <c:pt idx="180">
                  <c:v>9.32</c:v>
                </c:pt>
                <c:pt idx="181">
                  <c:v>9.36</c:v>
                </c:pt>
                <c:pt idx="182">
                  <c:v>9.35</c:v>
                </c:pt>
                <c:pt idx="183">
                  <c:v>9.27</c:v>
                </c:pt>
                <c:pt idx="184">
                  <c:v>9.1300000000000008</c:v>
                </c:pt>
                <c:pt idx="185">
                  <c:v>8.99</c:v>
                </c:pt>
                <c:pt idx="186">
                  <c:v>8.74</c:v>
                </c:pt>
                <c:pt idx="187">
                  <c:v>8.4700000000000006</c:v>
                </c:pt>
                <c:pt idx="188">
                  <c:v>8.16</c:v>
                </c:pt>
                <c:pt idx="189">
                  <c:v>7.85</c:v>
                </c:pt>
                <c:pt idx="190">
                  <c:v>7.53</c:v>
                </c:pt>
                <c:pt idx="191">
                  <c:v>7.17</c:v>
                </c:pt>
                <c:pt idx="192">
                  <c:v>6.85</c:v>
                </c:pt>
                <c:pt idx="193">
                  <c:v>6.5</c:v>
                </c:pt>
                <c:pt idx="194">
                  <c:v>6.18</c:v>
                </c:pt>
                <c:pt idx="195">
                  <c:v>5.9</c:v>
                </c:pt>
                <c:pt idx="196">
                  <c:v>5.59</c:v>
                </c:pt>
                <c:pt idx="197">
                  <c:v>5.26</c:v>
                </c:pt>
                <c:pt idx="198">
                  <c:v>5</c:v>
                </c:pt>
                <c:pt idx="199">
                  <c:v>4.78</c:v>
                </c:pt>
                <c:pt idx="200">
                  <c:v>4.46</c:v>
                </c:pt>
                <c:pt idx="201">
                  <c:v>4.2300000000000004</c:v>
                </c:pt>
                <c:pt idx="202">
                  <c:v>4</c:v>
                </c:pt>
                <c:pt idx="203">
                  <c:v>3.77</c:v>
                </c:pt>
                <c:pt idx="204">
                  <c:v>3.66</c:v>
                </c:pt>
                <c:pt idx="205">
                  <c:v>3.36</c:v>
                </c:pt>
                <c:pt idx="206">
                  <c:v>3.15</c:v>
                </c:pt>
                <c:pt idx="207">
                  <c:v>2.99</c:v>
                </c:pt>
                <c:pt idx="208">
                  <c:v>2.79</c:v>
                </c:pt>
                <c:pt idx="209">
                  <c:v>2.63</c:v>
                </c:pt>
                <c:pt idx="210">
                  <c:v>2.4700000000000002</c:v>
                </c:pt>
                <c:pt idx="211">
                  <c:v>2.29</c:v>
                </c:pt>
                <c:pt idx="212">
                  <c:v>2.17</c:v>
                </c:pt>
                <c:pt idx="213">
                  <c:v>2.04</c:v>
                </c:pt>
                <c:pt idx="214">
                  <c:v>1.92</c:v>
                </c:pt>
                <c:pt idx="215">
                  <c:v>1.8</c:v>
                </c:pt>
                <c:pt idx="216">
                  <c:v>1.67</c:v>
                </c:pt>
                <c:pt idx="217">
                  <c:v>1.56</c:v>
                </c:pt>
                <c:pt idx="218">
                  <c:v>1.46</c:v>
                </c:pt>
                <c:pt idx="219">
                  <c:v>1.36</c:v>
                </c:pt>
                <c:pt idx="220">
                  <c:v>1.28</c:v>
                </c:pt>
                <c:pt idx="221">
                  <c:v>1.19</c:v>
                </c:pt>
                <c:pt idx="222">
                  <c:v>1.1200000000000001</c:v>
                </c:pt>
                <c:pt idx="223">
                  <c:v>1.05</c:v>
                </c:pt>
                <c:pt idx="224">
                  <c:v>0.98</c:v>
                </c:pt>
                <c:pt idx="225">
                  <c:v>0.92</c:v>
                </c:pt>
                <c:pt idx="226">
                  <c:v>0.86</c:v>
                </c:pt>
                <c:pt idx="227">
                  <c:v>0.82</c:v>
                </c:pt>
                <c:pt idx="228">
                  <c:v>0.76</c:v>
                </c:pt>
                <c:pt idx="229">
                  <c:v>0.72</c:v>
                </c:pt>
                <c:pt idx="230">
                  <c:v>0.69</c:v>
                </c:pt>
                <c:pt idx="231">
                  <c:v>0.65</c:v>
                </c:pt>
                <c:pt idx="232">
                  <c:v>0.62</c:v>
                </c:pt>
                <c:pt idx="233">
                  <c:v>0.59</c:v>
                </c:pt>
                <c:pt idx="234">
                  <c:v>0.56999999999999995</c:v>
                </c:pt>
                <c:pt idx="235">
                  <c:v>0.55000000000000004</c:v>
                </c:pt>
                <c:pt idx="236">
                  <c:v>0.53</c:v>
                </c:pt>
                <c:pt idx="237">
                  <c:v>0.51</c:v>
                </c:pt>
                <c:pt idx="238">
                  <c:v>0.49</c:v>
                </c:pt>
                <c:pt idx="239">
                  <c:v>0.47</c:v>
                </c:pt>
                <c:pt idx="240">
                  <c:v>0.45</c:v>
                </c:pt>
                <c:pt idx="241">
                  <c:v>0.43</c:v>
                </c:pt>
                <c:pt idx="242">
                  <c:v>0.41</c:v>
                </c:pt>
                <c:pt idx="243">
                  <c:v>0.39</c:v>
                </c:pt>
                <c:pt idx="244">
                  <c:v>0.37</c:v>
                </c:pt>
                <c:pt idx="245">
                  <c:v>0.35</c:v>
                </c:pt>
                <c:pt idx="246">
                  <c:v>0.33</c:v>
                </c:pt>
                <c:pt idx="247">
                  <c:v>0.31</c:v>
                </c:pt>
                <c:pt idx="248">
                  <c:v>0.3</c:v>
                </c:pt>
                <c:pt idx="249">
                  <c:v>0.28000000000000003</c:v>
                </c:pt>
                <c:pt idx="250">
                  <c:v>0.26</c:v>
                </c:pt>
                <c:pt idx="251">
                  <c:v>0.24</c:v>
                </c:pt>
                <c:pt idx="252">
                  <c:v>0.22</c:v>
                </c:pt>
                <c:pt idx="253">
                  <c:v>0.2</c:v>
                </c:pt>
                <c:pt idx="254">
                  <c:v>0.18</c:v>
                </c:pt>
                <c:pt idx="255">
                  <c:v>0.16</c:v>
                </c:pt>
                <c:pt idx="256">
                  <c:v>0.15</c:v>
                </c:pt>
                <c:pt idx="257">
                  <c:v>0.13</c:v>
                </c:pt>
                <c:pt idx="258">
                  <c:v>0.12</c:v>
                </c:pt>
                <c:pt idx="259">
                  <c:v>0.11</c:v>
                </c:pt>
                <c:pt idx="260">
                  <c:v>0.1</c:v>
                </c:pt>
                <c:pt idx="261">
                  <c:v>0.09</c:v>
                </c:pt>
                <c:pt idx="262">
                  <c:v>0.09</c:v>
                </c:pt>
                <c:pt idx="263">
                  <c:v>0.08</c:v>
                </c:pt>
                <c:pt idx="264">
                  <c:v>0.08</c:v>
                </c:pt>
                <c:pt idx="265">
                  <c:v>0.08</c:v>
                </c:pt>
                <c:pt idx="266">
                  <c:v>0.08</c:v>
                </c:pt>
                <c:pt idx="267">
                  <c:v>0.08</c:v>
                </c:pt>
                <c:pt idx="268">
                  <c:v>0.08</c:v>
                </c:pt>
                <c:pt idx="269">
                  <c:v>7.0000000000000007E-2</c:v>
                </c:pt>
                <c:pt idx="270">
                  <c:v>7.0000000000000007E-2</c:v>
                </c:pt>
                <c:pt idx="271">
                  <c:v>7.0000000000000007E-2</c:v>
                </c:pt>
                <c:pt idx="272">
                  <c:v>7.0000000000000007E-2</c:v>
                </c:pt>
                <c:pt idx="273">
                  <c:v>0.06</c:v>
                </c:pt>
                <c:pt idx="274">
                  <c:v>0.06</c:v>
                </c:pt>
                <c:pt idx="275">
                  <c:v>0.06</c:v>
                </c:pt>
                <c:pt idx="276">
                  <c:v>0.06</c:v>
                </c:pt>
                <c:pt idx="277">
                  <c:v>0.05</c:v>
                </c:pt>
                <c:pt idx="278">
                  <c:v>0.05</c:v>
                </c:pt>
                <c:pt idx="279">
                  <c:v>0.05</c:v>
                </c:pt>
                <c:pt idx="280">
                  <c:v>0.05</c:v>
                </c:pt>
                <c:pt idx="281">
                  <c:v>0.05</c:v>
                </c:pt>
                <c:pt idx="282">
                  <c:v>0.04</c:v>
                </c:pt>
                <c:pt idx="283">
                  <c:v>0.04</c:v>
                </c:pt>
                <c:pt idx="284">
                  <c:v>0.04</c:v>
                </c:pt>
                <c:pt idx="285">
                  <c:v>0.03</c:v>
                </c:pt>
                <c:pt idx="286">
                  <c:v>0.03</c:v>
                </c:pt>
                <c:pt idx="287">
                  <c:v>0.03</c:v>
                </c:pt>
                <c:pt idx="288">
                  <c:v>0.02</c:v>
                </c:pt>
                <c:pt idx="289">
                  <c:v>0.02</c:v>
                </c:pt>
                <c:pt idx="290">
                  <c:v>0.02</c:v>
                </c:pt>
                <c:pt idx="291">
                  <c:v>0.01</c:v>
                </c:pt>
                <c:pt idx="292">
                  <c:v>0.01</c:v>
                </c:pt>
                <c:pt idx="293">
                  <c:v>0.01</c:v>
                </c:pt>
                <c:pt idx="294">
                  <c:v>0.01</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numCache>
            </c:numRef>
          </c:yVal>
          <c:smooth val="1"/>
          <c:extLst>
            <c:ext xmlns:c16="http://schemas.microsoft.com/office/drawing/2014/chart" uri="{C3380CC4-5D6E-409C-BE32-E72D297353CC}">
              <c16:uniqueId val="{00000000-67BF-4AD6-856C-2CFBB66CD125}"/>
            </c:ext>
          </c:extLst>
        </c:ser>
        <c:ser>
          <c:idx val="1"/>
          <c:order val="1"/>
          <c:tx>
            <c:v>Exhaust valve lift (mm)</c:v>
          </c:tx>
          <c:spPr>
            <a:ln w="19050" cap="rnd">
              <a:solidFill>
                <a:schemeClr val="accent2"/>
              </a:solidFill>
              <a:round/>
            </a:ln>
            <a:effectLst/>
          </c:spPr>
          <c:marker>
            <c:symbol val="none"/>
          </c:marker>
          <c:xVal>
            <c:numRef>
              <c:f>Camshaft!$B$2:$B$721</c:f>
              <c:numCache>
                <c:formatCode>General</c:formatCode>
                <c:ptCount val="72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pt idx="360">
                  <c:v>361</c:v>
                </c:pt>
                <c:pt idx="361">
                  <c:v>362</c:v>
                </c:pt>
                <c:pt idx="362">
                  <c:v>363</c:v>
                </c:pt>
                <c:pt idx="363">
                  <c:v>364</c:v>
                </c:pt>
                <c:pt idx="364">
                  <c:v>365</c:v>
                </c:pt>
                <c:pt idx="365">
                  <c:v>366</c:v>
                </c:pt>
                <c:pt idx="366">
                  <c:v>367</c:v>
                </c:pt>
                <c:pt idx="367">
                  <c:v>368</c:v>
                </c:pt>
                <c:pt idx="368">
                  <c:v>369</c:v>
                </c:pt>
                <c:pt idx="369">
                  <c:v>370</c:v>
                </c:pt>
                <c:pt idx="370">
                  <c:v>371</c:v>
                </c:pt>
                <c:pt idx="371">
                  <c:v>372</c:v>
                </c:pt>
                <c:pt idx="372">
                  <c:v>373</c:v>
                </c:pt>
                <c:pt idx="373">
                  <c:v>374</c:v>
                </c:pt>
                <c:pt idx="374">
                  <c:v>375</c:v>
                </c:pt>
                <c:pt idx="375">
                  <c:v>376</c:v>
                </c:pt>
                <c:pt idx="376">
                  <c:v>377</c:v>
                </c:pt>
                <c:pt idx="377">
                  <c:v>378</c:v>
                </c:pt>
                <c:pt idx="378">
                  <c:v>379</c:v>
                </c:pt>
                <c:pt idx="379">
                  <c:v>380</c:v>
                </c:pt>
                <c:pt idx="380">
                  <c:v>381</c:v>
                </c:pt>
                <c:pt idx="381">
                  <c:v>382</c:v>
                </c:pt>
                <c:pt idx="382">
                  <c:v>383</c:v>
                </c:pt>
                <c:pt idx="383">
                  <c:v>384</c:v>
                </c:pt>
                <c:pt idx="384">
                  <c:v>385</c:v>
                </c:pt>
                <c:pt idx="385">
                  <c:v>386</c:v>
                </c:pt>
                <c:pt idx="386">
                  <c:v>387</c:v>
                </c:pt>
                <c:pt idx="387">
                  <c:v>388</c:v>
                </c:pt>
                <c:pt idx="388">
                  <c:v>389</c:v>
                </c:pt>
                <c:pt idx="389">
                  <c:v>390</c:v>
                </c:pt>
                <c:pt idx="390">
                  <c:v>391</c:v>
                </c:pt>
                <c:pt idx="391">
                  <c:v>392</c:v>
                </c:pt>
                <c:pt idx="392">
                  <c:v>393</c:v>
                </c:pt>
                <c:pt idx="393">
                  <c:v>394</c:v>
                </c:pt>
                <c:pt idx="394">
                  <c:v>395</c:v>
                </c:pt>
                <c:pt idx="395">
                  <c:v>396</c:v>
                </c:pt>
                <c:pt idx="396">
                  <c:v>397</c:v>
                </c:pt>
                <c:pt idx="397">
                  <c:v>398</c:v>
                </c:pt>
                <c:pt idx="398">
                  <c:v>399</c:v>
                </c:pt>
                <c:pt idx="399">
                  <c:v>400</c:v>
                </c:pt>
                <c:pt idx="400">
                  <c:v>401</c:v>
                </c:pt>
                <c:pt idx="401">
                  <c:v>402</c:v>
                </c:pt>
                <c:pt idx="402">
                  <c:v>403</c:v>
                </c:pt>
                <c:pt idx="403">
                  <c:v>404</c:v>
                </c:pt>
                <c:pt idx="404">
                  <c:v>405</c:v>
                </c:pt>
                <c:pt idx="405">
                  <c:v>406</c:v>
                </c:pt>
                <c:pt idx="406">
                  <c:v>407</c:v>
                </c:pt>
                <c:pt idx="407">
                  <c:v>408</c:v>
                </c:pt>
                <c:pt idx="408">
                  <c:v>409</c:v>
                </c:pt>
                <c:pt idx="409">
                  <c:v>410</c:v>
                </c:pt>
                <c:pt idx="410">
                  <c:v>411</c:v>
                </c:pt>
                <c:pt idx="411">
                  <c:v>412</c:v>
                </c:pt>
                <c:pt idx="412">
                  <c:v>413</c:v>
                </c:pt>
                <c:pt idx="413">
                  <c:v>414</c:v>
                </c:pt>
                <c:pt idx="414">
                  <c:v>415</c:v>
                </c:pt>
                <c:pt idx="415">
                  <c:v>416</c:v>
                </c:pt>
                <c:pt idx="416">
                  <c:v>417</c:v>
                </c:pt>
                <c:pt idx="417">
                  <c:v>418</c:v>
                </c:pt>
                <c:pt idx="418">
                  <c:v>419</c:v>
                </c:pt>
                <c:pt idx="419">
                  <c:v>420</c:v>
                </c:pt>
                <c:pt idx="420">
                  <c:v>421</c:v>
                </c:pt>
                <c:pt idx="421">
                  <c:v>422</c:v>
                </c:pt>
                <c:pt idx="422">
                  <c:v>423</c:v>
                </c:pt>
                <c:pt idx="423">
                  <c:v>424</c:v>
                </c:pt>
                <c:pt idx="424">
                  <c:v>425</c:v>
                </c:pt>
                <c:pt idx="425">
                  <c:v>426</c:v>
                </c:pt>
                <c:pt idx="426">
                  <c:v>427</c:v>
                </c:pt>
                <c:pt idx="427">
                  <c:v>428</c:v>
                </c:pt>
                <c:pt idx="428">
                  <c:v>429</c:v>
                </c:pt>
                <c:pt idx="429">
                  <c:v>430</c:v>
                </c:pt>
                <c:pt idx="430">
                  <c:v>431</c:v>
                </c:pt>
                <c:pt idx="431">
                  <c:v>432</c:v>
                </c:pt>
                <c:pt idx="432">
                  <c:v>433</c:v>
                </c:pt>
                <c:pt idx="433">
                  <c:v>434</c:v>
                </c:pt>
                <c:pt idx="434">
                  <c:v>435</c:v>
                </c:pt>
                <c:pt idx="435">
                  <c:v>436</c:v>
                </c:pt>
                <c:pt idx="436">
                  <c:v>437</c:v>
                </c:pt>
                <c:pt idx="437">
                  <c:v>438</c:v>
                </c:pt>
                <c:pt idx="438">
                  <c:v>439</c:v>
                </c:pt>
                <c:pt idx="439">
                  <c:v>440</c:v>
                </c:pt>
                <c:pt idx="440">
                  <c:v>441</c:v>
                </c:pt>
                <c:pt idx="441">
                  <c:v>442</c:v>
                </c:pt>
                <c:pt idx="442">
                  <c:v>443</c:v>
                </c:pt>
                <c:pt idx="443">
                  <c:v>444</c:v>
                </c:pt>
                <c:pt idx="444">
                  <c:v>445</c:v>
                </c:pt>
                <c:pt idx="445">
                  <c:v>446</c:v>
                </c:pt>
                <c:pt idx="446">
                  <c:v>447</c:v>
                </c:pt>
                <c:pt idx="447">
                  <c:v>448</c:v>
                </c:pt>
                <c:pt idx="448">
                  <c:v>449</c:v>
                </c:pt>
                <c:pt idx="449">
                  <c:v>450</c:v>
                </c:pt>
                <c:pt idx="450">
                  <c:v>451</c:v>
                </c:pt>
                <c:pt idx="451">
                  <c:v>452</c:v>
                </c:pt>
                <c:pt idx="452">
                  <c:v>453</c:v>
                </c:pt>
                <c:pt idx="453">
                  <c:v>454</c:v>
                </c:pt>
                <c:pt idx="454">
                  <c:v>455</c:v>
                </c:pt>
                <c:pt idx="455">
                  <c:v>456</c:v>
                </c:pt>
                <c:pt idx="456">
                  <c:v>457</c:v>
                </c:pt>
                <c:pt idx="457">
                  <c:v>458</c:v>
                </c:pt>
                <c:pt idx="458">
                  <c:v>459</c:v>
                </c:pt>
                <c:pt idx="459">
                  <c:v>460</c:v>
                </c:pt>
                <c:pt idx="460">
                  <c:v>461</c:v>
                </c:pt>
                <c:pt idx="461">
                  <c:v>462</c:v>
                </c:pt>
                <c:pt idx="462">
                  <c:v>463</c:v>
                </c:pt>
                <c:pt idx="463">
                  <c:v>464</c:v>
                </c:pt>
                <c:pt idx="464">
                  <c:v>465</c:v>
                </c:pt>
                <c:pt idx="465">
                  <c:v>466</c:v>
                </c:pt>
                <c:pt idx="466">
                  <c:v>467</c:v>
                </c:pt>
                <c:pt idx="467">
                  <c:v>468</c:v>
                </c:pt>
                <c:pt idx="468">
                  <c:v>469</c:v>
                </c:pt>
                <c:pt idx="469">
                  <c:v>470</c:v>
                </c:pt>
                <c:pt idx="470">
                  <c:v>471</c:v>
                </c:pt>
                <c:pt idx="471">
                  <c:v>472</c:v>
                </c:pt>
                <c:pt idx="472">
                  <c:v>473</c:v>
                </c:pt>
                <c:pt idx="473">
                  <c:v>474</c:v>
                </c:pt>
                <c:pt idx="474">
                  <c:v>475</c:v>
                </c:pt>
                <c:pt idx="475">
                  <c:v>476</c:v>
                </c:pt>
                <c:pt idx="476">
                  <c:v>477</c:v>
                </c:pt>
                <c:pt idx="477">
                  <c:v>478</c:v>
                </c:pt>
                <c:pt idx="478">
                  <c:v>479</c:v>
                </c:pt>
                <c:pt idx="479">
                  <c:v>480</c:v>
                </c:pt>
                <c:pt idx="480">
                  <c:v>481</c:v>
                </c:pt>
                <c:pt idx="481">
                  <c:v>482</c:v>
                </c:pt>
                <c:pt idx="482">
                  <c:v>483</c:v>
                </c:pt>
                <c:pt idx="483">
                  <c:v>484</c:v>
                </c:pt>
                <c:pt idx="484">
                  <c:v>485</c:v>
                </c:pt>
                <c:pt idx="485">
                  <c:v>486</c:v>
                </c:pt>
                <c:pt idx="486">
                  <c:v>487</c:v>
                </c:pt>
                <c:pt idx="487">
                  <c:v>488</c:v>
                </c:pt>
                <c:pt idx="488">
                  <c:v>489</c:v>
                </c:pt>
                <c:pt idx="489">
                  <c:v>490</c:v>
                </c:pt>
                <c:pt idx="490">
                  <c:v>491</c:v>
                </c:pt>
                <c:pt idx="491">
                  <c:v>492</c:v>
                </c:pt>
                <c:pt idx="492">
                  <c:v>493</c:v>
                </c:pt>
                <c:pt idx="493">
                  <c:v>494</c:v>
                </c:pt>
                <c:pt idx="494">
                  <c:v>495</c:v>
                </c:pt>
                <c:pt idx="495">
                  <c:v>496</c:v>
                </c:pt>
                <c:pt idx="496">
                  <c:v>497</c:v>
                </c:pt>
                <c:pt idx="497">
                  <c:v>498</c:v>
                </c:pt>
                <c:pt idx="498">
                  <c:v>499</c:v>
                </c:pt>
                <c:pt idx="499">
                  <c:v>500</c:v>
                </c:pt>
                <c:pt idx="500">
                  <c:v>501</c:v>
                </c:pt>
                <c:pt idx="501">
                  <c:v>502</c:v>
                </c:pt>
                <c:pt idx="502">
                  <c:v>503</c:v>
                </c:pt>
                <c:pt idx="503">
                  <c:v>504</c:v>
                </c:pt>
                <c:pt idx="504">
                  <c:v>505</c:v>
                </c:pt>
                <c:pt idx="505">
                  <c:v>506</c:v>
                </c:pt>
                <c:pt idx="506">
                  <c:v>507</c:v>
                </c:pt>
                <c:pt idx="507">
                  <c:v>508</c:v>
                </c:pt>
                <c:pt idx="508">
                  <c:v>509</c:v>
                </c:pt>
                <c:pt idx="509">
                  <c:v>510</c:v>
                </c:pt>
                <c:pt idx="510">
                  <c:v>511</c:v>
                </c:pt>
                <c:pt idx="511">
                  <c:v>512</c:v>
                </c:pt>
                <c:pt idx="512">
                  <c:v>513</c:v>
                </c:pt>
                <c:pt idx="513">
                  <c:v>514</c:v>
                </c:pt>
                <c:pt idx="514">
                  <c:v>515</c:v>
                </c:pt>
                <c:pt idx="515">
                  <c:v>516</c:v>
                </c:pt>
                <c:pt idx="516">
                  <c:v>517</c:v>
                </c:pt>
                <c:pt idx="517">
                  <c:v>518</c:v>
                </c:pt>
                <c:pt idx="518">
                  <c:v>519</c:v>
                </c:pt>
                <c:pt idx="519">
                  <c:v>520</c:v>
                </c:pt>
                <c:pt idx="520">
                  <c:v>521</c:v>
                </c:pt>
                <c:pt idx="521">
                  <c:v>522</c:v>
                </c:pt>
                <c:pt idx="522">
                  <c:v>523</c:v>
                </c:pt>
                <c:pt idx="523">
                  <c:v>524</c:v>
                </c:pt>
                <c:pt idx="524">
                  <c:v>525</c:v>
                </c:pt>
                <c:pt idx="525">
                  <c:v>526</c:v>
                </c:pt>
                <c:pt idx="526">
                  <c:v>527</c:v>
                </c:pt>
                <c:pt idx="527">
                  <c:v>528</c:v>
                </c:pt>
                <c:pt idx="528">
                  <c:v>529</c:v>
                </c:pt>
                <c:pt idx="529">
                  <c:v>530</c:v>
                </c:pt>
                <c:pt idx="530">
                  <c:v>531</c:v>
                </c:pt>
                <c:pt idx="531">
                  <c:v>532</c:v>
                </c:pt>
                <c:pt idx="532">
                  <c:v>533</c:v>
                </c:pt>
                <c:pt idx="533">
                  <c:v>534</c:v>
                </c:pt>
                <c:pt idx="534">
                  <c:v>535</c:v>
                </c:pt>
                <c:pt idx="535">
                  <c:v>536</c:v>
                </c:pt>
                <c:pt idx="536">
                  <c:v>537</c:v>
                </c:pt>
                <c:pt idx="537">
                  <c:v>538</c:v>
                </c:pt>
                <c:pt idx="538">
                  <c:v>539</c:v>
                </c:pt>
                <c:pt idx="539">
                  <c:v>540</c:v>
                </c:pt>
                <c:pt idx="540">
                  <c:v>541</c:v>
                </c:pt>
                <c:pt idx="541">
                  <c:v>542</c:v>
                </c:pt>
                <c:pt idx="542">
                  <c:v>543</c:v>
                </c:pt>
                <c:pt idx="543">
                  <c:v>544</c:v>
                </c:pt>
                <c:pt idx="544">
                  <c:v>545</c:v>
                </c:pt>
                <c:pt idx="545">
                  <c:v>546</c:v>
                </c:pt>
                <c:pt idx="546">
                  <c:v>547</c:v>
                </c:pt>
                <c:pt idx="547">
                  <c:v>548</c:v>
                </c:pt>
                <c:pt idx="548">
                  <c:v>549</c:v>
                </c:pt>
                <c:pt idx="549">
                  <c:v>550</c:v>
                </c:pt>
                <c:pt idx="550">
                  <c:v>551</c:v>
                </c:pt>
                <c:pt idx="551">
                  <c:v>552</c:v>
                </c:pt>
                <c:pt idx="552">
                  <c:v>553</c:v>
                </c:pt>
                <c:pt idx="553">
                  <c:v>554</c:v>
                </c:pt>
                <c:pt idx="554">
                  <c:v>555</c:v>
                </c:pt>
                <c:pt idx="555">
                  <c:v>556</c:v>
                </c:pt>
                <c:pt idx="556">
                  <c:v>557</c:v>
                </c:pt>
                <c:pt idx="557">
                  <c:v>558</c:v>
                </c:pt>
                <c:pt idx="558">
                  <c:v>559</c:v>
                </c:pt>
                <c:pt idx="559">
                  <c:v>560</c:v>
                </c:pt>
                <c:pt idx="560">
                  <c:v>561</c:v>
                </c:pt>
                <c:pt idx="561">
                  <c:v>562</c:v>
                </c:pt>
                <c:pt idx="562">
                  <c:v>563</c:v>
                </c:pt>
                <c:pt idx="563">
                  <c:v>564</c:v>
                </c:pt>
                <c:pt idx="564">
                  <c:v>565</c:v>
                </c:pt>
                <c:pt idx="565">
                  <c:v>566</c:v>
                </c:pt>
                <c:pt idx="566">
                  <c:v>567</c:v>
                </c:pt>
                <c:pt idx="567">
                  <c:v>568</c:v>
                </c:pt>
                <c:pt idx="568">
                  <c:v>569</c:v>
                </c:pt>
                <c:pt idx="569">
                  <c:v>570</c:v>
                </c:pt>
                <c:pt idx="570">
                  <c:v>571</c:v>
                </c:pt>
                <c:pt idx="571">
                  <c:v>572</c:v>
                </c:pt>
                <c:pt idx="572">
                  <c:v>573</c:v>
                </c:pt>
                <c:pt idx="573">
                  <c:v>574</c:v>
                </c:pt>
                <c:pt idx="574">
                  <c:v>575</c:v>
                </c:pt>
                <c:pt idx="575">
                  <c:v>576</c:v>
                </c:pt>
                <c:pt idx="576">
                  <c:v>577</c:v>
                </c:pt>
                <c:pt idx="577">
                  <c:v>578</c:v>
                </c:pt>
                <c:pt idx="578">
                  <c:v>579</c:v>
                </c:pt>
                <c:pt idx="579">
                  <c:v>580</c:v>
                </c:pt>
                <c:pt idx="580">
                  <c:v>581</c:v>
                </c:pt>
                <c:pt idx="581">
                  <c:v>582</c:v>
                </c:pt>
                <c:pt idx="582">
                  <c:v>583</c:v>
                </c:pt>
                <c:pt idx="583">
                  <c:v>584</c:v>
                </c:pt>
                <c:pt idx="584">
                  <c:v>585</c:v>
                </c:pt>
                <c:pt idx="585">
                  <c:v>586</c:v>
                </c:pt>
                <c:pt idx="586">
                  <c:v>587</c:v>
                </c:pt>
                <c:pt idx="587">
                  <c:v>588</c:v>
                </c:pt>
                <c:pt idx="588">
                  <c:v>589</c:v>
                </c:pt>
                <c:pt idx="589">
                  <c:v>590</c:v>
                </c:pt>
                <c:pt idx="590">
                  <c:v>591</c:v>
                </c:pt>
                <c:pt idx="591">
                  <c:v>592</c:v>
                </c:pt>
                <c:pt idx="592">
                  <c:v>593</c:v>
                </c:pt>
                <c:pt idx="593">
                  <c:v>594</c:v>
                </c:pt>
                <c:pt idx="594">
                  <c:v>595</c:v>
                </c:pt>
                <c:pt idx="595">
                  <c:v>596</c:v>
                </c:pt>
                <c:pt idx="596">
                  <c:v>597</c:v>
                </c:pt>
                <c:pt idx="597">
                  <c:v>598</c:v>
                </c:pt>
                <c:pt idx="598">
                  <c:v>599</c:v>
                </c:pt>
                <c:pt idx="599">
                  <c:v>600</c:v>
                </c:pt>
                <c:pt idx="600">
                  <c:v>601</c:v>
                </c:pt>
                <c:pt idx="601">
                  <c:v>602</c:v>
                </c:pt>
                <c:pt idx="602">
                  <c:v>603</c:v>
                </c:pt>
                <c:pt idx="603">
                  <c:v>604</c:v>
                </c:pt>
                <c:pt idx="604">
                  <c:v>605</c:v>
                </c:pt>
                <c:pt idx="605">
                  <c:v>606</c:v>
                </c:pt>
                <c:pt idx="606">
                  <c:v>607</c:v>
                </c:pt>
                <c:pt idx="607">
                  <c:v>608</c:v>
                </c:pt>
                <c:pt idx="608">
                  <c:v>609</c:v>
                </c:pt>
                <c:pt idx="609">
                  <c:v>610</c:v>
                </c:pt>
                <c:pt idx="610">
                  <c:v>611</c:v>
                </c:pt>
                <c:pt idx="611">
                  <c:v>612</c:v>
                </c:pt>
                <c:pt idx="612">
                  <c:v>613</c:v>
                </c:pt>
                <c:pt idx="613">
                  <c:v>614</c:v>
                </c:pt>
                <c:pt idx="614">
                  <c:v>615</c:v>
                </c:pt>
                <c:pt idx="615">
                  <c:v>616</c:v>
                </c:pt>
                <c:pt idx="616">
                  <c:v>617</c:v>
                </c:pt>
                <c:pt idx="617">
                  <c:v>618</c:v>
                </c:pt>
                <c:pt idx="618">
                  <c:v>619</c:v>
                </c:pt>
                <c:pt idx="619">
                  <c:v>620</c:v>
                </c:pt>
                <c:pt idx="620">
                  <c:v>621</c:v>
                </c:pt>
                <c:pt idx="621">
                  <c:v>622</c:v>
                </c:pt>
                <c:pt idx="622">
                  <c:v>623</c:v>
                </c:pt>
                <c:pt idx="623">
                  <c:v>624</c:v>
                </c:pt>
                <c:pt idx="624">
                  <c:v>625</c:v>
                </c:pt>
                <c:pt idx="625">
                  <c:v>626</c:v>
                </c:pt>
                <c:pt idx="626">
                  <c:v>627</c:v>
                </c:pt>
                <c:pt idx="627">
                  <c:v>628</c:v>
                </c:pt>
                <c:pt idx="628">
                  <c:v>629</c:v>
                </c:pt>
                <c:pt idx="629">
                  <c:v>630</c:v>
                </c:pt>
                <c:pt idx="630">
                  <c:v>631</c:v>
                </c:pt>
                <c:pt idx="631">
                  <c:v>632</c:v>
                </c:pt>
                <c:pt idx="632">
                  <c:v>633</c:v>
                </c:pt>
                <c:pt idx="633">
                  <c:v>634</c:v>
                </c:pt>
                <c:pt idx="634">
                  <c:v>635</c:v>
                </c:pt>
                <c:pt idx="635">
                  <c:v>636</c:v>
                </c:pt>
                <c:pt idx="636">
                  <c:v>637</c:v>
                </c:pt>
                <c:pt idx="637">
                  <c:v>638</c:v>
                </c:pt>
                <c:pt idx="638">
                  <c:v>639</c:v>
                </c:pt>
                <c:pt idx="639">
                  <c:v>640</c:v>
                </c:pt>
                <c:pt idx="640">
                  <c:v>641</c:v>
                </c:pt>
                <c:pt idx="641">
                  <c:v>642</c:v>
                </c:pt>
                <c:pt idx="642">
                  <c:v>643</c:v>
                </c:pt>
                <c:pt idx="643">
                  <c:v>644</c:v>
                </c:pt>
                <c:pt idx="644">
                  <c:v>645</c:v>
                </c:pt>
                <c:pt idx="645">
                  <c:v>646</c:v>
                </c:pt>
                <c:pt idx="646">
                  <c:v>647</c:v>
                </c:pt>
                <c:pt idx="647">
                  <c:v>648</c:v>
                </c:pt>
                <c:pt idx="648">
                  <c:v>649</c:v>
                </c:pt>
                <c:pt idx="649">
                  <c:v>650</c:v>
                </c:pt>
                <c:pt idx="650">
                  <c:v>651</c:v>
                </c:pt>
                <c:pt idx="651">
                  <c:v>652</c:v>
                </c:pt>
                <c:pt idx="652">
                  <c:v>653</c:v>
                </c:pt>
                <c:pt idx="653">
                  <c:v>654</c:v>
                </c:pt>
                <c:pt idx="654">
                  <c:v>655</c:v>
                </c:pt>
                <c:pt idx="655">
                  <c:v>656</c:v>
                </c:pt>
                <c:pt idx="656">
                  <c:v>657</c:v>
                </c:pt>
                <c:pt idx="657">
                  <c:v>658</c:v>
                </c:pt>
                <c:pt idx="658">
                  <c:v>659</c:v>
                </c:pt>
                <c:pt idx="659">
                  <c:v>660</c:v>
                </c:pt>
                <c:pt idx="660">
                  <c:v>661</c:v>
                </c:pt>
                <c:pt idx="661">
                  <c:v>662</c:v>
                </c:pt>
                <c:pt idx="662">
                  <c:v>663</c:v>
                </c:pt>
                <c:pt idx="663">
                  <c:v>664</c:v>
                </c:pt>
                <c:pt idx="664">
                  <c:v>665</c:v>
                </c:pt>
                <c:pt idx="665">
                  <c:v>666</c:v>
                </c:pt>
                <c:pt idx="666">
                  <c:v>667</c:v>
                </c:pt>
                <c:pt idx="667">
                  <c:v>668</c:v>
                </c:pt>
                <c:pt idx="668">
                  <c:v>669</c:v>
                </c:pt>
                <c:pt idx="669">
                  <c:v>670</c:v>
                </c:pt>
                <c:pt idx="670">
                  <c:v>671</c:v>
                </c:pt>
                <c:pt idx="671">
                  <c:v>672</c:v>
                </c:pt>
                <c:pt idx="672">
                  <c:v>673</c:v>
                </c:pt>
                <c:pt idx="673">
                  <c:v>674</c:v>
                </c:pt>
                <c:pt idx="674">
                  <c:v>675</c:v>
                </c:pt>
                <c:pt idx="675">
                  <c:v>676</c:v>
                </c:pt>
                <c:pt idx="676">
                  <c:v>677</c:v>
                </c:pt>
                <c:pt idx="677">
                  <c:v>678</c:v>
                </c:pt>
                <c:pt idx="678">
                  <c:v>679</c:v>
                </c:pt>
                <c:pt idx="679">
                  <c:v>680</c:v>
                </c:pt>
                <c:pt idx="680">
                  <c:v>681</c:v>
                </c:pt>
                <c:pt idx="681">
                  <c:v>682</c:v>
                </c:pt>
                <c:pt idx="682">
                  <c:v>683</c:v>
                </c:pt>
                <c:pt idx="683">
                  <c:v>684</c:v>
                </c:pt>
                <c:pt idx="684">
                  <c:v>685</c:v>
                </c:pt>
                <c:pt idx="685">
                  <c:v>686</c:v>
                </c:pt>
                <c:pt idx="686">
                  <c:v>687</c:v>
                </c:pt>
                <c:pt idx="687">
                  <c:v>688</c:v>
                </c:pt>
                <c:pt idx="688">
                  <c:v>689</c:v>
                </c:pt>
                <c:pt idx="689">
                  <c:v>690</c:v>
                </c:pt>
                <c:pt idx="690">
                  <c:v>691</c:v>
                </c:pt>
                <c:pt idx="691">
                  <c:v>692</c:v>
                </c:pt>
                <c:pt idx="692">
                  <c:v>693</c:v>
                </c:pt>
                <c:pt idx="693">
                  <c:v>694</c:v>
                </c:pt>
                <c:pt idx="694">
                  <c:v>695</c:v>
                </c:pt>
                <c:pt idx="695">
                  <c:v>696</c:v>
                </c:pt>
                <c:pt idx="696">
                  <c:v>697</c:v>
                </c:pt>
                <c:pt idx="697">
                  <c:v>698</c:v>
                </c:pt>
                <c:pt idx="698">
                  <c:v>699</c:v>
                </c:pt>
                <c:pt idx="699">
                  <c:v>700</c:v>
                </c:pt>
                <c:pt idx="700">
                  <c:v>701</c:v>
                </c:pt>
                <c:pt idx="701">
                  <c:v>702</c:v>
                </c:pt>
                <c:pt idx="702">
                  <c:v>703</c:v>
                </c:pt>
                <c:pt idx="703">
                  <c:v>704</c:v>
                </c:pt>
                <c:pt idx="704">
                  <c:v>705</c:v>
                </c:pt>
                <c:pt idx="705">
                  <c:v>706</c:v>
                </c:pt>
                <c:pt idx="706">
                  <c:v>707</c:v>
                </c:pt>
                <c:pt idx="707">
                  <c:v>708</c:v>
                </c:pt>
                <c:pt idx="708">
                  <c:v>709</c:v>
                </c:pt>
                <c:pt idx="709">
                  <c:v>710</c:v>
                </c:pt>
                <c:pt idx="710">
                  <c:v>711</c:v>
                </c:pt>
                <c:pt idx="711">
                  <c:v>712</c:v>
                </c:pt>
                <c:pt idx="712">
                  <c:v>713</c:v>
                </c:pt>
                <c:pt idx="713">
                  <c:v>714</c:v>
                </c:pt>
                <c:pt idx="714">
                  <c:v>715</c:v>
                </c:pt>
                <c:pt idx="715">
                  <c:v>716</c:v>
                </c:pt>
                <c:pt idx="716">
                  <c:v>717</c:v>
                </c:pt>
                <c:pt idx="717">
                  <c:v>718</c:v>
                </c:pt>
                <c:pt idx="718">
                  <c:v>719</c:v>
                </c:pt>
                <c:pt idx="719">
                  <c:v>720</c:v>
                </c:pt>
              </c:numCache>
            </c:numRef>
          </c:xVal>
          <c:yVal>
            <c:numRef>
              <c:f>Camshaft!$D$2:$D$721</c:f>
              <c:numCache>
                <c:formatCode>General</c:formatCode>
                <c:ptCount val="7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0.01</c:v>
                </c:pt>
                <c:pt idx="468">
                  <c:v>0.04</c:v>
                </c:pt>
                <c:pt idx="469">
                  <c:v>0.05</c:v>
                </c:pt>
                <c:pt idx="470">
                  <c:v>7.0000000000000007E-2</c:v>
                </c:pt>
                <c:pt idx="471">
                  <c:v>0.09</c:v>
                </c:pt>
                <c:pt idx="472">
                  <c:v>0.1</c:v>
                </c:pt>
                <c:pt idx="473">
                  <c:v>0.12</c:v>
                </c:pt>
                <c:pt idx="474">
                  <c:v>0.14000000000000001</c:v>
                </c:pt>
                <c:pt idx="475">
                  <c:v>0.16</c:v>
                </c:pt>
                <c:pt idx="476">
                  <c:v>0.17</c:v>
                </c:pt>
                <c:pt idx="477">
                  <c:v>0.19</c:v>
                </c:pt>
                <c:pt idx="478">
                  <c:v>0.21</c:v>
                </c:pt>
                <c:pt idx="479">
                  <c:v>0.23</c:v>
                </c:pt>
                <c:pt idx="480">
                  <c:v>0.25</c:v>
                </c:pt>
                <c:pt idx="481">
                  <c:v>0.26</c:v>
                </c:pt>
                <c:pt idx="482">
                  <c:v>0.28000000000000003</c:v>
                </c:pt>
                <c:pt idx="483">
                  <c:v>0.3</c:v>
                </c:pt>
                <c:pt idx="484">
                  <c:v>0.32</c:v>
                </c:pt>
                <c:pt idx="485">
                  <c:v>0.34</c:v>
                </c:pt>
                <c:pt idx="486">
                  <c:v>0.36</c:v>
                </c:pt>
                <c:pt idx="487">
                  <c:v>0.39</c:v>
                </c:pt>
                <c:pt idx="488">
                  <c:v>0.42</c:v>
                </c:pt>
                <c:pt idx="489">
                  <c:v>0.46</c:v>
                </c:pt>
                <c:pt idx="490">
                  <c:v>0.5</c:v>
                </c:pt>
                <c:pt idx="491">
                  <c:v>0.55000000000000004</c:v>
                </c:pt>
                <c:pt idx="492">
                  <c:v>0.6</c:v>
                </c:pt>
                <c:pt idx="493">
                  <c:v>0.65</c:v>
                </c:pt>
                <c:pt idx="494">
                  <c:v>0.72</c:v>
                </c:pt>
                <c:pt idx="495">
                  <c:v>0.8</c:v>
                </c:pt>
                <c:pt idx="496">
                  <c:v>0.87</c:v>
                </c:pt>
                <c:pt idx="497">
                  <c:v>0.94</c:v>
                </c:pt>
                <c:pt idx="498">
                  <c:v>1.02</c:v>
                </c:pt>
                <c:pt idx="499">
                  <c:v>1.1100000000000001</c:v>
                </c:pt>
                <c:pt idx="500">
                  <c:v>1.2</c:v>
                </c:pt>
                <c:pt idx="501">
                  <c:v>1.29</c:v>
                </c:pt>
                <c:pt idx="502">
                  <c:v>1.39</c:v>
                </c:pt>
                <c:pt idx="503">
                  <c:v>1.5</c:v>
                </c:pt>
                <c:pt idx="504">
                  <c:v>1.63</c:v>
                </c:pt>
                <c:pt idx="505">
                  <c:v>1.74</c:v>
                </c:pt>
                <c:pt idx="506">
                  <c:v>1.88</c:v>
                </c:pt>
                <c:pt idx="507">
                  <c:v>2.0099999999999998</c:v>
                </c:pt>
                <c:pt idx="508">
                  <c:v>2.14</c:v>
                </c:pt>
                <c:pt idx="509">
                  <c:v>2.2799999999999998</c:v>
                </c:pt>
                <c:pt idx="510">
                  <c:v>2.4300000000000002</c:v>
                </c:pt>
                <c:pt idx="511">
                  <c:v>2.61</c:v>
                </c:pt>
                <c:pt idx="512">
                  <c:v>2.76</c:v>
                </c:pt>
                <c:pt idx="513">
                  <c:v>2.94</c:v>
                </c:pt>
                <c:pt idx="514">
                  <c:v>3.12</c:v>
                </c:pt>
                <c:pt idx="515">
                  <c:v>3.32</c:v>
                </c:pt>
                <c:pt idx="516">
                  <c:v>3.52</c:v>
                </c:pt>
                <c:pt idx="517">
                  <c:v>3.72</c:v>
                </c:pt>
                <c:pt idx="518">
                  <c:v>4</c:v>
                </c:pt>
                <c:pt idx="519">
                  <c:v>4.24</c:v>
                </c:pt>
                <c:pt idx="520">
                  <c:v>4.53</c:v>
                </c:pt>
                <c:pt idx="521">
                  <c:v>4.76</c:v>
                </c:pt>
                <c:pt idx="522">
                  <c:v>5.01</c:v>
                </c:pt>
                <c:pt idx="523">
                  <c:v>5.3</c:v>
                </c:pt>
                <c:pt idx="524">
                  <c:v>5.57</c:v>
                </c:pt>
                <c:pt idx="525">
                  <c:v>5.86</c:v>
                </c:pt>
                <c:pt idx="526">
                  <c:v>6.11</c:v>
                </c:pt>
                <c:pt idx="527">
                  <c:v>6.39</c:v>
                </c:pt>
                <c:pt idx="528">
                  <c:v>6.63</c:v>
                </c:pt>
                <c:pt idx="529">
                  <c:v>7.05</c:v>
                </c:pt>
                <c:pt idx="530">
                  <c:v>7.28</c:v>
                </c:pt>
                <c:pt idx="531">
                  <c:v>7.5</c:v>
                </c:pt>
                <c:pt idx="532">
                  <c:v>7.7</c:v>
                </c:pt>
                <c:pt idx="533">
                  <c:v>7.87</c:v>
                </c:pt>
                <c:pt idx="534">
                  <c:v>7.96</c:v>
                </c:pt>
                <c:pt idx="535">
                  <c:v>8.01</c:v>
                </c:pt>
                <c:pt idx="536">
                  <c:v>8.02</c:v>
                </c:pt>
                <c:pt idx="537">
                  <c:v>7.91</c:v>
                </c:pt>
                <c:pt idx="538">
                  <c:v>7.79</c:v>
                </c:pt>
                <c:pt idx="539">
                  <c:v>7.67</c:v>
                </c:pt>
                <c:pt idx="540">
                  <c:v>7.45</c:v>
                </c:pt>
                <c:pt idx="541">
                  <c:v>7.23</c:v>
                </c:pt>
                <c:pt idx="542">
                  <c:v>6.98</c:v>
                </c:pt>
                <c:pt idx="543">
                  <c:v>6.7</c:v>
                </c:pt>
                <c:pt idx="544">
                  <c:v>6.45</c:v>
                </c:pt>
                <c:pt idx="545">
                  <c:v>6.14</c:v>
                </c:pt>
                <c:pt idx="546">
                  <c:v>5.88</c:v>
                </c:pt>
                <c:pt idx="547">
                  <c:v>5.6</c:v>
                </c:pt>
                <c:pt idx="548">
                  <c:v>5.39</c:v>
                </c:pt>
                <c:pt idx="549">
                  <c:v>5.09</c:v>
                </c:pt>
                <c:pt idx="550">
                  <c:v>4.8099999999999996</c:v>
                </c:pt>
                <c:pt idx="551">
                  <c:v>4.59</c:v>
                </c:pt>
                <c:pt idx="552">
                  <c:v>4.3099999999999996</c:v>
                </c:pt>
                <c:pt idx="553">
                  <c:v>4.08</c:v>
                </c:pt>
                <c:pt idx="554">
                  <c:v>3.86</c:v>
                </c:pt>
                <c:pt idx="555">
                  <c:v>3.66</c:v>
                </c:pt>
                <c:pt idx="556">
                  <c:v>3.44</c:v>
                </c:pt>
                <c:pt idx="557">
                  <c:v>3.27</c:v>
                </c:pt>
                <c:pt idx="558">
                  <c:v>3.1</c:v>
                </c:pt>
                <c:pt idx="559">
                  <c:v>2.93</c:v>
                </c:pt>
                <c:pt idx="560">
                  <c:v>2.72</c:v>
                </c:pt>
                <c:pt idx="561">
                  <c:v>2.56</c:v>
                </c:pt>
                <c:pt idx="562">
                  <c:v>2.41</c:v>
                </c:pt>
                <c:pt idx="563">
                  <c:v>2.2599999999999998</c:v>
                </c:pt>
                <c:pt idx="564">
                  <c:v>2.11</c:v>
                </c:pt>
                <c:pt idx="565">
                  <c:v>2</c:v>
                </c:pt>
                <c:pt idx="566">
                  <c:v>1.86</c:v>
                </c:pt>
                <c:pt idx="567">
                  <c:v>1.73</c:v>
                </c:pt>
                <c:pt idx="568">
                  <c:v>1.65</c:v>
                </c:pt>
                <c:pt idx="569">
                  <c:v>1.52</c:v>
                </c:pt>
                <c:pt idx="570">
                  <c:v>1.42</c:v>
                </c:pt>
                <c:pt idx="571">
                  <c:v>1.31</c:v>
                </c:pt>
                <c:pt idx="572">
                  <c:v>1.23</c:v>
                </c:pt>
                <c:pt idx="573">
                  <c:v>1.1499999999999999</c:v>
                </c:pt>
                <c:pt idx="574">
                  <c:v>1.07</c:v>
                </c:pt>
                <c:pt idx="575">
                  <c:v>1</c:v>
                </c:pt>
                <c:pt idx="576">
                  <c:v>0.92</c:v>
                </c:pt>
                <c:pt idx="577">
                  <c:v>0.85</c:v>
                </c:pt>
                <c:pt idx="578">
                  <c:v>0.8</c:v>
                </c:pt>
                <c:pt idx="579">
                  <c:v>0.74</c:v>
                </c:pt>
                <c:pt idx="580">
                  <c:v>0.69</c:v>
                </c:pt>
                <c:pt idx="581">
                  <c:v>0.65</c:v>
                </c:pt>
                <c:pt idx="582">
                  <c:v>0.6</c:v>
                </c:pt>
                <c:pt idx="583">
                  <c:v>0.56999999999999995</c:v>
                </c:pt>
                <c:pt idx="584">
                  <c:v>0.55000000000000004</c:v>
                </c:pt>
                <c:pt idx="585">
                  <c:v>0.52</c:v>
                </c:pt>
                <c:pt idx="586">
                  <c:v>0.5</c:v>
                </c:pt>
                <c:pt idx="587">
                  <c:v>0.48</c:v>
                </c:pt>
                <c:pt idx="588">
                  <c:v>0.46</c:v>
                </c:pt>
                <c:pt idx="589">
                  <c:v>0.44</c:v>
                </c:pt>
                <c:pt idx="590">
                  <c:v>0.42</c:v>
                </c:pt>
                <c:pt idx="591">
                  <c:v>0.4</c:v>
                </c:pt>
                <c:pt idx="592">
                  <c:v>0.39</c:v>
                </c:pt>
                <c:pt idx="593">
                  <c:v>0.38</c:v>
                </c:pt>
                <c:pt idx="594">
                  <c:v>0.36</c:v>
                </c:pt>
                <c:pt idx="595">
                  <c:v>0.34</c:v>
                </c:pt>
                <c:pt idx="596">
                  <c:v>0.32</c:v>
                </c:pt>
                <c:pt idx="597">
                  <c:v>0.31</c:v>
                </c:pt>
                <c:pt idx="598">
                  <c:v>0.28999999999999998</c:v>
                </c:pt>
                <c:pt idx="599">
                  <c:v>0.28000000000000003</c:v>
                </c:pt>
                <c:pt idx="600">
                  <c:v>0.26</c:v>
                </c:pt>
                <c:pt idx="601">
                  <c:v>0.24</c:v>
                </c:pt>
                <c:pt idx="602">
                  <c:v>0.23</c:v>
                </c:pt>
                <c:pt idx="603">
                  <c:v>0.21</c:v>
                </c:pt>
                <c:pt idx="604">
                  <c:v>0.19</c:v>
                </c:pt>
                <c:pt idx="605">
                  <c:v>0.18</c:v>
                </c:pt>
                <c:pt idx="606">
                  <c:v>0.16</c:v>
                </c:pt>
                <c:pt idx="607">
                  <c:v>0.14000000000000001</c:v>
                </c:pt>
                <c:pt idx="608">
                  <c:v>0.12</c:v>
                </c:pt>
                <c:pt idx="609">
                  <c:v>0.11</c:v>
                </c:pt>
                <c:pt idx="610">
                  <c:v>0.1</c:v>
                </c:pt>
                <c:pt idx="611">
                  <c:v>0.08</c:v>
                </c:pt>
                <c:pt idx="612">
                  <c:v>7.0000000000000007E-2</c:v>
                </c:pt>
                <c:pt idx="613">
                  <c:v>7.0000000000000007E-2</c:v>
                </c:pt>
                <c:pt idx="614">
                  <c:v>0.06</c:v>
                </c:pt>
                <c:pt idx="615">
                  <c:v>0.05</c:v>
                </c:pt>
                <c:pt idx="616">
                  <c:v>0.05</c:v>
                </c:pt>
                <c:pt idx="617">
                  <c:v>0.05</c:v>
                </c:pt>
                <c:pt idx="618">
                  <c:v>0.05</c:v>
                </c:pt>
                <c:pt idx="619">
                  <c:v>0.05</c:v>
                </c:pt>
                <c:pt idx="620">
                  <c:v>0.05</c:v>
                </c:pt>
                <c:pt idx="621">
                  <c:v>0.05</c:v>
                </c:pt>
                <c:pt idx="622">
                  <c:v>0.05</c:v>
                </c:pt>
                <c:pt idx="623">
                  <c:v>0.05</c:v>
                </c:pt>
                <c:pt idx="624">
                  <c:v>0.05</c:v>
                </c:pt>
                <c:pt idx="625">
                  <c:v>0.05</c:v>
                </c:pt>
                <c:pt idx="626">
                  <c:v>0.05</c:v>
                </c:pt>
                <c:pt idx="627">
                  <c:v>0.05</c:v>
                </c:pt>
                <c:pt idx="628">
                  <c:v>0.05</c:v>
                </c:pt>
                <c:pt idx="629">
                  <c:v>0.05</c:v>
                </c:pt>
                <c:pt idx="630">
                  <c:v>0.05</c:v>
                </c:pt>
                <c:pt idx="631">
                  <c:v>0.05</c:v>
                </c:pt>
                <c:pt idx="632">
                  <c:v>0.05</c:v>
                </c:pt>
                <c:pt idx="633">
                  <c:v>0.05</c:v>
                </c:pt>
                <c:pt idx="634">
                  <c:v>0.05</c:v>
                </c:pt>
                <c:pt idx="635">
                  <c:v>0.05</c:v>
                </c:pt>
                <c:pt idx="636">
                  <c:v>0.05</c:v>
                </c:pt>
                <c:pt idx="637">
                  <c:v>0.05</c:v>
                </c:pt>
                <c:pt idx="638">
                  <c:v>0.05</c:v>
                </c:pt>
                <c:pt idx="639">
                  <c:v>0.05</c:v>
                </c:pt>
                <c:pt idx="640">
                  <c:v>0.05</c:v>
                </c:pt>
                <c:pt idx="641">
                  <c:v>0.05</c:v>
                </c:pt>
                <c:pt idx="642">
                  <c:v>0.05</c:v>
                </c:pt>
                <c:pt idx="643">
                  <c:v>0.05</c:v>
                </c:pt>
                <c:pt idx="644">
                  <c:v>0.05</c:v>
                </c:pt>
                <c:pt idx="645">
                  <c:v>0.05</c:v>
                </c:pt>
                <c:pt idx="646">
                  <c:v>0.05</c:v>
                </c:pt>
                <c:pt idx="647">
                  <c:v>0.05</c:v>
                </c:pt>
                <c:pt idx="648">
                  <c:v>0.05</c:v>
                </c:pt>
                <c:pt idx="649">
                  <c:v>0.05</c:v>
                </c:pt>
                <c:pt idx="650">
                  <c:v>0.05</c:v>
                </c:pt>
                <c:pt idx="651">
                  <c:v>0.05</c:v>
                </c:pt>
                <c:pt idx="652">
                  <c:v>0.05</c:v>
                </c:pt>
                <c:pt idx="653">
                  <c:v>0.05</c:v>
                </c:pt>
                <c:pt idx="654">
                  <c:v>0.05</c:v>
                </c:pt>
                <c:pt idx="655">
                  <c:v>0.05</c:v>
                </c:pt>
                <c:pt idx="656">
                  <c:v>0.05</c:v>
                </c:pt>
                <c:pt idx="657">
                  <c:v>0.05</c:v>
                </c:pt>
                <c:pt idx="658">
                  <c:v>0.05</c:v>
                </c:pt>
                <c:pt idx="659">
                  <c:v>0.05</c:v>
                </c:pt>
                <c:pt idx="660">
                  <c:v>0.05</c:v>
                </c:pt>
                <c:pt idx="661">
                  <c:v>0.05</c:v>
                </c:pt>
                <c:pt idx="662">
                  <c:v>0.05</c:v>
                </c:pt>
                <c:pt idx="663">
                  <c:v>0.05</c:v>
                </c:pt>
                <c:pt idx="664">
                  <c:v>0.05</c:v>
                </c:pt>
                <c:pt idx="665">
                  <c:v>0.05</c:v>
                </c:pt>
                <c:pt idx="666">
                  <c:v>0.05</c:v>
                </c:pt>
                <c:pt idx="667">
                  <c:v>0.05</c:v>
                </c:pt>
                <c:pt idx="668">
                  <c:v>0.05</c:v>
                </c:pt>
                <c:pt idx="669">
                  <c:v>0.05</c:v>
                </c:pt>
                <c:pt idx="670">
                  <c:v>0.05</c:v>
                </c:pt>
                <c:pt idx="671">
                  <c:v>0.05</c:v>
                </c:pt>
                <c:pt idx="672">
                  <c:v>0.05</c:v>
                </c:pt>
                <c:pt idx="673">
                  <c:v>0.05</c:v>
                </c:pt>
                <c:pt idx="674">
                  <c:v>0.05</c:v>
                </c:pt>
                <c:pt idx="675">
                  <c:v>0.05</c:v>
                </c:pt>
                <c:pt idx="676">
                  <c:v>0.05</c:v>
                </c:pt>
                <c:pt idx="677">
                  <c:v>0.05</c:v>
                </c:pt>
                <c:pt idx="678">
                  <c:v>0.05</c:v>
                </c:pt>
                <c:pt idx="679">
                  <c:v>0.04</c:v>
                </c:pt>
                <c:pt idx="680">
                  <c:v>0.04</c:v>
                </c:pt>
                <c:pt idx="681">
                  <c:v>0.04</c:v>
                </c:pt>
                <c:pt idx="682">
                  <c:v>0.04</c:v>
                </c:pt>
                <c:pt idx="683">
                  <c:v>0.03</c:v>
                </c:pt>
                <c:pt idx="684">
                  <c:v>0.03</c:v>
                </c:pt>
                <c:pt idx="685">
                  <c:v>0.03</c:v>
                </c:pt>
                <c:pt idx="686">
                  <c:v>0.03</c:v>
                </c:pt>
                <c:pt idx="687">
                  <c:v>0.03</c:v>
                </c:pt>
                <c:pt idx="688">
                  <c:v>0.03</c:v>
                </c:pt>
                <c:pt idx="689">
                  <c:v>0.03</c:v>
                </c:pt>
                <c:pt idx="690">
                  <c:v>0.03</c:v>
                </c:pt>
                <c:pt idx="691">
                  <c:v>0.03</c:v>
                </c:pt>
                <c:pt idx="692">
                  <c:v>0.02</c:v>
                </c:pt>
                <c:pt idx="693">
                  <c:v>0.02</c:v>
                </c:pt>
                <c:pt idx="694">
                  <c:v>0.02</c:v>
                </c:pt>
                <c:pt idx="695">
                  <c:v>0.02</c:v>
                </c:pt>
                <c:pt idx="696">
                  <c:v>0.02</c:v>
                </c:pt>
                <c:pt idx="697">
                  <c:v>0.02</c:v>
                </c:pt>
                <c:pt idx="698">
                  <c:v>0.02</c:v>
                </c:pt>
                <c:pt idx="699">
                  <c:v>0.02</c:v>
                </c:pt>
                <c:pt idx="700">
                  <c:v>0.02</c:v>
                </c:pt>
                <c:pt idx="701">
                  <c:v>0.02</c:v>
                </c:pt>
                <c:pt idx="702">
                  <c:v>0.02</c:v>
                </c:pt>
                <c:pt idx="703">
                  <c:v>0.02</c:v>
                </c:pt>
                <c:pt idx="704">
                  <c:v>0.01</c:v>
                </c:pt>
                <c:pt idx="705">
                  <c:v>0.01</c:v>
                </c:pt>
                <c:pt idx="706">
                  <c:v>0.01</c:v>
                </c:pt>
                <c:pt idx="707">
                  <c:v>0.01</c:v>
                </c:pt>
                <c:pt idx="708">
                  <c:v>0.01</c:v>
                </c:pt>
                <c:pt idx="709">
                  <c:v>0.01</c:v>
                </c:pt>
                <c:pt idx="710">
                  <c:v>0.01</c:v>
                </c:pt>
                <c:pt idx="711">
                  <c:v>0.01</c:v>
                </c:pt>
                <c:pt idx="712">
                  <c:v>0.01</c:v>
                </c:pt>
                <c:pt idx="713">
                  <c:v>0</c:v>
                </c:pt>
                <c:pt idx="714">
                  <c:v>0</c:v>
                </c:pt>
                <c:pt idx="715">
                  <c:v>0</c:v>
                </c:pt>
                <c:pt idx="716">
                  <c:v>0</c:v>
                </c:pt>
                <c:pt idx="717">
                  <c:v>0</c:v>
                </c:pt>
                <c:pt idx="718">
                  <c:v>0</c:v>
                </c:pt>
                <c:pt idx="719">
                  <c:v>0</c:v>
                </c:pt>
              </c:numCache>
            </c:numRef>
          </c:yVal>
          <c:smooth val="1"/>
          <c:extLst>
            <c:ext xmlns:c16="http://schemas.microsoft.com/office/drawing/2014/chart" uri="{C3380CC4-5D6E-409C-BE32-E72D297353CC}">
              <c16:uniqueId val="{00000001-67BF-4AD6-856C-2CFBB66CD125}"/>
            </c:ext>
          </c:extLst>
        </c:ser>
        <c:dLbls>
          <c:showLegendKey val="0"/>
          <c:showVal val="0"/>
          <c:showCatName val="0"/>
          <c:showSerName val="0"/>
          <c:showPercent val="0"/>
          <c:showBubbleSize val="0"/>
        </c:dLbls>
        <c:axId val="1533558544"/>
        <c:axId val="1533560464"/>
      </c:scatterChart>
      <c:valAx>
        <c:axId val="153355854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a:t>
                </a:r>
                <a:r>
                  <a:rPr lang="en-GB" baseline="30000"/>
                  <a:t>o</a:t>
                </a:r>
                <a:r>
                  <a:rPr lang="en-GB" baseline="0"/>
                  <a:t>)</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33560464"/>
        <c:crosses val="autoZero"/>
        <c:crossBetween val="midCat"/>
      </c:valAx>
      <c:valAx>
        <c:axId val="153356046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 (mm)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33558544"/>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 velocity vs Crank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Inlet velocity</c:v>
          </c:tx>
          <c:spPr>
            <a:ln w="19050" cap="rnd">
              <a:solidFill>
                <a:schemeClr val="accent1"/>
              </a:solidFill>
              <a:round/>
            </a:ln>
            <a:effectLst/>
          </c:spPr>
          <c:marker>
            <c:symbol val="none"/>
          </c:marker>
          <c:xVal>
            <c:numRef>
              <c:f>Camshaft!$B$2:$B$721</c:f>
              <c:numCache>
                <c:formatCode>General</c:formatCode>
                <c:ptCount val="72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pt idx="360">
                  <c:v>361</c:v>
                </c:pt>
                <c:pt idx="361">
                  <c:v>362</c:v>
                </c:pt>
                <c:pt idx="362">
                  <c:v>363</c:v>
                </c:pt>
                <c:pt idx="363">
                  <c:v>364</c:v>
                </c:pt>
                <c:pt idx="364">
                  <c:v>365</c:v>
                </c:pt>
                <c:pt idx="365">
                  <c:v>366</c:v>
                </c:pt>
                <c:pt idx="366">
                  <c:v>367</c:v>
                </c:pt>
                <c:pt idx="367">
                  <c:v>368</c:v>
                </c:pt>
                <c:pt idx="368">
                  <c:v>369</c:v>
                </c:pt>
                <c:pt idx="369">
                  <c:v>370</c:v>
                </c:pt>
                <c:pt idx="370">
                  <c:v>371</c:v>
                </c:pt>
                <c:pt idx="371">
                  <c:v>372</c:v>
                </c:pt>
                <c:pt idx="372">
                  <c:v>373</c:v>
                </c:pt>
                <c:pt idx="373">
                  <c:v>374</c:v>
                </c:pt>
                <c:pt idx="374">
                  <c:v>375</c:v>
                </c:pt>
                <c:pt idx="375">
                  <c:v>376</c:v>
                </c:pt>
                <c:pt idx="376">
                  <c:v>377</c:v>
                </c:pt>
                <c:pt idx="377">
                  <c:v>378</c:v>
                </c:pt>
                <c:pt idx="378">
                  <c:v>379</c:v>
                </c:pt>
                <c:pt idx="379">
                  <c:v>380</c:v>
                </c:pt>
                <c:pt idx="380">
                  <c:v>381</c:v>
                </c:pt>
                <c:pt idx="381">
                  <c:v>382</c:v>
                </c:pt>
                <c:pt idx="382">
                  <c:v>383</c:v>
                </c:pt>
                <c:pt idx="383">
                  <c:v>384</c:v>
                </c:pt>
                <c:pt idx="384">
                  <c:v>385</c:v>
                </c:pt>
                <c:pt idx="385">
                  <c:v>386</c:v>
                </c:pt>
                <c:pt idx="386">
                  <c:v>387</c:v>
                </c:pt>
                <c:pt idx="387">
                  <c:v>388</c:v>
                </c:pt>
                <c:pt idx="388">
                  <c:v>389</c:v>
                </c:pt>
                <c:pt idx="389">
                  <c:v>390</c:v>
                </c:pt>
                <c:pt idx="390">
                  <c:v>391</c:v>
                </c:pt>
                <c:pt idx="391">
                  <c:v>392</c:v>
                </c:pt>
                <c:pt idx="392">
                  <c:v>393</c:v>
                </c:pt>
                <c:pt idx="393">
                  <c:v>394</c:v>
                </c:pt>
                <c:pt idx="394">
                  <c:v>395</c:v>
                </c:pt>
                <c:pt idx="395">
                  <c:v>396</c:v>
                </c:pt>
                <c:pt idx="396">
                  <c:v>397</c:v>
                </c:pt>
                <c:pt idx="397">
                  <c:v>398</c:v>
                </c:pt>
                <c:pt idx="398">
                  <c:v>399</c:v>
                </c:pt>
                <c:pt idx="399">
                  <c:v>400</c:v>
                </c:pt>
                <c:pt idx="400">
                  <c:v>401</c:v>
                </c:pt>
                <c:pt idx="401">
                  <c:v>402</c:v>
                </c:pt>
                <c:pt idx="402">
                  <c:v>403</c:v>
                </c:pt>
                <c:pt idx="403">
                  <c:v>404</c:v>
                </c:pt>
                <c:pt idx="404">
                  <c:v>405</c:v>
                </c:pt>
                <c:pt idx="405">
                  <c:v>406</c:v>
                </c:pt>
                <c:pt idx="406">
                  <c:v>407</c:v>
                </c:pt>
                <c:pt idx="407">
                  <c:v>408</c:v>
                </c:pt>
                <c:pt idx="408">
                  <c:v>409</c:v>
                </c:pt>
                <c:pt idx="409">
                  <c:v>410</c:v>
                </c:pt>
                <c:pt idx="410">
                  <c:v>411</c:v>
                </c:pt>
                <c:pt idx="411">
                  <c:v>412</c:v>
                </c:pt>
                <c:pt idx="412">
                  <c:v>413</c:v>
                </c:pt>
                <c:pt idx="413">
                  <c:v>414</c:v>
                </c:pt>
                <c:pt idx="414">
                  <c:v>415</c:v>
                </c:pt>
                <c:pt idx="415">
                  <c:v>416</c:v>
                </c:pt>
                <c:pt idx="416">
                  <c:v>417</c:v>
                </c:pt>
                <c:pt idx="417">
                  <c:v>418</c:v>
                </c:pt>
                <c:pt idx="418">
                  <c:v>419</c:v>
                </c:pt>
                <c:pt idx="419">
                  <c:v>420</c:v>
                </c:pt>
                <c:pt idx="420">
                  <c:v>421</c:v>
                </c:pt>
                <c:pt idx="421">
                  <c:v>422</c:v>
                </c:pt>
                <c:pt idx="422">
                  <c:v>423</c:v>
                </c:pt>
                <c:pt idx="423">
                  <c:v>424</c:v>
                </c:pt>
                <c:pt idx="424">
                  <c:v>425</c:v>
                </c:pt>
                <c:pt idx="425">
                  <c:v>426</c:v>
                </c:pt>
                <c:pt idx="426">
                  <c:v>427</c:v>
                </c:pt>
                <c:pt idx="427">
                  <c:v>428</c:v>
                </c:pt>
                <c:pt idx="428">
                  <c:v>429</c:v>
                </c:pt>
                <c:pt idx="429">
                  <c:v>430</c:v>
                </c:pt>
                <c:pt idx="430">
                  <c:v>431</c:v>
                </c:pt>
                <c:pt idx="431">
                  <c:v>432</c:v>
                </c:pt>
                <c:pt idx="432">
                  <c:v>433</c:v>
                </c:pt>
                <c:pt idx="433">
                  <c:v>434</c:v>
                </c:pt>
                <c:pt idx="434">
                  <c:v>435</c:v>
                </c:pt>
                <c:pt idx="435">
                  <c:v>436</c:v>
                </c:pt>
                <c:pt idx="436">
                  <c:v>437</c:v>
                </c:pt>
                <c:pt idx="437">
                  <c:v>438</c:v>
                </c:pt>
                <c:pt idx="438">
                  <c:v>439</c:v>
                </c:pt>
                <c:pt idx="439">
                  <c:v>440</c:v>
                </c:pt>
                <c:pt idx="440">
                  <c:v>441</c:v>
                </c:pt>
                <c:pt idx="441">
                  <c:v>442</c:v>
                </c:pt>
                <c:pt idx="442">
                  <c:v>443</c:v>
                </c:pt>
                <c:pt idx="443">
                  <c:v>444</c:v>
                </c:pt>
                <c:pt idx="444">
                  <c:v>445</c:v>
                </c:pt>
                <c:pt idx="445">
                  <c:v>446</c:v>
                </c:pt>
                <c:pt idx="446">
                  <c:v>447</c:v>
                </c:pt>
                <c:pt idx="447">
                  <c:v>448</c:v>
                </c:pt>
                <c:pt idx="448">
                  <c:v>449</c:v>
                </c:pt>
                <c:pt idx="449">
                  <c:v>450</c:v>
                </c:pt>
                <c:pt idx="450">
                  <c:v>451</c:v>
                </c:pt>
                <c:pt idx="451">
                  <c:v>452</c:v>
                </c:pt>
                <c:pt idx="452">
                  <c:v>453</c:v>
                </c:pt>
                <c:pt idx="453">
                  <c:v>454</c:v>
                </c:pt>
                <c:pt idx="454">
                  <c:v>455</c:v>
                </c:pt>
                <c:pt idx="455">
                  <c:v>456</c:v>
                </c:pt>
                <c:pt idx="456">
                  <c:v>457</c:v>
                </c:pt>
                <c:pt idx="457">
                  <c:v>458</c:v>
                </c:pt>
                <c:pt idx="458">
                  <c:v>459</c:v>
                </c:pt>
                <c:pt idx="459">
                  <c:v>460</c:v>
                </c:pt>
                <c:pt idx="460">
                  <c:v>461</c:v>
                </c:pt>
                <c:pt idx="461">
                  <c:v>462</c:v>
                </c:pt>
                <c:pt idx="462">
                  <c:v>463</c:v>
                </c:pt>
                <c:pt idx="463">
                  <c:v>464</c:v>
                </c:pt>
                <c:pt idx="464">
                  <c:v>465</c:v>
                </c:pt>
                <c:pt idx="465">
                  <c:v>466</c:v>
                </c:pt>
                <c:pt idx="466">
                  <c:v>467</c:v>
                </c:pt>
                <c:pt idx="467">
                  <c:v>468</c:v>
                </c:pt>
                <c:pt idx="468">
                  <c:v>469</c:v>
                </c:pt>
                <c:pt idx="469">
                  <c:v>470</c:v>
                </c:pt>
                <c:pt idx="470">
                  <c:v>471</c:v>
                </c:pt>
                <c:pt idx="471">
                  <c:v>472</c:v>
                </c:pt>
                <c:pt idx="472">
                  <c:v>473</c:v>
                </c:pt>
                <c:pt idx="473">
                  <c:v>474</c:v>
                </c:pt>
                <c:pt idx="474">
                  <c:v>475</c:v>
                </c:pt>
                <c:pt idx="475">
                  <c:v>476</c:v>
                </c:pt>
                <c:pt idx="476">
                  <c:v>477</c:v>
                </c:pt>
                <c:pt idx="477">
                  <c:v>478</c:v>
                </c:pt>
                <c:pt idx="478">
                  <c:v>479</c:v>
                </c:pt>
                <c:pt idx="479">
                  <c:v>480</c:v>
                </c:pt>
                <c:pt idx="480">
                  <c:v>481</c:v>
                </c:pt>
                <c:pt idx="481">
                  <c:v>482</c:v>
                </c:pt>
                <c:pt idx="482">
                  <c:v>483</c:v>
                </c:pt>
                <c:pt idx="483">
                  <c:v>484</c:v>
                </c:pt>
                <c:pt idx="484">
                  <c:v>485</c:v>
                </c:pt>
                <c:pt idx="485">
                  <c:v>486</c:v>
                </c:pt>
                <c:pt idx="486">
                  <c:v>487</c:v>
                </c:pt>
                <c:pt idx="487">
                  <c:v>488</c:v>
                </c:pt>
                <c:pt idx="488">
                  <c:v>489</c:v>
                </c:pt>
                <c:pt idx="489">
                  <c:v>490</c:v>
                </c:pt>
                <c:pt idx="490">
                  <c:v>491</c:v>
                </c:pt>
                <c:pt idx="491">
                  <c:v>492</c:v>
                </c:pt>
                <c:pt idx="492">
                  <c:v>493</c:v>
                </c:pt>
                <c:pt idx="493">
                  <c:v>494</c:v>
                </c:pt>
                <c:pt idx="494">
                  <c:v>495</c:v>
                </c:pt>
                <c:pt idx="495">
                  <c:v>496</c:v>
                </c:pt>
                <c:pt idx="496">
                  <c:v>497</c:v>
                </c:pt>
                <c:pt idx="497">
                  <c:v>498</c:v>
                </c:pt>
                <c:pt idx="498">
                  <c:v>499</c:v>
                </c:pt>
                <c:pt idx="499">
                  <c:v>500</c:v>
                </c:pt>
                <c:pt idx="500">
                  <c:v>501</c:v>
                </c:pt>
                <c:pt idx="501">
                  <c:v>502</c:v>
                </c:pt>
                <c:pt idx="502">
                  <c:v>503</c:v>
                </c:pt>
                <c:pt idx="503">
                  <c:v>504</c:v>
                </c:pt>
                <c:pt idx="504">
                  <c:v>505</c:v>
                </c:pt>
                <c:pt idx="505">
                  <c:v>506</c:v>
                </c:pt>
                <c:pt idx="506">
                  <c:v>507</c:v>
                </c:pt>
                <c:pt idx="507">
                  <c:v>508</c:v>
                </c:pt>
                <c:pt idx="508">
                  <c:v>509</c:v>
                </c:pt>
                <c:pt idx="509">
                  <c:v>510</c:v>
                </c:pt>
                <c:pt idx="510">
                  <c:v>511</c:v>
                </c:pt>
                <c:pt idx="511">
                  <c:v>512</c:v>
                </c:pt>
                <c:pt idx="512">
                  <c:v>513</c:v>
                </c:pt>
                <c:pt idx="513">
                  <c:v>514</c:v>
                </c:pt>
                <c:pt idx="514">
                  <c:v>515</c:v>
                </c:pt>
                <c:pt idx="515">
                  <c:v>516</c:v>
                </c:pt>
                <c:pt idx="516">
                  <c:v>517</c:v>
                </c:pt>
                <c:pt idx="517">
                  <c:v>518</c:v>
                </c:pt>
                <c:pt idx="518">
                  <c:v>519</c:v>
                </c:pt>
                <c:pt idx="519">
                  <c:v>520</c:v>
                </c:pt>
                <c:pt idx="520">
                  <c:v>521</c:v>
                </c:pt>
                <c:pt idx="521">
                  <c:v>522</c:v>
                </c:pt>
                <c:pt idx="522">
                  <c:v>523</c:v>
                </c:pt>
                <c:pt idx="523">
                  <c:v>524</c:v>
                </c:pt>
                <c:pt idx="524">
                  <c:v>525</c:v>
                </c:pt>
                <c:pt idx="525">
                  <c:v>526</c:v>
                </c:pt>
                <c:pt idx="526">
                  <c:v>527</c:v>
                </c:pt>
                <c:pt idx="527">
                  <c:v>528</c:v>
                </c:pt>
                <c:pt idx="528">
                  <c:v>529</c:v>
                </c:pt>
                <c:pt idx="529">
                  <c:v>530</c:v>
                </c:pt>
                <c:pt idx="530">
                  <c:v>531</c:v>
                </c:pt>
                <c:pt idx="531">
                  <c:v>532</c:v>
                </c:pt>
                <c:pt idx="532">
                  <c:v>533</c:v>
                </c:pt>
                <c:pt idx="533">
                  <c:v>534</c:v>
                </c:pt>
                <c:pt idx="534">
                  <c:v>535</c:v>
                </c:pt>
                <c:pt idx="535">
                  <c:v>536</c:v>
                </c:pt>
                <c:pt idx="536">
                  <c:v>537</c:v>
                </c:pt>
                <c:pt idx="537">
                  <c:v>538</c:v>
                </c:pt>
                <c:pt idx="538">
                  <c:v>539</c:v>
                </c:pt>
                <c:pt idx="539">
                  <c:v>540</c:v>
                </c:pt>
                <c:pt idx="540">
                  <c:v>541</c:v>
                </c:pt>
                <c:pt idx="541">
                  <c:v>542</c:v>
                </c:pt>
                <c:pt idx="542">
                  <c:v>543</c:v>
                </c:pt>
                <c:pt idx="543">
                  <c:v>544</c:v>
                </c:pt>
                <c:pt idx="544">
                  <c:v>545</c:v>
                </c:pt>
                <c:pt idx="545">
                  <c:v>546</c:v>
                </c:pt>
                <c:pt idx="546">
                  <c:v>547</c:v>
                </c:pt>
                <c:pt idx="547">
                  <c:v>548</c:v>
                </c:pt>
                <c:pt idx="548">
                  <c:v>549</c:v>
                </c:pt>
                <c:pt idx="549">
                  <c:v>550</c:v>
                </c:pt>
                <c:pt idx="550">
                  <c:v>551</c:v>
                </c:pt>
                <c:pt idx="551">
                  <c:v>552</c:v>
                </c:pt>
                <c:pt idx="552">
                  <c:v>553</c:v>
                </c:pt>
                <c:pt idx="553">
                  <c:v>554</c:v>
                </c:pt>
                <c:pt idx="554">
                  <c:v>555</c:v>
                </c:pt>
                <c:pt idx="555">
                  <c:v>556</c:v>
                </c:pt>
                <c:pt idx="556">
                  <c:v>557</c:v>
                </c:pt>
                <c:pt idx="557">
                  <c:v>558</c:v>
                </c:pt>
                <c:pt idx="558">
                  <c:v>559</c:v>
                </c:pt>
                <c:pt idx="559">
                  <c:v>560</c:v>
                </c:pt>
                <c:pt idx="560">
                  <c:v>561</c:v>
                </c:pt>
                <c:pt idx="561">
                  <c:v>562</c:v>
                </c:pt>
                <c:pt idx="562">
                  <c:v>563</c:v>
                </c:pt>
                <c:pt idx="563">
                  <c:v>564</c:v>
                </c:pt>
                <c:pt idx="564">
                  <c:v>565</c:v>
                </c:pt>
                <c:pt idx="565">
                  <c:v>566</c:v>
                </c:pt>
                <c:pt idx="566">
                  <c:v>567</c:v>
                </c:pt>
                <c:pt idx="567">
                  <c:v>568</c:v>
                </c:pt>
                <c:pt idx="568">
                  <c:v>569</c:v>
                </c:pt>
                <c:pt idx="569">
                  <c:v>570</c:v>
                </c:pt>
                <c:pt idx="570">
                  <c:v>571</c:v>
                </c:pt>
                <c:pt idx="571">
                  <c:v>572</c:v>
                </c:pt>
                <c:pt idx="572">
                  <c:v>573</c:v>
                </c:pt>
                <c:pt idx="573">
                  <c:v>574</c:v>
                </c:pt>
                <c:pt idx="574">
                  <c:v>575</c:v>
                </c:pt>
                <c:pt idx="575">
                  <c:v>576</c:v>
                </c:pt>
                <c:pt idx="576">
                  <c:v>577</c:v>
                </c:pt>
                <c:pt idx="577">
                  <c:v>578</c:v>
                </c:pt>
                <c:pt idx="578">
                  <c:v>579</c:v>
                </c:pt>
                <c:pt idx="579">
                  <c:v>580</c:v>
                </c:pt>
                <c:pt idx="580">
                  <c:v>581</c:v>
                </c:pt>
                <c:pt idx="581">
                  <c:v>582</c:v>
                </c:pt>
                <c:pt idx="582">
                  <c:v>583</c:v>
                </c:pt>
                <c:pt idx="583">
                  <c:v>584</c:v>
                </c:pt>
                <c:pt idx="584">
                  <c:v>585</c:v>
                </c:pt>
                <c:pt idx="585">
                  <c:v>586</c:v>
                </c:pt>
                <c:pt idx="586">
                  <c:v>587</c:v>
                </c:pt>
                <c:pt idx="587">
                  <c:v>588</c:v>
                </c:pt>
                <c:pt idx="588">
                  <c:v>589</c:v>
                </c:pt>
                <c:pt idx="589">
                  <c:v>590</c:v>
                </c:pt>
                <c:pt idx="590">
                  <c:v>591</c:v>
                </c:pt>
                <c:pt idx="591">
                  <c:v>592</c:v>
                </c:pt>
                <c:pt idx="592">
                  <c:v>593</c:v>
                </c:pt>
                <c:pt idx="593">
                  <c:v>594</c:v>
                </c:pt>
                <c:pt idx="594">
                  <c:v>595</c:v>
                </c:pt>
                <c:pt idx="595">
                  <c:v>596</c:v>
                </c:pt>
                <c:pt idx="596">
                  <c:v>597</c:v>
                </c:pt>
                <c:pt idx="597">
                  <c:v>598</c:v>
                </c:pt>
                <c:pt idx="598">
                  <c:v>599</c:v>
                </c:pt>
                <c:pt idx="599">
                  <c:v>600</c:v>
                </c:pt>
                <c:pt idx="600">
                  <c:v>601</c:v>
                </c:pt>
                <c:pt idx="601">
                  <c:v>602</c:v>
                </c:pt>
                <c:pt idx="602">
                  <c:v>603</c:v>
                </c:pt>
                <c:pt idx="603">
                  <c:v>604</c:v>
                </c:pt>
                <c:pt idx="604">
                  <c:v>605</c:v>
                </c:pt>
                <c:pt idx="605">
                  <c:v>606</c:v>
                </c:pt>
                <c:pt idx="606">
                  <c:v>607</c:v>
                </c:pt>
                <c:pt idx="607">
                  <c:v>608</c:v>
                </c:pt>
                <c:pt idx="608">
                  <c:v>609</c:v>
                </c:pt>
                <c:pt idx="609">
                  <c:v>610</c:v>
                </c:pt>
                <c:pt idx="610">
                  <c:v>611</c:v>
                </c:pt>
                <c:pt idx="611">
                  <c:v>612</c:v>
                </c:pt>
                <c:pt idx="612">
                  <c:v>613</c:v>
                </c:pt>
                <c:pt idx="613">
                  <c:v>614</c:v>
                </c:pt>
                <c:pt idx="614">
                  <c:v>615</c:v>
                </c:pt>
                <c:pt idx="615">
                  <c:v>616</c:v>
                </c:pt>
                <c:pt idx="616">
                  <c:v>617</c:v>
                </c:pt>
                <c:pt idx="617">
                  <c:v>618</c:v>
                </c:pt>
                <c:pt idx="618">
                  <c:v>619</c:v>
                </c:pt>
                <c:pt idx="619">
                  <c:v>620</c:v>
                </c:pt>
                <c:pt idx="620">
                  <c:v>621</c:v>
                </c:pt>
                <c:pt idx="621">
                  <c:v>622</c:v>
                </c:pt>
                <c:pt idx="622">
                  <c:v>623</c:v>
                </c:pt>
                <c:pt idx="623">
                  <c:v>624</c:v>
                </c:pt>
                <c:pt idx="624">
                  <c:v>625</c:v>
                </c:pt>
                <c:pt idx="625">
                  <c:v>626</c:v>
                </c:pt>
                <c:pt idx="626">
                  <c:v>627</c:v>
                </c:pt>
                <c:pt idx="627">
                  <c:v>628</c:v>
                </c:pt>
                <c:pt idx="628">
                  <c:v>629</c:v>
                </c:pt>
                <c:pt idx="629">
                  <c:v>630</c:v>
                </c:pt>
                <c:pt idx="630">
                  <c:v>631</c:v>
                </c:pt>
                <c:pt idx="631">
                  <c:v>632</c:v>
                </c:pt>
                <c:pt idx="632">
                  <c:v>633</c:v>
                </c:pt>
                <c:pt idx="633">
                  <c:v>634</c:v>
                </c:pt>
                <c:pt idx="634">
                  <c:v>635</c:v>
                </c:pt>
                <c:pt idx="635">
                  <c:v>636</c:v>
                </c:pt>
                <c:pt idx="636">
                  <c:v>637</c:v>
                </c:pt>
                <c:pt idx="637">
                  <c:v>638</c:v>
                </c:pt>
                <c:pt idx="638">
                  <c:v>639</c:v>
                </c:pt>
                <c:pt idx="639">
                  <c:v>640</c:v>
                </c:pt>
                <c:pt idx="640">
                  <c:v>641</c:v>
                </c:pt>
                <c:pt idx="641">
                  <c:v>642</c:v>
                </c:pt>
                <c:pt idx="642">
                  <c:v>643</c:v>
                </c:pt>
                <c:pt idx="643">
                  <c:v>644</c:v>
                </c:pt>
                <c:pt idx="644">
                  <c:v>645</c:v>
                </c:pt>
                <c:pt idx="645">
                  <c:v>646</c:v>
                </c:pt>
                <c:pt idx="646">
                  <c:v>647</c:v>
                </c:pt>
                <c:pt idx="647">
                  <c:v>648</c:v>
                </c:pt>
                <c:pt idx="648">
                  <c:v>649</c:v>
                </c:pt>
                <c:pt idx="649">
                  <c:v>650</c:v>
                </c:pt>
                <c:pt idx="650">
                  <c:v>651</c:v>
                </c:pt>
                <c:pt idx="651">
                  <c:v>652</c:v>
                </c:pt>
                <c:pt idx="652">
                  <c:v>653</c:v>
                </c:pt>
                <c:pt idx="653">
                  <c:v>654</c:v>
                </c:pt>
                <c:pt idx="654">
                  <c:v>655</c:v>
                </c:pt>
                <c:pt idx="655">
                  <c:v>656</c:v>
                </c:pt>
                <c:pt idx="656">
                  <c:v>657</c:v>
                </c:pt>
                <c:pt idx="657">
                  <c:v>658</c:v>
                </c:pt>
                <c:pt idx="658">
                  <c:v>659</c:v>
                </c:pt>
                <c:pt idx="659">
                  <c:v>660</c:v>
                </c:pt>
                <c:pt idx="660">
                  <c:v>661</c:v>
                </c:pt>
                <c:pt idx="661">
                  <c:v>662</c:v>
                </c:pt>
                <c:pt idx="662">
                  <c:v>663</c:v>
                </c:pt>
                <c:pt idx="663">
                  <c:v>664</c:v>
                </c:pt>
                <c:pt idx="664">
                  <c:v>665</c:v>
                </c:pt>
                <c:pt idx="665">
                  <c:v>666</c:v>
                </c:pt>
                <c:pt idx="666">
                  <c:v>667</c:v>
                </c:pt>
                <c:pt idx="667">
                  <c:v>668</c:v>
                </c:pt>
                <c:pt idx="668">
                  <c:v>669</c:v>
                </c:pt>
                <c:pt idx="669">
                  <c:v>670</c:v>
                </c:pt>
                <c:pt idx="670">
                  <c:v>671</c:v>
                </c:pt>
                <c:pt idx="671">
                  <c:v>672</c:v>
                </c:pt>
                <c:pt idx="672">
                  <c:v>673</c:v>
                </c:pt>
                <c:pt idx="673">
                  <c:v>674</c:v>
                </c:pt>
                <c:pt idx="674">
                  <c:v>675</c:v>
                </c:pt>
                <c:pt idx="675">
                  <c:v>676</c:v>
                </c:pt>
                <c:pt idx="676">
                  <c:v>677</c:v>
                </c:pt>
                <c:pt idx="677">
                  <c:v>678</c:v>
                </c:pt>
                <c:pt idx="678">
                  <c:v>679</c:v>
                </c:pt>
                <c:pt idx="679">
                  <c:v>680</c:v>
                </c:pt>
                <c:pt idx="680">
                  <c:v>681</c:v>
                </c:pt>
                <c:pt idx="681">
                  <c:v>682</c:v>
                </c:pt>
                <c:pt idx="682">
                  <c:v>683</c:v>
                </c:pt>
                <c:pt idx="683">
                  <c:v>684</c:v>
                </c:pt>
                <c:pt idx="684">
                  <c:v>685</c:v>
                </c:pt>
                <c:pt idx="685">
                  <c:v>686</c:v>
                </c:pt>
                <c:pt idx="686">
                  <c:v>687</c:v>
                </c:pt>
                <c:pt idx="687">
                  <c:v>688</c:v>
                </c:pt>
                <c:pt idx="688">
                  <c:v>689</c:v>
                </c:pt>
                <c:pt idx="689">
                  <c:v>690</c:v>
                </c:pt>
                <c:pt idx="690">
                  <c:v>691</c:v>
                </c:pt>
                <c:pt idx="691">
                  <c:v>692</c:v>
                </c:pt>
                <c:pt idx="692">
                  <c:v>693</c:v>
                </c:pt>
                <c:pt idx="693">
                  <c:v>694</c:v>
                </c:pt>
                <c:pt idx="694">
                  <c:v>695</c:v>
                </c:pt>
                <c:pt idx="695">
                  <c:v>696</c:v>
                </c:pt>
                <c:pt idx="696">
                  <c:v>697</c:v>
                </c:pt>
                <c:pt idx="697">
                  <c:v>698</c:v>
                </c:pt>
                <c:pt idx="698">
                  <c:v>699</c:v>
                </c:pt>
                <c:pt idx="699">
                  <c:v>700</c:v>
                </c:pt>
                <c:pt idx="700">
                  <c:v>701</c:v>
                </c:pt>
                <c:pt idx="701">
                  <c:v>702</c:v>
                </c:pt>
                <c:pt idx="702">
                  <c:v>703</c:v>
                </c:pt>
                <c:pt idx="703">
                  <c:v>704</c:v>
                </c:pt>
                <c:pt idx="704">
                  <c:v>705</c:v>
                </c:pt>
                <c:pt idx="705">
                  <c:v>706</c:v>
                </c:pt>
                <c:pt idx="706">
                  <c:v>707</c:v>
                </c:pt>
                <c:pt idx="707">
                  <c:v>708</c:v>
                </c:pt>
                <c:pt idx="708">
                  <c:v>709</c:v>
                </c:pt>
                <c:pt idx="709">
                  <c:v>710</c:v>
                </c:pt>
                <c:pt idx="710">
                  <c:v>711</c:v>
                </c:pt>
                <c:pt idx="711">
                  <c:v>712</c:v>
                </c:pt>
                <c:pt idx="712">
                  <c:v>713</c:v>
                </c:pt>
                <c:pt idx="713">
                  <c:v>714</c:v>
                </c:pt>
                <c:pt idx="714">
                  <c:v>715</c:v>
                </c:pt>
                <c:pt idx="715">
                  <c:v>716</c:v>
                </c:pt>
                <c:pt idx="716">
                  <c:v>717</c:v>
                </c:pt>
                <c:pt idx="717">
                  <c:v>718</c:v>
                </c:pt>
                <c:pt idx="718">
                  <c:v>719</c:v>
                </c:pt>
                <c:pt idx="719">
                  <c:v>720</c:v>
                </c:pt>
              </c:numCache>
            </c:numRef>
          </c:xVal>
          <c:yVal>
            <c:numRef>
              <c:f>Camshaft!$E$2:$E$721</c:f>
              <c:numCache>
                <c:formatCode>General</c:formatCode>
                <c:ptCount val="720"/>
                <c:pt idx="0">
                  <c:v>0</c:v>
                </c:pt>
                <c:pt idx="1">
                  <c:v>5.0000000000000001E-3</c:v>
                </c:pt>
                <c:pt idx="2">
                  <c:v>0</c:v>
                </c:pt>
                <c:pt idx="3">
                  <c:v>0</c:v>
                </c:pt>
                <c:pt idx="4">
                  <c:v>5.0000000000000001E-3</c:v>
                </c:pt>
                <c:pt idx="5">
                  <c:v>5.0000000000000001E-3</c:v>
                </c:pt>
                <c:pt idx="6">
                  <c:v>0</c:v>
                </c:pt>
                <c:pt idx="7">
                  <c:v>4.9999999999999992E-3</c:v>
                </c:pt>
                <c:pt idx="8">
                  <c:v>4.9999999999999992E-3</c:v>
                </c:pt>
                <c:pt idx="9">
                  <c:v>0</c:v>
                </c:pt>
                <c:pt idx="10">
                  <c:v>5.000000000000001E-3</c:v>
                </c:pt>
                <c:pt idx="11">
                  <c:v>5.000000000000001E-3</c:v>
                </c:pt>
                <c:pt idx="12">
                  <c:v>0</c:v>
                </c:pt>
                <c:pt idx="13">
                  <c:v>0</c:v>
                </c:pt>
                <c:pt idx="14">
                  <c:v>5.000000000000001E-3</c:v>
                </c:pt>
                <c:pt idx="15">
                  <c:v>5.000000000000001E-3</c:v>
                </c:pt>
                <c:pt idx="16">
                  <c:v>4.9999999999999975E-3</c:v>
                </c:pt>
                <c:pt idx="17">
                  <c:v>4.9999999999999975E-3</c:v>
                </c:pt>
                <c:pt idx="18">
                  <c:v>0</c:v>
                </c:pt>
                <c:pt idx="19">
                  <c:v>5.0000000000000044E-3</c:v>
                </c:pt>
                <c:pt idx="20">
                  <c:v>5.0000000000000044E-3</c:v>
                </c:pt>
                <c:pt idx="21">
                  <c:v>0</c:v>
                </c:pt>
                <c:pt idx="22">
                  <c:v>4.9999999999999975E-3</c:v>
                </c:pt>
                <c:pt idx="23">
                  <c:v>4.9999999999999975E-3</c:v>
                </c:pt>
                <c:pt idx="24">
                  <c:v>0</c:v>
                </c:pt>
                <c:pt idx="25">
                  <c:v>4.9999999999999975E-3</c:v>
                </c:pt>
                <c:pt idx="26">
                  <c:v>4.9999999999999975E-3</c:v>
                </c:pt>
                <c:pt idx="27">
                  <c:v>5.0000000000000044E-3</c:v>
                </c:pt>
                <c:pt idx="28">
                  <c:v>5.0000000000000044E-3</c:v>
                </c:pt>
                <c:pt idx="29">
                  <c:v>4.9999999999999975E-3</c:v>
                </c:pt>
                <c:pt idx="30">
                  <c:v>4.9999999999999975E-3</c:v>
                </c:pt>
                <c:pt idx="31">
                  <c:v>0</c:v>
                </c:pt>
                <c:pt idx="32">
                  <c:v>4.9999999999999975E-3</c:v>
                </c:pt>
                <c:pt idx="33">
                  <c:v>4.9999999999999975E-3</c:v>
                </c:pt>
                <c:pt idx="34">
                  <c:v>0</c:v>
                </c:pt>
                <c:pt idx="35">
                  <c:v>5.0000000000000044E-3</c:v>
                </c:pt>
                <c:pt idx="36">
                  <c:v>5.0000000000000044E-3</c:v>
                </c:pt>
                <c:pt idx="37">
                  <c:v>0</c:v>
                </c:pt>
                <c:pt idx="38">
                  <c:v>5.0000000000000044E-3</c:v>
                </c:pt>
                <c:pt idx="39">
                  <c:v>5.0000000000000044E-3</c:v>
                </c:pt>
                <c:pt idx="40">
                  <c:v>0</c:v>
                </c:pt>
                <c:pt idx="41">
                  <c:v>4.9999999999999906E-3</c:v>
                </c:pt>
                <c:pt idx="42">
                  <c:v>4.9999999999999906E-3</c:v>
                </c:pt>
                <c:pt idx="43">
                  <c:v>0</c:v>
                </c:pt>
                <c:pt idx="44">
                  <c:v>5.0000000000000044E-3</c:v>
                </c:pt>
                <c:pt idx="45">
                  <c:v>5.0000000000000044E-3</c:v>
                </c:pt>
                <c:pt idx="46">
                  <c:v>5.0000000000000044E-3</c:v>
                </c:pt>
                <c:pt idx="47">
                  <c:v>5.0000000000000044E-3</c:v>
                </c:pt>
                <c:pt idx="48">
                  <c:v>4.9999999999999906E-3</c:v>
                </c:pt>
                <c:pt idx="49">
                  <c:v>4.9999999999999906E-3</c:v>
                </c:pt>
                <c:pt idx="50">
                  <c:v>0</c:v>
                </c:pt>
                <c:pt idx="51">
                  <c:v>5.0000000000000044E-3</c:v>
                </c:pt>
                <c:pt idx="52">
                  <c:v>5.0000000000000044E-3</c:v>
                </c:pt>
                <c:pt idx="53">
                  <c:v>0</c:v>
                </c:pt>
                <c:pt idx="54">
                  <c:v>0</c:v>
                </c:pt>
                <c:pt idx="55">
                  <c:v>5.0000000000000044E-3</c:v>
                </c:pt>
                <c:pt idx="56">
                  <c:v>5.0000000000000044E-3</c:v>
                </c:pt>
                <c:pt idx="57">
                  <c:v>0</c:v>
                </c:pt>
                <c:pt idx="58">
                  <c:v>4.9999999999999906E-3</c:v>
                </c:pt>
                <c:pt idx="59">
                  <c:v>4.9999999999999906E-3</c:v>
                </c:pt>
                <c:pt idx="60">
                  <c:v>0</c:v>
                </c:pt>
                <c:pt idx="61">
                  <c:v>5.0000000000000044E-3</c:v>
                </c:pt>
                <c:pt idx="62">
                  <c:v>5.0000000000000044E-3</c:v>
                </c:pt>
                <c:pt idx="63">
                  <c:v>0</c:v>
                </c:pt>
                <c:pt idx="64">
                  <c:v>0</c:v>
                </c:pt>
                <c:pt idx="65">
                  <c:v>5.0000000000000044E-3</c:v>
                </c:pt>
                <c:pt idx="66">
                  <c:v>5.0000000000000044E-3</c:v>
                </c:pt>
                <c:pt idx="67">
                  <c:v>0</c:v>
                </c:pt>
                <c:pt idx="68">
                  <c:v>0</c:v>
                </c:pt>
                <c:pt idx="69">
                  <c:v>4.9999999999999906E-3</c:v>
                </c:pt>
                <c:pt idx="70">
                  <c:v>4.9999999999999906E-3</c:v>
                </c:pt>
                <c:pt idx="71">
                  <c:v>0</c:v>
                </c:pt>
                <c:pt idx="72">
                  <c:v>0</c:v>
                </c:pt>
                <c:pt idx="73">
                  <c:v>5.0000000000000044E-3</c:v>
                </c:pt>
                <c:pt idx="74">
                  <c:v>5.0000000000000044E-3</c:v>
                </c:pt>
                <c:pt idx="75">
                  <c:v>0</c:v>
                </c:pt>
                <c:pt idx="76">
                  <c:v>0</c:v>
                </c:pt>
                <c:pt idx="77">
                  <c:v>0</c:v>
                </c:pt>
                <c:pt idx="78">
                  <c:v>0</c:v>
                </c:pt>
                <c:pt idx="79">
                  <c:v>5.0000000000000044E-3</c:v>
                </c:pt>
                <c:pt idx="80">
                  <c:v>5.0000000000000044E-3</c:v>
                </c:pt>
                <c:pt idx="81">
                  <c:v>0</c:v>
                </c:pt>
                <c:pt idx="82">
                  <c:v>0</c:v>
                </c:pt>
                <c:pt idx="83">
                  <c:v>0</c:v>
                </c:pt>
                <c:pt idx="84">
                  <c:v>0</c:v>
                </c:pt>
                <c:pt idx="85">
                  <c:v>0</c:v>
                </c:pt>
                <c:pt idx="86">
                  <c:v>5.0000000000000044E-3</c:v>
                </c:pt>
                <c:pt idx="87">
                  <c:v>5.0000000000000044E-3</c:v>
                </c:pt>
                <c:pt idx="88">
                  <c:v>0</c:v>
                </c:pt>
                <c:pt idx="89">
                  <c:v>0</c:v>
                </c:pt>
                <c:pt idx="90">
                  <c:v>0</c:v>
                </c:pt>
                <c:pt idx="91">
                  <c:v>0</c:v>
                </c:pt>
                <c:pt idx="92">
                  <c:v>0</c:v>
                </c:pt>
                <c:pt idx="93">
                  <c:v>0</c:v>
                </c:pt>
                <c:pt idx="94">
                  <c:v>0</c:v>
                </c:pt>
                <c:pt idx="95">
                  <c:v>0</c:v>
                </c:pt>
                <c:pt idx="96">
                  <c:v>0</c:v>
                </c:pt>
                <c:pt idx="97">
                  <c:v>0</c:v>
                </c:pt>
                <c:pt idx="98">
                  <c:v>5.0000000000000044E-3</c:v>
                </c:pt>
                <c:pt idx="99">
                  <c:v>5.0000000000000044E-3</c:v>
                </c:pt>
                <c:pt idx="100">
                  <c:v>0</c:v>
                </c:pt>
                <c:pt idx="101">
                  <c:v>0</c:v>
                </c:pt>
                <c:pt idx="102">
                  <c:v>4.9999999999999767E-3</c:v>
                </c:pt>
                <c:pt idx="103">
                  <c:v>9.9999999999999811E-3</c:v>
                </c:pt>
                <c:pt idx="104">
                  <c:v>1.0000000000000009E-2</c:v>
                </c:pt>
                <c:pt idx="105">
                  <c:v>1.0000000000000009E-2</c:v>
                </c:pt>
                <c:pt idx="106">
                  <c:v>1.0000000000000009E-2</c:v>
                </c:pt>
                <c:pt idx="107">
                  <c:v>1.4999999999999986E-2</c:v>
                </c:pt>
                <c:pt idx="108">
                  <c:v>1.4999999999999986E-2</c:v>
                </c:pt>
                <c:pt idx="109">
                  <c:v>1.5000000000000013E-2</c:v>
                </c:pt>
                <c:pt idx="110">
                  <c:v>1.5000000000000013E-2</c:v>
                </c:pt>
                <c:pt idx="111">
                  <c:v>1.4999999999999986E-2</c:v>
                </c:pt>
                <c:pt idx="112">
                  <c:v>1.999999999999999E-2</c:v>
                </c:pt>
                <c:pt idx="113">
                  <c:v>1.5000000000000013E-2</c:v>
                </c:pt>
                <c:pt idx="114">
                  <c:v>1.5000000000000013E-2</c:v>
                </c:pt>
                <c:pt idx="115">
                  <c:v>1.4999999999999986E-2</c:v>
                </c:pt>
                <c:pt idx="116">
                  <c:v>1.4999999999999986E-2</c:v>
                </c:pt>
                <c:pt idx="117">
                  <c:v>1.5000000000000013E-2</c:v>
                </c:pt>
                <c:pt idx="118">
                  <c:v>1.5000000000000013E-2</c:v>
                </c:pt>
                <c:pt idx="119">
                  <c:v>2.0000000000000018E-2</c:v>
                </c:pt>
                <c:pt idx="120">
                  <c:v>1.5000000000000013E-2</c:v>
                </c:pt>
                <c:pt idx="121">
                  <c:v>1.4999999999999958E-2</c:v>
                </c:pt>
                <c:pt idx="122">
                  <c:v>1.9999999999999962E-2</c:v>
                </c:pt>
                <c:pt idx="123">
                  <c:v>2.0000000000000018E-2</c:v>
                </c:pt>
                <c:pt idx="124">
                  <c:v>1.5000000000000013E-2</c:v>
                </c:pt>
                <c:pt idx="125">
                  <c:v>2.0000000000000018E-2</c:v>
                </c:pt>
                <c:pt idx="126">
                  <c:v>3.0000000000000027E-2</c:v>
                </c:pt>
                <c:pt idx="127">
                  <c:v>2.4999999999999967E-2</c:v>
                </c:pt>
                <c:pt idx="128">
                  <c:v>2.4999999999999967E-2</c:v>
                </c:pt>
                <c:pt idx="129">
                  <c:v>3.5000000000000031E-2</c:v>
                </c:pt>
                <c:pt idx="130">
                  <c:v>4.4999999999999984E-2</c:v>
                </c:pt>
                <c:pt idx="131">
                  <c:v>4.4999999999999984E-2</c:v>
                </c:pt>
                <c:pt idx="132">
                  <c:v>5.0000000000000044E-2</c:v>
                </c:pt>
                <c:pt idx="133">
                  <c:v>0.06</c:v>
                </c:pt>
                <c:pt idx="134">
                  <c:v>0.06</c:v>
                </c:pt>
                <c:pt idx="135">
                  <c:v>7.0000000000000062E-2</c:v>
                </c:pt>
                <c:pt idx="136">
                  <c:v>8.4999999999999964E-2</c:v>
                </c:pt>
                <c:pt idx="137">
                  <c:v>8.4999999999999964E-2</c:v>
                </c:pt>
                <c:pt idx="138">
                  <c:v>7.5000000000000067E-2</c:v>
                </c:pt>
                <c:pt idx="139">
                  <c:v>7.4999999999999956E-2</c:v>
                </c:pt>
                <c:pt idx="140">
                  <c:v>8.9999999999999969E-2</c:v>
                </c:pt>
                <c:pt idx="141">
                  <c:v>9.9999999999999978E-2</c:v>
                </c:pt>
                <c:pt idx="142">
                  <c:v>0.10499999999999998</c:v>
                </c:pt>
                <c:pt idx="143">
                  <c:v>0.1100000000000001</c:v>
                </c:pt>
                <c:pt idx="144">
                  <c:v>0.11499999999999999</c:v>
                </c:pt>
                <c:pt idx="145">
                  <c:v>0.12</c:v>
                </c:pt>
                <c:pt idx="146">
                  <c:v>0.12000000000000011</c:v>
                </c:pt>
                <c:pt idx="147">
                  <c:v>0.10999999999999988</c:v>
                </c:pt>
                <c:pt idx="148">
                  <c:v>0.11999999999999988</c:v>
                </c:pt>
                <c:pt idx="149">
                  <c:v>0.18000000000000016</c:v>
                </c:pt>
                <c:pt idx="150">
                  <c:v>0.16500000000000004</c:v>
                </c:pt>
                <c:pt idx="151">
                  <c:v>0.14999999999999991</c:v>
                </c:pt>
                <c:pt idx="152">
                  <c:v>0.14999999999999991</c:v>
                </c:pt>
                <c:pt idx="153">
                  <c:v>0.14500000000000002</c:v>
                </c:pt>
                <c:pt idx="154">
                  <c:v>0.18500000000000005</c:v>
                </c:pt>
                <c:pt idx="155">
                  <c:v>0.17999999999999994</c:v>
                </c:pt>
                <c:pt idx="156">
                  <c:v>0.17999999999999994</c:v>
                </c:pt>
                <c:pt idx="157">
                  <c:v>0.19499999999999984</c:v>
                </c:pt>
                <c:pt idx="158">
                  <c:v>0.20500000000000029</c:v>
                </c:pt>
                <c:pt idx="159">
                  <c:v>0.2150000000000003</c:v>
                </c:pt>
                <c:pt idx="160">
                  <c:v>0.22499999999999964</c:v>
                </c:pt>
                <c:pt idx="161">
                  <c:v>0.22500000000000009</c:v>
                </c:pt>
                <c:pt idx="162">
                  <c:v>0.23500000000000032</c:v>
                </c:pt>
                <c:pt idx="163">
                  <c:v>0.23499999999999988</c:v>
                </c:pt>
                <c:pt idx="164">
                  <c:v>0.27</c:v>
                </c:pt>
                <c:pt idx="165">
                  <c:v>0.25999999999999979</c:v>
                </c:pt>
                <c:pt idx="166">
                  <c:v>0.22999999999999998</c:v>
                </c:pt>
                <c:pt idx="167">
                  <c:v>0.28000000000000025</c:v>
                </c:pt>
                <c:pt idx="168">
                  <c:v>0.29999999999999982</c:v>
                </c:pt>
                <c:pt idx="169">
                  <c:v>0.26500000000000012</c:v>
                </c:pt>
                <c:pt idx="170">
                  <c:v>0.27</c:v>
                </c:pt>
                <c:pt idx="171">
                  <c:v>0.30999999999999961</c:v>
                </c:pt>
                <c:pt idx="172">
                  <c:v>0.29999999999999982</c:v>
                </c:pt>
                <c:pt idx="173">
                  <c:v>0.28000000000000025</c:v>
                </c:pt>
                <c:pt idx="174">
                  <c:v>0.27</c:v>
                </c:pt>
                <c:pt idx="175">
                  <c:v>0.29499999999999993</c:v>
                </c:pt>
                <c:pt idx="176">
                  <c:v>0.28500000000000014</c:v>
                </c:pt>
                <c:pt idx="177">
                  <c:v>0.21499999999999986</c:v>
                </c:pt>
                <c:pt idx="178">
                  <c:v>0.12999999999999989</c:v>
                </c:pt>
                <c:pt idx="179">
                  <c:v>7.0000000000000284E-2</c:v>
                </c:pt>
                <c:pt idx="180">
                  <c:v>4.9999999999999822E-2</c:v>
                </c:pt>
                <c:pt idx="181">
                  <c:v>1.499999999999968E-2</c:v>
                </c:pt>
                <c:pt idx="182">
                  <c:v>-4.4999999999999929E-2</c:v>
                </c:pt>
                <c:pt idx="183">
                  <c:v>-0.10999999999999943</c:v>
                </c:pt>
                <c:pt idx="184">
                  <c:v>-0.13999999999999968</c:v>
                </c:pt>
                <c:pt idx="185">
                  <c:v>-0.19500000000000028</c:v>
                </c:pt>
                <c:pt idx="186">
                  <c:v>-0.25999999999999979</c:v>
                </c:pt>
                <c:pt idx="187">
                  <c:v>-0.29000000000000004</c:v>
                </c:pt>
                <c:pt idx="188">
                  <c:v>-0.3100000000000005</c:v>
                </c:pt>
                <c:pt idx="189">
                  <c:v>-0.31499999999999995</c:v>
                </c:pt>
                <c:pt idx="190">
                  <c:v>-0.33999999999999986</c:v>
                </c:pt>
                <c:pt idx="191">
                  <c:v>-0.3400000000000003</c:v>
                </c:pt>
                <c:pt idx="192">
                  <c:v>-0.33499999999999996</c:v>
                </c:pt>
                <c:pt idx="193">
                  <c:v>-0.33499999999999996</c:v>
                </c:pt>
                <c:pt idx="194">
                  <c:v>-0.29999999999999982</c:v>
                </c:pt>
                <c:pt idx="195">
                  <c:v>-0.29499999999999993</c:v>
                </c:pt>
                <c:pt idx="196">
                  <c:v>-0.32000000000000028</c:v>
                </c:pt>
                <c:pt idx="197">
                  <c:v>-0.29499999999999993</c:v>
                </c:pt>
                <c:pt idx="198">
                  <c:v>-0.23999999999999977</c:v>
                </c:pt>
                <c:pt idx="199">
                  <c:v>-0.27</c:v>
                </c:pt>
                <c:pt idx="200">
                  <c:v>-0.27499999999999991</c:v>
                </c:pt>
                <c:pt idx="201">
                  <c:v>-0.22999999999999998</c:v>
                </c:pt>
                <c:pt idx="202">
                  <c:v>-0.2300000000000002</c:v>
                </c:pt>
                <c:pt idx="203">
                  <c:v>-0.16999999999999993</c:v>
                </c:pt>
                <c:pt idx="204">
                  <c:v>-0.20500000000000007</c:v>
                </c:pt>
                <c:pt idx="205">
                  <c:v>-0.25500000000000012</c:v>
                </c:pt>
                <c:pt idx="206">
                  <c:v>-0.18499999999999983</c:v>
                </c:pt>
                <c:pt idx="207">
                  <c:v>-0.17999999999999994</c:v>
                </c:pt>
                <c:pt idx="208">
                  <c:v>-0.18000000000000016</c:v>
                </c:pt>
                <c:pt idx="209">
                  <c:v>-0.15999999999999992</c:v>
                </c:pt>
                <c:pt idx="210">
                  <c:v>-0.16999999999999993</c:v>
                </c:pt>
                <c:pt idx="211">
                  <c:v>-0.15000000000000013</c:v>
                </c:pt>
                <c:pt idx="212">
                  <c:v>-0.125</c:v>
                </c:pt>
                <c:pt idx="213">
                  <c:v>-0.125</c:v>
                </c:pt>
                <c:pt idx="214">
                  <c:v>-0.12</c:v>
                </c:pt>
                <c:pt idx="215">
                  <c:v>-0.125</c:v>
                </c:pt>
                <c:pt idx="216">
                  <c:v>-0.12</c:v>
                </c:pt>
                <c:pt idx="217">
                  <c:v>-0.10499999999999998</c:v>
                </c:pt>
                <c:pt idx="218">
                  <c:v>-9.9999999999999978E-2</c:v>
                </c:pt>
                <c:pt idx="219">
                  <c:v>-8.9999999999999969E-2</c:v>
                </c:pt>
                <c:pt idx="220">
                  <c:v>-8.5000000000000075E-2</c:v>
                </c:pt>
                <c:pt idx="221">
                  <c:v>-7.999999999999996E-2</c:v>
                </c:pt>
                <c:pt idx="222">
                  <c:v>-6.9999999999999951E-2</c:v>
                </c:pt>
                <c:pt idx="223">
                  <c:v>-7.0000000000000062E-2</c:v>
                </c:pt>
                <c:pt idx="224">
                  <c:v>-6.5000000000000002E-2</c:v>
                </c:pt>
                <c:pt idx="225">
                  <c:v>-0.06</c:v>
                </c:pt>
                <c:pt idx="226">
                  <c:v>-5.0000000000000044E-2</c:v>
                </c:pt>
                <c:pt idx="227">
                  <c:v>-4.9999999999999989E-2</c:v>
                </c:pt>
                <c:pt idx="228">
                  <c:v>-4.9999999999999989E-2</c:v>
                </c:pt>
                <c:pt idx="229">
                  <c:v>-3.5000000000000031E-2</c:v>
                </c:pt>
                <c:pt idx="230">
                  <c:v>-3.4999999999999976E-2</c:v>
                </c:pt>
                <c:pt idx="231">
                  <c:v>-3.4999999999999976E-2</c:v>
                </c:pt>
                <c:pt idx="232">
                  <c:v>-3.0000000000000027E-2</c:v>
                </c:pt>
                <c:pt idx="233">
                  <c:v>-2.5000000000000022E-2</c:v>
                </c:pt>
                <c:pt idx="234">
                  <c:v>-1.9999999999999962E-2</c:v>
                </c:pt>
                <c:pt idx="235">
                  <c:v>-1.9999999999999962E-2</c:v>
                </c:pt>
                <c:pt idx="236">
                  <c:v>-2.0000000000000018E-2</c:v>
                </c:pt>
                <c:pt idx="237">
                  <c:v>-2.0000000000000018E-2</c:v>
                </c:pt>
                <c:pt idx="238">
                  <c:v>-2.0000000000000018E-2</c:v>
                </c:pt>
                <c:pt idx="239">
                  <c:v>-1.999999999999999E-2</c:v>
                </c:pt>
                <c:pt idx="240">
                  <c:v>-1.999999999999999E-2</c:v>
                </c:pt>
                <c:pt idx="241">
                  <c:v>-2.0000000000000018E-2</c:v>
                </c:pt>
                <c:pt idx="242">
                  <c:v>-1.999999999999999E-2</c:v>
                </c:pt>
                <c:pt idx="243">
                  <c:v>-1.999999999999999E-2</c:v>
                </c:pt>
                <c:pt idx="244">
                  <c:v>-2.0000000000000018E-2</c:v>
                </c:pt>
                <c:pt idx="245">
                  <c:v>-1.999999999999999E-2</c:v>
                </c:pt>
                <c:pt idx="246">
                  <c:v>-1.999999999999999E-2</c:v>
                </c:pt>
                <c:pt idx="247">
                  <c:v>-1.5000000000000013E-2</c:v>
                </c:pt>
                <c:pt idx="248">
                  <c:v>-1.4999999999999986E-2</c:v>
                </c:pt>
                <c:pt idx="249">
                  <c:v>-1.999999999999999E-2</c:v>
                </c:pt>
                <c:pt idx="250">
                  <c:v>-2.0000000000000018E-2</c:v>
                </c:pt>
                <c:pt idx="251">
                  <c:v>-2.0000000000000004E-2</c:v>
                </c:pt>
                <c:pt idx="252">
                  <c:v>-1.999999999999999E-2</c:v>
                </c:pt>
                <c:pt idx="253">
                  <c:v>-2.0000000000000004E-2</c:v>
                </c:pt>
                <c:pt idx="254">
                  <c:v>-2.0000000000000004E-2</c:v>
                </c:pt>
                <c:pt idx="255">
                  <c:v>-1.4999999999999999E-2</c:v>
                </c:pt>
                <c:pt idx="256">
                  <c:v>-1.4999999999999999E-2</c:v>
                </c:pt>
                <c:pt idx="257">
                  <c:v>-1.4999999999999999E-2</c:v>
                </c:pt>
                <c:pt idx="258">
                  <c:v>-1.0000000000000002E-2</c:v>
                </c:pt>
                <c:pt idx="259">
                  <c:v>-9.999999999999995E-3</c:v>
                </c:pt>
                <c:pt idx="260">
                  <c:v>-1.0000000000000002E-2</c:v>
                </c:pt>
                <c:pt idx="261">
                  <c:v>-5.0000000000000044E-3</c:v>
                </c:pt>
                <c:pt idx="262">
                  <c:v>-4.9999999999999975E-3</c:v>
                </c:pt>
                <c:pt idx="263">
                  <c:v>-4.9999999999999975E-3</c:v>
                </c:pt>
                <c:pt idx="264">
                  <c:v>0</c:v>
                </c:pt>
                <c:pt idx="265">
                  <c:v>0</c:v>
                </c:pt>
                <c:pt idx="266">
                  <c:v>0</c:v>
                </c:pt>
                <c:pt idx="267">
                  <c:v>0</c:v>
                </c:pt>
                <c:pt idx="268">
                  <c:v>-4.9999999999999975E-3</c:v>
                </c:pt>
                <c:pt idx="269">
                  <c:v>-4.9999999999999975E-3</c:v>
                </c:pt>
                <c:pt idx="270">
                  <c:v>0</c:v>
                </c:pt>
                <c:pt idx="271">
                  <c:v>0</c:v>
                </c:pt>
                <c:pt idx="272">
                  <c:v>-5.0000000000000044E-3</c:v>
                </c:pt>
                <c:pt idx="273">
                  <c:v>-5.0000000000000044E-3</c:v>
                </c:pt>
                <c:pt idx="274">
                  <c:v>0</c:v>
                </c:pt>
                <c:pt idx="275">
                  <c:v>0</c:v>
                </c:pt>
                <c:pt idx="276">
                  <c:v>-4.9999999999999975E-3</c:v>
                </c:pt>
                <c:pt idx="277">
                  <c:v>-4.9999999999999975E-3</c:v>
                </c:pt>
                <c:pt idx="278">
                  <c:v>0</c:v>
                </c:pt>
                <c:pt idx="279">
                  <c:v>0</c:v>
                </c:pt>
                <c:pt idx="280">
                  <c:v>0</c:v>
                </c:pt>
                <c:pt idx="281">
                  <c:v>-5.000000000000001E-3</c:v>
                </c:pt>
                <c:pt idx="282">
                  <c:v>-5.000000000000001E-3</c:v>
                </c:pt>
                <c:pt idx="283">
                  <c:v>0</c:v>
                </c:pt>
                <c:pt idx="284">
                  <c:v>-5.000000000000001E-3</c:v>
                </c:pt>
                <c:pt idx="285">
                  <c:v>-5.000000000000001E-3</c:v>
                </c:pt>
                <c:pt idx="286">
                  <c:v>0</c:v>
                </c:pt>
                <c:pt idx="287">
                  <c:v>-4.9999999999999992E-3</c:v>
                </c:pt>
                <c:pt idx="288">
                  <c:v>-4.9999999999999992E-3</c:v>
                </c:pt>
                <c:pt idx="289">
                  <c:v>0</c:v>
                </c:pt>
                <c:pt idx="290">
                  <c:v>-5.0000000000000001E-3</c:v>
                </c:pt>
                <c:pt idx="291">
                  <c:v>-5.0000000000000001E-3</c:v>
                </c:pt>
                <c:pt idx="292">
                  <c:v>0</c:v>
                </c:pt>
                <c:pt idx="293">
                  <c:v>0</c:v>
                </c:pt>
                <c:pt idx="294">
                  <c:v>-5.0000000000000001E-3</c:v>
                </c:pt>
                <c:pt idx="295">
                  <c:v>-5.0000000000000001E-3</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numCache>
            </c:numRef>
          </c:yVal>
          <c:smooth val="1"/>
          <c:extLst>
            <c:ext xmlns:c16="http://schemas.microsoft.com/office/drawing/2014/chart" uri="{C3380CC4-5D6E-409C-BE32-E72D297353CC}">
              <c16:uniqueId val="{00000000-1924-450D-BE16-F2FEA7C46FD1}"/>
            </c:ext>
          </c:extLst>
        </c:ser>
        <c:ser>
          <c:idx val="1"/>
          <c:order val="1"/>
          <c:tx>
            <c:v>Exhaust velocity </c:v>
          </c:tx>
          <c:spPr>
            <a:ln w="19050" cap="rnd">
              <a:solidFill>
                <a:schemeClr val="accent2"/>
              </a:solidFill>
              <a:round/>
            </a:ln>
            <a:effectLst/>
          </c:spPr>
          <c:marker>
            <c:symbol val="none"/>
          </c:marker>
          <c:xVal>
            <c:numRef>
              <c:f>Camshaft!$B$2:$B$721</c:f>
              <c:numCache>
                <c:formatCode>General</c:formatCode>
                <c:ptCount val="72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pt idx="360">
                  <c:v>361</c:v>
                </c:pt>
                <c:pt idx="361">
                  <c:v>362</c:v>
                </c:pt>
                <c:pt idx="362">
                  <c:v>363</c:v>
                </c:pt>
                <c:pt idx="363">
                  <c:v>364</c:v>
                </c:pt>
                <c:pt idx="364">
                  <c:v>365</c:v>
                </c:pt>
                <c:pt idx="365">
                  <c:v>366</c:v>
                </c:pt>
                <c:pt idx="366">
                  <c:v>367</c:v>
                </c:pt>
                <c:pt idx="367">
                  <c:v>368</c:v>
                </c:pt>
                <c:pt idx="368">
                  <c:v>369</c:v>
                </c:pt>
                <c:pt idx="369">
                  <c:v>370</c:v>
                </c:pt>
                <c:pt idx="370">
                  <c:v>371</c:v>
                </c:pt>
                <c:pt idx="371">
                  <c:v>372</c:v>
                </c:pt>
                <c:pt idx="372">
                  <c:v>373</c:v>
                </c:pt>
                <c:pt idx="373">
                  <c:v>374</c:v>
                </c:pt>
                <c:pt idx="374">
                  <c:v>375</c:v>
                </c:pt>
                <c:pt idx="375">
                  <c:v>376</c:v>
                </c:pt>
                <c:pt idx="376">
                  <c:v>377</c:v>
                </c:pt>
                <c:pt idx="377">
                  <c:v>378</c:v>
                </c:pt>
                <c:pt idx="378">
                  <c:v>379</c:v>
                </c:pt>
                <c:pt idx="379">
                  <c:v>380</c:v>
                </c:pt>
                <c:pt idx="380">
                  <c:v>381</c:v>
                </c:pt>
                <c:pt idx="381">
                  <c:v>382</c:v>
                </c:pt>
                <c:pt idx="382">
                  <c:v>383</c:v>
                </c:pt>
                <c:pt idx="383">
                  <c:v>384</c:v>
                </c:pt>
                <c:pt idx="384">
                  <c:v>385</c:v>
                </c:pt>
                <c:pt idx="385">
                  <c:v>386</c:v>
                </c:pt>
                <c:pt idx="386">
                  <c:v>387</c:v>
                </c:pt>
                <c:pt idx="387">
                  <c:v>388</c:v>
                </c:pt>
                <c:pt idx="388">
                  <c:v>389</c:v>
                </c:pt>
                <c:pt idx="389">
                  <c:v>390</c:v>
                </c:pt>
                <c:pt idx="390">
                  <c:v>391</c:v>
                </c:pt>
                <c:pt idx="391">
                  <c:v>392</c:v>
                </c:pt>
                <c:pt idx="392">
                  <c:v>393</c:v>
                </c:pt>
                <c:pt idx="393">
                  <c:v>394</c:v>
                </c:pt>
                <c:pt idx="394">
                  <c:v>395</c:v>
                </c:pt>
                <c:pt idx="395">
                  <c:v>396</c:v>
                </c:pt>
                <c:pt idx="396">
                  <c:v>397</c:v>
                </c:pt>
                <c:pt idx="397">
                  <c:v>398</c:v>
                </c:pt>
                <c:pt idx="398">
                  <c:v>399</c:v>
                </c:pt>
                <c:pt idx="399">
                  <c:v>400</c:v>
                </c:pt>
                <c:pt idx="400">
                  <c:v>401</c:v>
                </c:pt>
                <c:pt idx="401">
                  <c:v>402</c:v>
                </c:pt>
                <c:pt idx="402">
                  <c:v>403</c:v>
                </c:pt>
                <c:pt idx="403">
                  <c:v>404</c:v>
                </c:pt>
                <c:pt idx="404">
                  <c:v>405</c:v>
                </c:pt>
                <c:pt idx="405">
                  <c:v>406</c:v>
                </c:pt>
                <c:pt idx="406">
                  <c:v>407</c:v>
                </c:pt>
                <c:pt idx="407">
                  <c:v>408</c:v>
                </c:pt>
                <c:pt idx="408">
                  <c:v>409</c:v>
                </c:pt>
                <c:pt idx="409">
                  <c:v>410</c:v>
                </c:pt>
                <c:pt idx="410">
                  <c:v>411</c:v>
                </c:pt>
                <c:pt idx="411">
                  <c:v>412</c:v>
                </c:pt>
                <c:pt idx="412">
                  <c:v>413</c:v>
                </c:pt>
                <c:pt idx="413">
                  <c:v>414</c:v>
                </c:pt>
                <c:pt idx="414">
                  <c:v>415</c:v>
                </c:pt>
                <c:pt idx="415">
                  <c:v>416</c:v>
                </c:pt>
                <c:pt idx="416">
                  <c:v>417</c:v>
                </c:pt>
                <c:pt idx="417">
                  <c:v>418</c:v>
                </c:pt>
                <c:pt idx="418">
                  <c:v>419</c:v>
                </c:pt>
                <c:pt idx="419">
                  <c:v>420</c:v>
                </c:pt>
                <c:pt idx="420">
                  <c:v>421</c:v>
                </c:pt>
                <c:pt idx="421">
                  <c:v>422</c:v>
                </c:pt>
                <c:pt idx="422">
                  <c:v>423</c:v>
                </c:pt>
                <c:pt idx="423">
                  <c:v>424</c:v>
                </c:pt>
                <c:pt idx="424">
                  <c:v>425</c:v>
                </c:pt>
                <c:pt idx="425">
                  <c:v>426</c:v>
                </c:pt>
                <c:pt idx="426">
                  <c:v>427</c:v>
                </c:pt>
                <c:pt idx="427">
                  <c:v>428</c:v>
                </c:pt>
                <c:pt idx="428">
                  <c:v>429</c:v>
                </c:pt>
                <c:pt idx="429">
                  <c:v>430</c:v>
                </c:pt>
                <c:pt idx="430">
                  <c:v>431</c:v>
                </c:pt>
                <c:pt idx="431">
                  <c:v>432</c:v>
                </c:pt>
                <c:pt idx="432">
                  <c:v>433</c:v>
                </c:pt>
                <c:pt idx="433">
                  <c:v>434</c:v>
                </c:pt>
                <c:pt idx="434">
                  <c:v>435</c:v>
                </c:pt>
                <c:pt idx="435">
                  <c:v>436</c:v>
                </c:pt>
                <c:pt idx="436">
                  <c:v>437</c:v>
                </c:pt>
                <c:pt idx="437">
                  <c:v>438</c:v>
                </c:pt>
                <c:pt idx="438">
                  <c:v>439</c:v>
                </c:pt>
                <c:pt idx="439">
                  <c:v>440</c:v>
                </c:pt>
                <c:pt idx="440">
                  <c:v>441</c:v>
                </c:pt>
                <c:pt idx="441">
                  <c:v>442</c:v>
                </c:pt>
                <c:pt idx="442">
                  <c:v>443</c:v>
                </c:pt>
                <c:pt idx="443">
                  <c:v>444</c:v>
                </c:pt>
                <c:pt idx="444">
                  <c:v>445</c:v>
                </c:pt>
                <c:pt idx="445">
                  <c:v>446</c:v>
                </c:pt>
                <c:pt idx="446">
                  <c:v>447</c:v>
                </c:pt>
                <c:pt idx="447">
                  <c:v>448</c:v>
                </c:pt>
                <c:pt idx="448">
                  <c:v>449</c:v>
                </c:pt>
                <c:pt idx="449">
                  <c:v>450</c:v>
                </c:pt>
                <c:pt idx="450">
                  <c:v>451</c:v>
                </c:pt>
                <c:pt idx="451">
                  <c:v>452</c:v>
                </c:pt>
                <c:pt idx="452">
                  <c:v>453</c:v>
                </c:pt>
                <c:pt idx="453">
                  <c:v>454</c:v>
                </c:pt>
                <c:pt idx="454">
                  <c:v>455</c:v>
                </c:pt>
                <c:pt idx="455">
                  <c:v>456</c:v>
                </c:pt>
                <c:pt idx="456">
                  <c:v>457</c:v>
                </c:pt>
                <c:pt idx="457">
                  <c:v>458</c:v>
                </c:pt>
                <c:pt idx="458">
                  <c:v>459</c:v>
                </c:pt>
                <c:pt idx="459">
                  <c:v>460</c:v>
                </c:pt>
                <c:pt idx="460">
                  <c:v>461</c:v>
                </c:pt>
                <c:pt idx="461">
                  <c:v>462</c:v>
                </c:pt>
                <c:pt idx="462">
                  <c:v>463</c:v>
                </c:pt>
                <c:pt idx="463">
                  <c:v>464</c:v>
                </c:pt>
                <c:pt idx="464">
                  <c:v>465</c:v>
                </c:pt>
                <c:pt idx="465">
                  <c:v>466</c:v>
                </c:pt>
                <c:pt idx="466">
                  <c:v>467</c:v>
                </c:pt>
                <c:pt idx="467">
                  <c:v>468</c:v>
                </c:pt>
                <c:pt idx="468">
                  <c:v>469</c:v>
                </c:pt>
                <c:pt idx="469">
                  <c:v>470</c:v>
                </c:pt>
                <c:pt idx="470">
                  <c:v>471</c:v>
                </c:pt>
                <c:pt idx="471">
                  <c:v>472</c:v>
                </c:pt>
                <c:pt idx="472">
                  <c:v>473</c:v>
                </c:pt>
                <c:pt idx="473">
                  <c:v>474</c:v>
                </c:pt>
                <c:pt idx="474">
                  <c:v>475</c:v>
                </c:pt>
                <c:pt idx="475">
                  <c:v>476</c:v>
                </c:pt>
                <c:pt idx="476">
                  <c:v>477</c:v>
                </c:pt>
                <c:pt idx="477">
                  <c:v>478</c:v>
                </c:pt>
                <c:pt idx="478">
                  <c:v>479</c:v>
                </c:pt>
                <c:pt idx="479">
                  <c:v>480</c:v>
                </c:pt>
                <c:pt idx="480">
                  <c:v>481</c:v>
                </c:pt>
                <c:pt idx="481">
                  <c:v>482</c:v>
                </c:pt>
                <c:pt idx="482">
                  <c:v>483</c:v>
                </c:pt>
                <c:pt idx="483">
                  <c:v>484</c:v>
                </c:pt>
                <c:pt idx="484">
                  <c:v>485</c:v>
                </c:pt>
                <c:pt idx="485">
                  <c:v>486</c:v>
                </c:pt>
                <c:pt idx="486">
                  <c:v>487</c:v>
                </c:pt>
                <c:pt idx="487">
                  <c:v>488</c:v>
                </c:pt>
                <c:pt idx="488">
                  <c:v>489</c:v>
                </c:pt>
                <c:pt idx="489">
                  <c:v>490</c:v>
                </c:pt>
                <c:pt idx="490">
                  <c:v>491</c:v>
                </c:pt>
                <c:pt idx="491">
                  <c:v>492</c:v>
                </c:pt>
                <c:pt idx="492">
                  <c:v>493</c:v>
                </c:pt>
                <c:pt idx="493">
                  <c:v>494</c:v>
                </c:pt>
                <c:pt idx="494">
                  <c:v>495</c:v>
                </c:pt>
                <c:pt idx="495">
                  <c:v>496</c:v>
                </c:pt>
                <c:pt idx="496">
                  <c:v>497</c:v>
                </c:pt>
                <c:pt idx="497">
                  <c:v>498</c:v>
                </c:pt>
                <c:pt idx="498">
                  <c:v>499</c:v>
                </c:pt>
                <c:pt idx="499">
                  <c:v>500</c:v>
                </c:pt>
                <c:pt idx="500">
                  <c:v>501</c:v>
                </c:pt>
                <c:pt idx="501">
                  <c:v>502</c:v>
                </c:pt>
                <c:pt idx="502">
                  <c:v>503</c:v>
                </c:pt>
                <c:pt idx="503">
                  <c:v>504</c:v>
                </c:pt>
                <c:pt idx="504">
                  <c:v>505</c:v>
                </c:pt>
                <c:pt idx="505">
                  <c:v>506</c:v>
                </c:pt>
                <c:pt idx="506">
                  <c:v>507</c:v>
                </c:pt>
                <c:pt idx="507">
                  <c:v>508</c:v>
                </c:pt>
                <c:pt idx="508">
                  <c:v>509</c:v>
                </c:pt>
                <c:pt idx="509">
                  <c:v>510</c:v>
                </c:pt>
                <c:pt idx="510">
                  <c:v>511</c:v>
                </c:pt>
                <c:pt idx="511">
                  <c:v>512</c:v>
                </c:pt>
                <c:pt idx="512">
                  <c:v>513</c:v>
                </c:pt>
                <c:pt idx="513">
                  <c:v>514</c:v>
                </c:pt>
                <c:pt idx="514">
                  <c:v>515</c:v>
                </c:pt>
                <c:pt idx="515">
                  <c:v>516</c:v>
                </c:pt>
                <c:pt idx="516">
                  <c:v>517</c:v>
                </c:pt>
                <c:pt idx="517">
                  <c:v>518</c:v>
                </c:pt>
                <c:pt idx="518">
                  <c:v>519</c:v>
                </c:pt>
                <c:pt idx="519">
                  <c:v>520</c:v>
                </c:pt>
                <c:pt idx="520">
                  <c:v>521</c:v>
                </c:pt>
                <c:pt idx="521">
                  <c:v>522</c:v>
                </c:pt>
                <c:pt idx="522">
                  <c:v>523</c:v>
                </c:pt>
                <c:pt idx="523">
                  <c:v>524</c:v>
                </c:pt>
                <c:pt idx="524">
                  <c:v>525</c:v>
                </c:pt>
                <c:pt idx="525">
                  <c:v>526</c:v>
                </c:pt>
                <c:pt idx="526">
                  <c:v>527</c:v>
                </c:pt>
                <c:pt idx="527">
                  <c:v>528</c:v>
                </c:pt>
                <c:pt idx="528">
                  <c:v>529</c:v>
                </c:pt>
                <c:pt idx="529">
                  <c:v>530</c:v>
                </c:pt>
                <c:pt idx="530">
                  <c:v>531</c:v>
                </c:pt>
                <c:pt idx="531">
                  <c:v>532</c:v>
                </c:pt>
                <c:pt idx="532">
                  <c:v>533</c:v>
                </c:pt>
                <c:pt idx="533">
                  <c:v>534</c:v>
                </c:pt>
                <c:pt idx="534">
                  <c:v>535</c:v>
                </c:pt>
                <c:pt idx="535">
                  <c:v>536</c:v>
                </c:pt>
                <c:pt idx="536">
                  <c:v>537</c:v>
                </c:pt>
                <c:pt idx="537">
                  <c:v>538</c:v>
                </c:pt>
                <c:pt idx="538">
                  <c:v>539</c:v>
                </c:pt>
                <c:pt idx="539">
                  <c:v>540</c:v>
                </c:pt>
                <c:pt idx="540">
                  <c:v>541</c:v>
                </c:pt>
                <c:pt idx="541">
                  <c:v>542</c:v>
                </c:pt>
                <c:pt idx="542">
                  <c:v>543</c:v>
                </c:pt>
                <c:pt idx="543">
                  <c:v>544</c:v>
                </c:pt>
                <c:pt idx="544">
                  <c:v>545</c:v>
                </c:pt>
                <c:pt idx="545">
                  <c:v>546</c:v>
                </c:pt>
                <c:pt idx="546">
                  <c:v>547</c:v>
                </c:pt>
                <c:pt idx="547">
                  <c:v>548</c:v>
                </c:pt>
                <c:pt idx="548">
                  <c:v>549</c:v>
                </c:pt>
                <c:pt idx="549">
                  <c:v>550</c:v>
                </c:pt>
                <c:pt idx="550">
                  <c:v>551</c:v>
                </c:pt>
                <c:pt idx="551">
                  <c:v>552</c:v>
                </c:pt>
                <c:pt idx="552">
                  <c:v>553</c:v>
                </c:pt>
                <c:pt idx="553">
                  <c:v>554</c:v>
                </c:pt>
                <c:pt idx="554">
                  <c:v>555</c:v>
                </c:pt>
                <c:pt idx="555">
                  <c:v>556</c:v>
                </c:pt>
                <c:pt idx="556">
                  <c:v>557</c:v>
                </c:pt>
                <c:pt idx="557">
                  <c:v>558</c:v>
                </c:pt>
                <c:pt idx="558">
                  <c:v>559</c:v>
                </c:pt>
                <c:pt idx="559">
                  <c:v>560</c:v>
                </c:pt>
                <c:pt idx="560">
                  <c:v>561</c:v>
                </c:pt>
                <c:pt idx="561">
                  <c:v>562</c:v>
                </c:pt>
                <c:pt idx="562">
                  <c:v>563</c:v>
                </c:pt>
                <c:pt idx="563">
                  <c:v>564</c:v>
                </c:pt>
                <c:pt idx="564">
                  <c:v>565</c:v>
                </c:pt>
                <c:pt idx="565">
                  <c:v>566</c:v>
                </c:pt>
                <c:pt idx="566">
                  <c:v>567</c:v>
                </c:pt>
                <c:pt idx="567">
                  <c:v>568</c:v>
                </c:pt>
                <c:pt idx="568">
                  <c:v>569</c:v>
                </c:pt>
                <c:pt idx="569">
                  <c:v>570</c:v>
                </c:pt>
                <c:pt idx="570">
                  <c:v>571</c:v>
                </c:pt>
                <c:pt idx="571">
                  <c:v>572</c:v>
                </c:pt>
                <c:pt idx="572">
                  <c:v>573</c:v>
                </c:pt>
                <c:pt idx="573">
                  <c:v>574</c:v>
                </c:pt>
                <c:pt idx="574">
                  <c:v>575</c:v>
                </c:pt>
                <c:pt idx="575">
                  <c:v>576</c:v>
                </c:pt>
                <c:pt idx="576">
                  <c:v>577</c:v>
                </c:pt>
                <c:pt idx="577">
                  <c:v>578</c:v>
                </c:pt>
                <c:pt idx="578">
                  <c:v>579</c:v>
                </c:pt>
                <c:pt idx="579">
                  <c:v>580</c:v>
                </c:pt>
                <c:pt idx="580">
                  <c:v>581</c:v>
                </c:pt>
                <c:pt idx="581">
                  <c:v>582</c:v>
                </c:pt>
                <c:pt idx="582">
                  <c:v>583</c:v>
                </c:pt>
                <c:pt idx="583">
                  <c:v>584</c:v>
                </c:pt>
                <c:pt idx="584">
                  <c:v>585</c:v>
                </c:pt>
                <c:pt idx="585">
                  <c:v>586</c:v>
                </c:pt>
                <c:pt idx="586">
                  <c:v>587</c:v>
                </c:pt>
                <c:pt idx="587">
                  <c:v>588</c:v>
                </c:pt>
                <c:pt idx="588">
                  <c:v>589</c:v>
                </c:pt>
                <c:pt idx="589">
                  <c:v>590</c:v>
                </c:pt>
                <c:pt idx="590">
                  <c:v>591</c:v>
                </c:pt>
                <c:pt idx="591">
                  <c:v>592</c:v>
                </c:pt>
                <c:pt idx="592">
                  <c:v>593</c:v>
                </c:pt>
                <c:pt idx="593">
                  <c:v>594</c:v>
                </c:pt>
                <c:pt idx="594">
                  <c:v>595</c:v>
                </c:pt>
                <c:pt idx="595">
                  <c:v>596</c:v>
                </c:pt>
                <c:pt idx="596">
                  <c:v>597</c:v>
                </c:pt>
                <c:pt idx="597">
                  <c:v>598</c:v>
                </c:pt>
                <c:pt idx="598">
                  <c:v>599</c:v>
                </c:pt>
                <c:pt idx="599">
                  <c:v>600</c:v>
                </c:pt>
                <c:pt idx="600">
                  <c:v>601</c:v>
                </c:pt>
                <c:pt idx="601">
                  <c:v>602</c:v>
                </c:pt>
                <c:pt idx="602">
                  <c:v>603</c:v>
                </c:pt>
                <c:pt idx="603">
                  <c:v>604</c:v>
                </c:pt>
                <c:pt idx="604">
                  <c:v>605</c:v>
                </c:pt>
                <c:pt idx="605">
                  <c:v>606</c:v>
                </c:pt>
                <c:pt idx="606">
                  <c:v>607</c:v>
                </c:pt>
                <c:pt idx="607">
                  <c:v>608</c:v>
                </c:pt>
                <c:pt idx="608">
                  <c:v>609</c:v>
                </c:pt>
                <c:pt idx="609">
                  <c:v>610</c:v>
                </c:pt>
                <c:pt idx="610">
                  <c:v>611</c:v>
                </c:pt>
                <c:pt idx="611">
                  <c:v>612</c:v>
                </c:pt>
                <c:pt idx="612">
                  <c:v>613</c:v>
                </c:pt>
                <c:pt idx="613">
                  <c:v>614</c:v>
                </c:pt>
                <c:pt idx="614">
                  <c:v>615</c:v>
                </c:pt>
                <c:pt idx="615">
                  <c:v>616</c:v>
                </c:pt>
                <c:pt idx="616">
                  <c:v>617</c:v>
                </c:pt>
                <c:pt idx="617">
                  <c:v>618</c:v>
                </c:pt>
                <c:pt idx="618">
                  <c:v>619</c:v>
                </c:pt>
                <c:pt idx="619">
                  <c:v>620</c:v>
                </c:pt>
                <c:pt idx="620">
                  <c:v>621</c:v>
                </c:pt>
                <c:pt idx="621">
                  <c:v>622</c:v>
                </c:pt>
                <c:pt idx="622">
                  <c:v>623</c:v>
                </c:pt>
                <c:pt idx="623">
                  <c:v>624</c:v>
                </c:pt>
                <c:pt idx="624">
                  <c:v>625</c:v>
                </c:pt>
                <c:pt idx="625">
                  <c:v>626</c:v>
                </c:pt>
                <c:pt idx="626">
                  <c:v>627</c:v>
                </c:pt>
                <c:pt idx="627">
                  <c:v>628</c:v>
                </c:pt>
                <c:pt idx="628">
                  <c:v>629</c:v>
                </c:pt>
                <c:pt idx="629">
                  <c:v>630</c:v>
                </c:pt>
                <c:pt idx="630">
                  <c:v>631</c:v>
                </c:pt>
                <c:pt idx="631">
                  <c:v>632</c:v>
                </c:pt>
                <c:pt idx="632">
                  <c:v>633</c:v>
                </c:pt>
                <c:pt idx="633">
                  <c:v>634</c:v>
                </c:pt>
                <c:pt idx="634">
                  <c:v>635</c:v>
                </c:pt>
                <c:pt idx="635">
                  <c:v>636</c:v>
                </c:pt>
                <c:pt idx="636">
                  <c:v>637</c:v>
                </c:pt>
                <c:pt idx="637">
                  <c:v>638</c:v>
                </c:pt>
                <c:pt idx="638">
                  <c:v>639</c:v>
                </c:pt>
                <c:pt idx="639">
                  <c:v>640</c:v>
                </c:pt>
                <c:pt idx="640">
                  <c:v>641</c:v>
                </c:pt>
                <c:pt idx="641">
                  <c:v>642</c:v>
                </c:pt>
                <c:pt idx="642">
                  <c:v>643</c:v>
                </c:pt>
                <c:pt idx="643">
                  <c:v>644</c:v>
                </c:pt>
                <c:pt idx="644">
                  <c:v>645</c:v>
                </c:pt>
                <c:pt idx="645">
                  <c:v>646</c:v>
                </c:pt>
                <c:pt idx="646">
                  <c:v>647</c:v>
                </c:pt>
                <c:pt idx="647">
                  <c:v>648</c:v>
                </c:pt>
                <c:pt idx="648">
                  <c:v>649</c:v>
                </c:pt>
                <c:pt idx="649">
                  <c:v>650</c:v>
                </c:pt>
                <c:pt idx="650">
                  <c:v>651</c:v>
                </c:pt>
                <c:pt idx="651">
                  <c:v>652</c:v>
                </c:pt>
                <c:pt idx="652">
                  <c:v>653</c:v>
                </c:pt>
                <c:pt idx="653">
                  <c:v>654</c:v>
                </c:pt>
                <c:pt idx="654">
                  <c:v>655</c:v>
                </c:pt>
                <c:pt idx="655">
                  <c:v>656</c:v>
                </c:pt>
                <c:pt idx="656">
                  <c:v>657</c:v>
                </c:pt>
                <c:pt idx="657">
                  <c:v>658</c:v>
                </c:pt>
                <c:pt idx="658">
                  <c:v>659</c:v>
                </c:pt>
                <c:pt idx="659">
                  <c:v>660</c:v>
                </c:pt>
                <c:pt idx="660">
                  <c:v>661</c:v>
                </c:pt>
                <c:pt idx="661">
                  <c:v>662</c:v>
                </c:pt>
                <c:pt idx="662">
                  <c:v>663</c:v>
                </c:pt>
                <c:pt idx="663">
                  <c:v>664</c:v>
                </c:pt>
                <c:pt idx="664">
                  <c:v>665</c:v>
                </c:pt>
                <c:pt idx="665">
                  <c:v>666</c:v>
                </c:pt>
                <c:pt idx="666">
                  <c:v>667</c:v>
                </c:pt>
                <c:pt idx="667">
                  <c:v>668</c:v>
                </c:pt>
                <c:pt idx="668">
                  <c:v>669</c:v>
                </c:pt>
                <c:pt idx="669">
                  <c:v>670</c:v>
                </c:pt>
                <c:pt idx="670">
                  <c:v>671</c:v>
                </c:pt>
                <c:pt idx="671">
                  <c:v>672</c:v>
                </c:pt>
                <c:pt idx="672">
                  <c:v>673</c:v>
                </c:pt>
                <c:pt idx="673">
                  <c:v>674</c:v>
                </c:pt>
                <c:pt idx="674">
                  <c:v>675</c:v>
                </c:pt>
                <c:pt idx="675">
                  <c:v>676</c:v>
                </c:pt>
                <c:pt idx="676">
                  <c:v>677</c:v>
                </c:pt>
                <c:pt idx="677">
                  <c:v>678</c:v>
                </c:pt>
                <c:pt idx="678">
                  <c:v>679</c:v>
                </c:pt>
                <c:pt idx="679">
                  <c:v>680</c:v>
                </c:pt>
                <c:pt idx="680">
                  <c:v>681</c:v>
                </c:pt>
                <c:pt idx="681">
                  <c:v>682</c:v>
                </c:pt>
                <c:pt idx="682">
                  <c:v>683</c:v>
                </c:pt>
                <c:pt idx="683">
                  <c:v>684</c:v>
                </c:pt>
                <c:pt idx="684">
                  <c:v>685</c:v>
                </c:pt>
                <c:pt idx="685">
                  <c:v>686</c:v>
                </c:pt>
                <c:pt idx="686">
                  <c:v>687</c:v>
                </c:pt>
                <c:pt idx="687">
                  <c:v>688</c:v>
                </c:pt>
                <c:pt idx="688">
                  <c:v>689</c:v>
                </c:pt>
                <c:pt idx="689">
                  <c:v>690</c:v>
                </c:pt>
                <c:pt idx="690">
                  <c:v>691</c:v>
                </c:pt>
                <c:pt idx="691">
                  <c:v>692</c:v>
                </c:pt>
                <c:pt idx="692">
                  <c:v>693</c:v>
                </c:pt>
                <c:pt idx="693">
                  <c:v>694</c:v>
                </c:pt>
                <c:pt idx="694">
                  <c:v>695</c:v>
                </c:pt>
                <c:pt idx="695">
                  <c:v>696</c:v>
                </c:pt>
                <c:pt idx="696">
                  <c:v>697</c:v>
                </c:pt>
                <c:pt idx="697">
                  <c:v>698</c:v>
                </c:pt>
                <c:pt idx="698">
                  <c:v>699</c:v>
                </c:pt>
                <c:pt idx="699">
                  <c:v>700</c:v>
                </c:pt>
                <c:pt idx="700">
                  <c:v>701</c:v>
                </c:pt>
                <c:pt idx="701">
                  <c:v>702</c:v>
                </c:pt>
                <c:pt idx="702">
                  <c:v>703</c:v>
                </c:pt>
                <c:pt idx="703">
                  <c:v>704</c:v>
                </c:pt>
                <c:pt idx="704">
                  <c:v>705</c:v>
                </c:pt>
                <c:pt idx="705">
                  <c:v>706</c:v>
                </c:pt>
                <c:pt idx="706">
                  <c:v>707</c:v>
                </c:pt>
                <c:pt idx="707">
                  <c:v>708</c:v>
                </c:pt>
                <c:pt idx="708">
                  <c:v>709</c:v>
                </c:pt>
                <c:pt idx="709">
                  <c:v>710</c:v>
                </c:pt>
                <c:pt idx="710">
                  <c:v>711</c:v>
                </c:pt>
                <c:pt idx="711">
                  <c:v>712</c:v>
                </c:pt>
                <c:pt idx="712">
                  <c:v>713</c:v>
                </c:pt>
                <c:pt idx="713">
                  <c:v>714</c:v>
                </c:pt>
                <c:pt idx="714">
                  <c:v>715</c:v>
                </c:pt>
                <c:pt idx="715">
                  <c:v>716</c:v>
                </c:pt>
                <c:pt idx="716">
                  <c:v>717</c:v>
                </c:pt>
                <c:pt idx="717">
                  <c:v>718</c:v>
                </c:pt>
                <c:pt idx="718">
                  <c:v>719</c:v>
                </c:pt>
                <c:pt idx="719">
                  <c:v>720</c:v>
                </c:pt>
              </c:numCache>
            </c:numRef>
          </c:xVal>
          <c:yVal>
            <c:numRef>
              <c:f>Camshaft!$F$2:$F$721</c:f>
              <c:numCache>
                <c:formatCode>General</c:formatCode>
                <c:ptCount val="7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5.0000000000000001E-3</c:v>
                </c:pt>
                <c:pt idx="467">
                  <c:v>0.02</c:v>
                </c:pt>
                <c:pt idx="468">
                  <c:v>0.02</c:v>
                </c:pt>
                <c:pt idx="469">
                  <c:v>1.5000000000000003E-2</c:v>
                </c:pt>
                <c:pt idx="470">
                  <c:v>1.9999999999999997E-2</c:v>
                </c:pt>
                <c:pt idx="471">
                  <c:v>1.4999999999999999E-2</c:v>
                </c:pt>
                <c:pt idx="472">
                  <c:v>1.4999999999999999E-2</c:v>
                </c:pt>
                <c:pt idx="473">
                  <c:v>2.0000000000000004E-2</c:v>
                </c:pt>
                <c:pt idx="474">
                  <c:v>2.0000000000000004E-2</c:v>
                </c:pt>
                <c:pt idx="475">
                  <c:v>1.4999999999999999E-2</c:v>
                </c:pt>
                <c:pt idx="476">
                  <c:v>1.4999999999999999E-2</c:v>
                </c:pt>
                <c:pt idx="477">
                  <c:v>1.999999999999999E-2</c:v>
                </c:pt>
                <c:pt idx="478">
                  <c:v>2.0000000000000004E-2</c:v>
                </c:pt>
                <c:pt idx="479">
                  <c:v>2.0000000000000004E-2</c:v>
                </c:pt>
                <c:pt idx="480">
                  <c:v>1.4999999999999999E-2</c:v>
                </c:pt>
                <c:pt idx="481">
                  <c:v>1.5000000000000013E-2</c:v>
                </c:pt>
                <c:pt idx="482">
                  <c:v>1.999999999999999E-2</c:v>
                </c:pt>
                <c:pt idx="483">
                  <c:v>1.999999999999999E-2</c:v>
                </c:pt>
                <c:pt idx="484">
                  <c:v>2.0000000000000018E-2</c:v>
                </c:pt>
                <c:pt idx="485">
                  <c:v>1.999999999999999E-2</c:v>
                </c:pt>
                <c:pt idx="486">
                  <c:v>2.4999999999999994E-2</c:v>
                </c:pt>
                <c:pt idx="487">
                  <c:v>0.03</c:v>
                </c:pt>
                <c:pt idx="488">
                  <c:v>3.5000000000000003E-2</c:v>
                </c:pt>
                <c:pt idx="489">
                  <c:v>4.0000000000000008E-2</c:v>
                </c:pt>
                <c:pt idx="490">
                  <c:v>4.5000000000000012E-2</c:v>
                </c:pt>
                <c:pt idx="491">
                  <c:v>4.9999999999999989E-2</c:v>
                </c:pt>
                <c:pt idx="492">
                  <c:v>4.9999999999999989E-2</c:v>
                </c:pt>
                <c:pt idx="493">
                  <c:v>0.06</c:v>
                </c:pt>
                <c:pt idx="494">
                  <c:v>7.5000000000000011E-2</c:v>
                </c:pt>
                <c:pt idx="495">
                  <c:v>7.5000000000000011E-2</c:v>
                </c:pt>
                <c:pt idx="496">
                  <c:v>6.9999999999999951E-2</c:v>
                </c:pt>
                <c:pt idx="497">
                  <c:v>7.5000000000000011E-2</c:v>
                </c:pt>
                <c:pt idx="498">
                  <c:v>8.5000000000000075E-2</c:v>
                </c:pt>
                <c:pt idx="499">
                  <c:v>8.9999999999999969E-2</c:v>
                </c:pt>
                <c:pt idx="500">
                  <c:v>8.9999999999999969E-2</c:v>
                </c:pt>
                <c:pt idx="501">
                  <c:v>9.4999999999999973E-2</c:v>
                </c:pt>
                <c:pt idx="502">
                  <c:v>0.10499999999999998</c:v>
                </c:pt>
                <c:pt idx="503">
                  <c:v>0.12</c:v>
                </c:pt>
                <c:pt idx="504">
                  <c:v>0.12</c:v>
                </c:pt>
                <c:pt idx="505">
                  <c:v>0.125</c:v>
                </c:pt>
                <c:pt idx="506">
                  <c:v>0.1349999999999999</c:v>
                </c:pt>
                <c:pt idx="507">
                  <c:v>0.13000000000000012</c:v>
                </c:pt>
                <c:pt idx="508">
                  <c:v>0.13500000000000001</c:v>
                </c:pt>
                <c:pt idx="509">
                  <c:v>0.14500000000000002</c:v>
                </c:pt>
                <c:pt idx="510">
                  <c:v>0.16500000000000004</c:v>
                </c:pt>
                <c:pt idx="511">
                  <c:v>0.16499999999999981</c:v>
                </c:pt>
                <c:pt idx="512">
                  <c:v>0.16500000000000004</c:v>
                </c:pt>
                <c:pt idx="513">
                  <c:v>0.18000000000000016</c:v>
                </c:pt>
                <c:pt idx="514">
                  <c:v>0.18999999999999995</c:v>
                </c:pt>
                <c:pt idx="515">
                  <c:v>0.19999999999999996</c:v>
                </c:pt>
                <c:pt idx="516">
                  <c:v>0.20000000000000018</c:v>
                </c:pt>
                <c:pt idx="517">
                  <c:v>0.24</c:v>
                </c:pt>
                <c:pt idx="518">
                  <c:v>0.26</c:v>
                </c:pt>
                <c:pt idx="519">
                  <c:v>0.26500000000000012</c:v>
                </c:pt>
                <c:pt idx="520">
                  <c:v>0.25999999999999979</c:v>
                </c:pt>
                <c:pt idx="521">
                  <c:v>0.23999999999999977</c:v>
                </c:pt>
                <c:pt idx="522">
                  <c:v>0.27</c:v>
                </c:pt>
                <c:pt idx="523">
                  <c:v>0.28000000000000025</c:v>
                </c:pt>
                <c:pt idx="524">
                  <c:v>0.28000000000000025</c:v>
                </c:pt>
                <c:pt idx="525">
                  <c:v>0.27</c:v>
                </c:pt>
                <c:pt idx="526">
                  <c:v>0.26499999999999968</c:v>
                </c:pt>
                <c:pt idx="527">
                  <c:v>0.25999999999999979</c:v>
                </c:pt>
                <c:pt idx="528">
                  <c:v>0.33000000000000007</c:v>
                </c:pt>
                <c:pt idx="529">
                  <c:v>0.32500000000000018</c:v>
                </c:pt>
                <c:pt idx="530">
                  <c:v>0.22500000000000009</c:v>
                </c:pt>
                <c:pt idx="531">
                  <c:v>0.20999999999999996</c:v>
                </c:pt>
                <c:pt idx="532">
                  <c:v>0.18500000000000005</c:v>
                </c:pt>
                <c:pt idx="533">
                  <c:v>0.12999999999999989</c:v>
                </c:pt>
                <c:pt idx="534">
                  <c:v>6.999999999999984E-2</c:v>
                </c:pt>
                <c:pt idx="535">
                  <c:v>2.9999999999999805E-2</c:v>
                </c:pt>
                <c:pt idx="536">
                  <c:v>-4.9999999999999822E-2</c:v>
                </c:pt>
                <c:pt idx="537">
                  <c:v>-0.11499999999999977</c:v>
                </c:pt>
                <c:pt idx="538">
                  <c:v>-0.12000000000000011</c:v>
                </c:pt>
                <c:pt idx="539">
                  <c:v>-0.16999999999999993</c:v>
                </c:pt>
                <c:pt idx="540">
                  <c:v>-0.21999999999999975</c:v>
                </c:pt>
                <c:pt idx="541">
                  <c:v>-0.23499999999999988</c:v>
                </c:pt>
                <c:pt idx="542">
                  <c:v>-0.26500000000000012</c:v>
                </c:pt>
                <c:pt idx="543">
                  <c:v>-0.26500000000000012</c:v>
                </c:pt>
                <c:pt idx="544">
                  <c:v>-0.28000000000000025</c:v>
                </c:pt>
                <c:pt idx="545">
                  <c:v>-0.28500000000000014</c:v>
                </c:pt>
                <c:pt idx="546">
                  <c:v>-0.27</c:v>
                </c:pt>
                <c:pt idx="547">
                  <c:v>-0.24500000000000011</c:v>
                </c:pt>
                <c:pt idx="548">
                  <c:v>-0.25499999999999989</c:v>
                </c:pt>
                <c:pt idx="549">
                  <c:v>-0.29000000000000004</c:v>
                </c:pt>
                <c:pt idx="550">
                  <c:v>-0.25</c:v>
                </c:pt>
                <c:pt idx="551">
                  <c:v>-0.25</c:v>
                </c:pt>
                <c:pt idx="552">
                  <c:v>-0.25499999999999989</c:v>
                </c:pt>
                <c:pt idx="553">
                  <c:v>-0.22499999999999987</c:v>
                </c:pt>
                <c:pt idx="554">
                  <c:v>-0.20999999999999996</c:v>
                </c:pt>
                <c:pt idx="555">
                  <c:v>-0.20999999999999996</c:v>
                </c:pt>
                <c:pt idx="556">
                  <c:v>-0.19500000000000006</c:v>
                </c:pt>
                <c:pt idx="557">
                  <c:v>-0.16999999999999993</c:v>
                </c:pt>
                <c:pt idx="558">
                  <c:v>-0.16999999999999993</c:v>
                </c:pt>
                <c:pt idx="559">
                  <c:v>-0.18999999999999995</c:v>
                </c:pt>
                <c:pt idx="560">
                  <c:v>-0.18500000000000005</c:v>
                </c:pt>
                <c:pt idx="561">
                  <c:v>-0.15500000000000003</c:v>
                </c:pt>
                <c:pt idx="562">
                  <c:v>-0.15000000000000013</c:v>
                </c:pt>
                <c:pt idx="563">
                  <c:v>-0.15000000000000013</c:v>
                </c:pt>
                <c:pt idx="564">
                  <c:v>-0.12999999999999989</c:v>
                </c:pt>
                <c:pt idx="565">
                  <c:v>-0.12499999999999989</c:v>
                </c:pt>
                <c:pt idx="566">
                  <c:v>-0.13500000000000001</c:v>
                </c:pt>
                <c:pt idx="567">
                  <c:v>-0.10500000000000009</c:v>
                </c:pt>
                <c:pt idx="568">
                  <c:v>-0.10499999999999998</c:v>
                </c:pt>
                <c:pt idx="569">
                  <c:v>-0.11499999999999999</c:v>
                </c:pt>
                <c:pt idx="570">
                  <c:v>-0.10499999999999998</c:v>
                </c:pt>
                <c:pt idx="571">
                  <c:v>-9.4999999999999973E-2</c:v>
                </c:pt>
                <c:pt idx="572">
                  <c:v>-8.0000000000000071E-2</c:v>
                </c:pt>
                <c:pt idx="573">
                  <c:v>-7.999999999999996E-2</c:v>
                </c:pt>
                <c:pt idx="574">
                  <c:v>-7.4999999999999956E-2</c:v>
                </c:pt>
                <c:pt idx="575">
                  <c:v>-7.5000000000000011E-2</c:v>
                </c:pt>
                <c:pt idx="576">
                  <c:v>-7.5000000000000011E-2</c:v>
                </c:pt>
                <c:pt idx="577">
                  <c:v>-0.06</c:v>
                </c:pt>
                <c:pt idx="578">
                  <c:v>-5.4999999999999993E-2</c:v>
                </c:pt>
                <c:pt idx="579">
                  <c:v>-5.5000000000000049E-2</c:v>
                </c:pt>
                <c:pt idx="580">
                  <c:v>-4.4999999999999984E-2</c:v>
                </c:pt>
                <c:pt idx="581">
                  <c:v>-4.4999999999999984E-2</c:v>
                </c:pt>
                <c:pt idx="582">
                  <c:v>-4.0000000000000036E-2</c:v>
                </c:pt>
                <c:pt idx="583">
                  <c:v>-2.4999999999999967E-2</c:v>
                </c:pt>
                <c:pt idx="584">
                  <c:v>-2.4999999999999967E-2</c:v>
                </c:pt>
                <c:pt idx="585">
                  <c:v>-2.5000000000000022E-2</c:v>
                </c:pt>
                <c:pt idx="586">
                  <c:v>-2.0000000000000018E-2</c:v>
                </c:pt>
                <c:pt idx="587">
                  <c:v>-1.999999999999999E-2</c:v>
                </c:pt>
                <c:pt idx="588">
                  <c:v>-1.999999999999999E-2</c:v>
                </c:pt>
                <c:pt idx="589">
                  <c:v>-2.0000000000000018E-2</c:v>
                </c:pt>
                <c:pt idx="590">
                  <c:v>-1.999999999999999E-2</c:v>
                </c:pt>
                <c:pt idx="591">
                  <c:v>-1.4999999999999986E-2</c:v>
                </c:pt>
                <c:pt idx="592">
                  <c:v>-1.0000000000000009E-2</c:v>
                </c:pt>
                <c:pt idx="593">
                  <c:v>-1.5000000000000013E-2</c:v>
                </c:pt>
                <c:pt idx="594">
                  <c:v>-1.999999999999999E-2</c:v>
                </c:pt>
                <c:pt idx="595">
                  <c:v>-1.999999999999999E-2</c:v>
                </c:pt>
                <c:pt idx="596">
                  <c:v>-1.5000000000000013E-2</c:v>
                </c:pt>
                <c:pt idx="597">
                  <c:v>-1.5000000000000013E-2</c:v>
                </c:pt>
                <c:pt idx="598">
                  <c:v>-1.4999999999999986E-2</c:v>
                </c:pt>
                <c:pt idx="599">
                  <c:v>-1.4999999999999986E-2</c:v>
                </c:pt>
                <c:pt idx="600">
                  <c:v>-2.0000000000000018E-2</c:v>
                </c:pt>
                <c:pt idx="601">
                  <c:v>-1.4999999999999999E-2</c:v>
                </c:pt>
                <c:pt idx="602">
                  <c:v>-1.4999999999999999E-2</c:v>
                </c:pt>
                <c:pt idx="603">
                  <c:v>-2.0000000000000004E-2</c:v>
                </c:pt>
                <c:pt idx="604">
                  <c:v>-1.4999999999999999E-2</c:v>
                </c:pt>
                <c:pt idx="605">
                  <c:v>-1.4999999999999999E-2</c:v>
                </c:pt>
                <c:pt idx="606">
                  <c:v>-1.999999999999999E-2</c:v>
                </c:pt>
                <c:pt idx="607">
                  <c:v>-2.0000000000000004E-2</c:v>
                </c:pt>
                <c:pt idx="608">
                  <c:v>-1.5000000000000006E-2</c:v>
                </c:pt>
                <c:pt idx="609">
                  <c:v>-9.999999999999995E-3</c:v>
                </c:pt>
                <c:pt idx="610">
                  <c:v>-1.4999999999999999E-2</c:v>
                </c:pt>
                <c:pt idx="611">
                  <c:v>-1.4999999999999999E-2</c:v>
                </c:pt>
                <c:pt idx="612">
                  <c:v>-4.9999999999999975E-3</c:v>
                </c:pt>
                <c:pt idx="613">
                  <c:v>-5.0000000000000044E-3</c:v>
                </c:pt>
                <c:pt idx="614">
                  <c:v>-1.0000000000000002E-2</c:v>
                </c:pt>
                <c:pt idx="615">
                  <c:v>-4.9999999999999975E-3</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-5.000000000000001E-3</c:v>
                </c:pt>
                <c:pt idx="679">
                  <c:v>-5.000000000000001E-3</c:v>
                </c:pt>
                <c:pt idx="680">
                  <c:v>0</c:v>
                </c:pt>
                <c:pt idx="681">
                  <c:v>0</c:v>
                </c:pt>
                <c:pt idx="682">
                  <c:v>-5.000000000000001E-3</c:v>
                </c:pt>
                <c:pt idx="683">
                  <c:v>-5.000000000000001E-3</c:v>
                </c:pt>
                <c:pt idx="684">
                  <c:v>0</c:v>
                </c:pt>
                <c:pt idx="685">
                  <c:v>0</c:v>
                </c:pt>
                <c:pt idx="686">
                  <c:v>0</c:v>
                </c:pt>
                <c:pt idx="687">
                  <c:v>0</c:v>
                </c:pt>
                <c:pt idx="688">
                  <c:v>0</c:v>
                </c:pt>
                <c:pt idx="689">
                  <c:v>0</c:v>
                </c:pt>
                <c:pt idx="690">
                  <c:v>0</c:v>
                </c:pt>
                <c:pt idx="691">
                  <c:v>-4.9999999999999992E-3</c:v>
                </c:pt>
                <c:pt idx="692">
                  <c:v>-4.9999999999999992E-3</c:v>
                </c:pt>
                <c:pt idx="693">
                  <c:v>0</c:v>
                </c:pt>
                <c:pt idx="694">
                  <c:v>0</c:v>
                </c:pt>
                <c:pt idx="695">
                  <c:v>0</c:v>
                </c:pt>
                <c:pt idx="696">
                  <c:v>0</c:v>
                </c:pt>
                <c:pt idx="697">
                  <c:v>0</c:v>
                </c:pt>
                <c:pt idx="698">
                  <c:v>0</c:v>
                </c:pt>
                <c:pt idx="699">
                  <c:v>0</c:v>
                </c:pt>
                <c:pt idx="700">
                  <c:v>0</c:v>
                </c:pt>
                <c:pt idx="701">
                  <c:v>0</c:v>
                </c:pt>
                <c:pt idx="702">
                  <c:v>0</c:v>
                </c:pt>
                <c:pt idx="703">
                  <c:v>-5.0000000000000001E-3</c:v>
                </c:pt>
                <c:pt idx="704">
                  <c:v>-5.0000000000000001E-3</c:v>
                </c:pt>
                <c:pt idx="705">
                  <c:v>0</c:v>
                </c:pt>
                <c:pt idx="706">
                  <c:v>0</c:v>
                </c:pt>
                <c:pt idx="707">
                  <c:v>0</c:v>
                </c:pt>
                <c:pt idx="708">
                  <c:v>0</c:v>
                </c:pt>
                <c:pt idx="709">
                  <c:v>0</c:v>
                </c:pt>
                <c:pt idx="710">
                  <c:v>0</c:v>
                </c:pt>
                <c:pt idx="711">
                  <c:v>0</c:v>
                </c:pt>
                <c:pt idx="712">
                  <c:v>-5.0000000000000001E-3</c:v>
                </c:pt>
                <c:pt idx="713">
                  <c:v>-5.0000000000000001E-3</c:v>
                </c:pt>
                <c:pt idx="714">
                  <c:v>0</c:v>
                </c:pt>
                <c:pt idx="715">
                  <c:v>0</c:v>
                </c:pt>
                <c:pt idx="716">
                  <c:v>0</c:v>
                </c:pt>
                <c:pt idx="717">
                  <c:v>0</c:v>
                </c:pt>
                <c:pt idx="718">
                  <c:v>0</c:v>
                </c:pt>
                <c:pt idx="719">
                  <c:v>0</c:v>
                </c:pt>
              </c:numCache>
            </c:numRef>
          </c:yVal>
          <c:smooth val="1"/>
          <c:extLst>
            <c:ext xmlns:c16="http://schemas.microsoft.com/office/drawing/2014/chart" uri="{C3380CC4-5D6E-409C-BE32-E72D297353CC}">
              <c16:uniqueId val="{00000001-1924-450D-BE16-F2FEA7C46FD1}"/>
            </c:ext>
          </c:extLst>
        </c:ser>
        <c:dLbls>
          <c:showLegendKey val="0"/>
          <c:showVal val="0"/>
          <c:showCatName val="0"/>
          <c:showSerName val="0"/>
          <c:showPercent val="0"/>
          <c:showBubbleSize val="0"/>
        </c:dLbls>
        <c:axId val="1668085056"/>
        <c:axId val="1668085536"/>
      </c:scatterChart>
      <c:valAx>
        <c:axId val="166808505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a:t>
                </a:r>
                <a:r>
                  <a:rPr lang="en-GB" baseline="30000"/>
                  <a:t>o</a:t>
                </a:r>
                <a:r>
                  <a:rPr lang="en-GB" baseline="0"/>
                  <a:t>)</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68085536"/>
        <c:crosses val="autoZero"/>
        <c:crossBetween val="midCat"/>
      </c:valAx>
      <c:valAx>
        <c:axId val="166808553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velocity</a:t>
                </a:r>
                <a:r>
                  <a:rPr lang="en-GB" baseline="0"/>
                  <a:t> (mm/deg)</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68085056"/>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Flow Coefficient</a:t>
            </a:r>
            <a:r>
              <a:rPr lang="en-GB" baseline="0"/>
              <a:t> (CF) vs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Intake CF</c:v>
          </c:tx>
          <c:spPr>
            <a:ln w="19050" cap="rnd">
              <a:solidFill>
                <a:schemeClr val="accent1"/>
              </a:solidFill>
              <a:round/>
            </a:ln>
            <a:effectLst/>
          </c:spPr>
          <c:marker>
            <c:symbol val="none"/>
          </c:marker>
          <c:xVal>
            <c:numRef>
              <c:f>Camshaft!$B$2:$B$721</c:f>
              <c:numCache>
                <c:formatCode>General</c:formatCode>
                <c:ptCount val="72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pt idx="360">
                  <c:v>361</c:v>
                </c:pt>
                <c:pt idx="361">
                  <c:v>362</c:v>
                </c:pt>
                <c:pt idx="362">
                  <c:v>363</c:v>
                </c:pt>
                <c:pt idx="363">
                  <c:v>364</c:v>
                </c:pt>
                <c:pt idx="364">
                  <c:v>365</c:v>
                </c:pt>
                <c:pt idx="365">
                  <c:v>366</c:v>
                </c:pt>
                <c:pt idx="366">
                  <c:v>367</c:v>
                </c:pt>
                <c:pt idx="367">
                  <c:v>368</c:v>
                </c:pt>
                <c:pt idx="368">
                  <c:v>369</c:v>
                </c:pt>
                <c:pt idx="369">
                  <c:v>370</c:v>
                </c:pt>
                <c:pt idx="370">
                  <c:v>371</c:v>
                </c:pt>
                <c:pt idx="371">
                  <c:v>372</c:v>
                </c:pt>
                <c:pt idx="372">
                  <c:v>373</c:v>
                </c:pt>
                <c:pt idx="373">
                  <c:v>374</c:v>
                </c:pt>
                <c:pt idx="374">
                  <c:v>375</c:v>
                </c:pt>
                <c:pt idx="375">
                  <c:v>376</c:v>
                </c:pt>
                <c:pt idx="376">
                  <c:v>377</c:v>
                </c:pt>
                <c:pt idx="377">
                  <c:v>378</c:v>
                </c:pt>
                <c:pt idx="378">
                  <c:v>379</c:v>
                </c:pt>
                <c:pt idx="379">
                  <c:v>380</c:v>
                </c:pt>
                <c:pt idx="380">
                  <c:v>381</c:v>
                </c:pt>
                <c:pt idx="381">
                  <c:v>382</c:v>
                </c:pt>
                <c:pt idx="382">
                  <c:v>383</c:v>
                </c:pt>
                <c:pt idx="383">
                  <c:v>384</c:v>
                </c:pt>
                <c:pt idx="384">
                  <c:v>385</c:v>
                </c:pt>
                <c:pt idx="385">
                  <c:v>386</c:v>
                </c:pt>
                <c:pt idx="386">
                  <c:v>387</c:v>
                </c:pt>
                <c:pt idx="387">
                  <c:v>388</c:v>
                </c:pt>
                <c:pt idx="388">
                  <c:v>389</c:v>
                </c:pt>
                <c:pt idx="389">
                  <c:v>390</c:v>
                </c:pt>
                <c:pt idx="390">
                  <c:v>391</c:v>
                </c:pt>
                <c:pt idx="391">
                  <c:v>392</c:v>
                </c:pt>
                <c:pt idx="392">
                  <c:v>393</c:v>
                </c:pt>
                <c:pt idx="393">
                  <c:v>394</c:v>
                </c:pt>
                <c:pt idx="394">
                  <c:v>395</c:v>
                </c:pt>
                <c:pt idx="395">
                  <c:v>396</c:v>
                </c:pt>
                <c:pt idx="396">
                  <c:v>397</c:v>
                </c:pt>
                <c:pt idx="397">
                  <c:v>398</c:v>
                </c:pt>
                <c:pt idx="398">
                  <c:v>399</c:v>
                </c:pt>
                <c:pt idx="399">
                  <c:v>400</c:v>
                </c:pt>
                <c:pt idx="400">
                  <c:v>401</c:v>
                </c:pt>
                <c:pt idx="401">
                  <c:v>402</c:v>
                </c:pt>
                <c:pt idx="402">
                  <c:v>403</c:v>
                </c:pt>
                <c:pt idx="403">
                  <c:v>404</c:v>
                </c:pt>
                <c:pt idx="404">
                  <c:v>405</c:v>
                </c:pt>
                <c:pt idx="405">
                  <c:v>406</c:v>
                </c:pt>
                <c:pt idx="406">
                  <c:v>407</c:v>
                </c:pt>
                <c:pt idx="407">
                  <c:v>408</c:v>
                </c:pt>
                <c:pt idx="408">
                  <c:v>409</c:v>
                </c:pt>
                <c:pt idx="409">
                  <c:v>410</c:v>
                </c:pt>
                <c:pt idx="410">
                  <c:v>411</c:v>
                </c:pt>
                <c:pt idx="411">
                  <c:v>412</c:v>
                </c:pt>
                <c:pt idx="412">
                  <c:v>413</c:v>
                </c:pt>
                <c:pt idx="413">
                  <c:v>414</c:v>
                </c:pt>
                <c:pt idx="414">
                  <c:v>415</c:v>
                </c:pt>
                <c:pt idx="415">
                  <c:v>416</c:v>
                </c:pt>
                <c:pt idx="416">
                  <c:v>417</c:v>
                </c:pt>
                <c:pt idx="417">
                  <c:v>418</c:v>
                </c:pt>
                <c:pt idx="418">
                  <c:v>419</c:v>
                </c:pt>
                <c:pt idx="419">
                  <c:v>420</c:v>
                </c:pt>
                <c:pt idx="420">
                  <c:v>421</c:v>
                </c:pt>
                <c:pt idx="421">
                  <c:v>422</c:v>
                </c:pt>
                <c:pt idx="422">
                  <c:v>423</c:v>
                </c:pt>
                <c:pt idx="423">
                  <c:v>424</c:v>
                </c:pt>
                <c:pt idx="424">
                  <c:v>425</c:v>
                </c:pt>
                <c:pt idx="425">
                  <c:v>426</c:v>
                </c:pt>
                <c:pt idx="426">
                  <c:v>427</c:v>
                </c:pt>
                <c:pt idx="427">
                  <c:v>428</c:v>
                </c:pt>
                <c:pt idx="428">
                  <c:v>429</c:v>
                </c:pt>
                <c:pt idx="429">
                  <c:v>430</c:v>
                </c:pt>
                <c:pt idx="430">
                  <c:v>431</c:v>
                </c:pt>
                <c:pt idx="431">
                  <c:v>432</c:v>
                </c:pt>
                <c:pt idx="432">
                  <c:v>433</c:v>
                </c:pt>
                <c:pt idx="433">
                  <c:v>434</c:v>
                </c:pt>
                <c:pt idx="434">
                  <c:v>435</c:v>
                </c:pt>
                <c:pt idx="435">
                  <c:v>436</c:v>
                </c:pt>
                <c:pt idx="436">
                  <c:v>437</c:v>
                </c:pt>
                <c:pt idx="437">
                  <c:v>438</c:v>
                </c:pt>
                <c:pt idx="438">
                  <c:v>439</c:v>
                </c:pt>
                <c:pt idx="439">
                  <c:v>440</c:v>
                </c:pt>
                <c:pt idx="440">
                  <c:v>441</c:v>
                </c:pt>
                <c:pt idx="441">
                  <c:v>442</c:v>
                </c:pt>
                <c:pt idx="442">
                  <c:v>443</c:v>
                </c:pt>
                <c:pt idx="443">
                  <c:v>444</c:v>
                </c:pt>
                <c:pt idx="444">
                  <c:v>445</c:v>
                </c:pt>
                <c:pt idx="445">
                  <c:v>446</c:v>
                </c:pt>
                <c:pt idx="446">
                  <c:v>447</c:v>
                </c:pt>
                <c:pt idx="447">
                  <c:v>448</c:v>
                </c:pt>
                <c:pt idx="448">
                  <c:v>449</c:v>
                </c:pt>
                <c:pt idx="449">
                  <c:v>450</c:v>
                </c:pt>
                <c:pt idx="450">
                  <c:v>451</c:v>
                </c:pt>
                <c:pt idx="451">
                  <c:v>452</c:v>
                </c:pt>
                <c:pt idx="452">
                  <c:v>453</c:v>
                </c:pt>
                <c:pt idx="453">
                  <c:v>454</c:v>
                </c:pt>
                <c:pt idx="454">
                  <c:v>455</c:v>
                </c:pt>
                <c:pt idx="455">
                  <c:v>456</c:v>
                </c:pt>
                <c:pt idx="456">
                  <c:v>457</c:v>
                </c:pt>
                <c:pt idx="457">
                  <c:v>458</c:v>
                </c:pt>
                <c:pt idx="458">
                  <c:v>459</c:v>
                </c:pt>
                <c:pt idx="459">
                  <c:v>460</c:v>
                </c:pt>
                <c:pt idx="460">
                  <c:v>461</c:v>
                </c:pt>
                <c:pt idx="461">
                  <c:v>462</c:v>
                </c:pt>
                <c:pt idx="462">
                  <c:v>463</c:v>
                </c:pt>
                <c:pt idx="463">
                  <c:v>464</c:v>
                </c:pt>
                <c:pt idx="464">
                  <c:v>465</c:v>
                </c:pt>
                <c:pt idx="465">
                  <c:v>466</c:v>
                </c:pt>
                <c:pt idx="466">
                  <c:v>467</c:v>
                </c:pt>
                <c:pt idx="467">
                  <c:v>468</c:v>
                </c:pt>
                <c:pt idx="468">
                  <c:v>469</c:v>
                </c:pt>
                <c:pt idx="469">
                  <c:v>470</c:v>
                </c:pt>
                <c:pt idx="470">
                  <c:v>471</c:v>
                </c:pt>
                <c:pt idx="471">
                  <c:v>472</c:v>
                </c:pt>
                <c:pt idx="472">
                  <c:v>473</c:v>
                </c:pt>
                <c:pt idx="473">
                  <c:v>474</c:v>
                </c:pt>
                <c:pt idx="474">
                  <c:v>475</c:v>
                </c:pt>
                <c:pt idx="475">
                  <c:v>476</c:v>
                </c:pt>
                <c:pt idx="476">
                  <c:v>477</c:v>
                </c:pt>
                <c:pt idx="477">
                  <c:v>478</c:v>
                </c:pt>
                <c:pt idx="478">
                  <c:v>479</c:v>
                </c:pt>
                <c:pt idx="479">
                  <c:v>480</c:v>
                </c:pt>
                <c:pt idx="480">
                  <c:v>481</c:v>
                </c:pt>
                <c:pt idx="481">
                  <c:v>482</c:v>
                </c:pt>
                <c:pt idx="482">
                  <c:v>483</c:v>
                </c:pt>
                <c:pt idx="483">
                  <c:v>484</c:v>
                </c:pt>
                <c:pt idx="484">
                  <c:v>485</c:v>
                </c:pt>
                <c:pt idx="485">
                  <c:v>486</c:v>
                </c:pt>
                <c:pt idx="486">
                  <c:v>487</c:v>
                </c:pt>
                <c:pt idx="487">
                  <c:v>488</c:v>
                </c:pt>
                <c:pt idx="488">
                  <c:v>489</c:v>
                </c:pt>
                <c:pt idx="489">
                  <c:v>490</c:v>
                </c:pt>
                <c:pt idx="490">
                  <c:v>491</c:v>
                </c:pt>
                <c:pt idx="491">
                  <c:v>492</c:v>
                </c:pt>
                <c:pt idx="492">
                  <c:v>493</c:v>
                </c:pt>
                <c:pt idx="493">
                  <c:v>494</c:v>
                </c:pt>
                <c:pt idx="494">
                  <c:v>495</c:v>
                </c:pt>
                <c:pt idx="495">
                  <c:v>496</c:v>
                </c:pt>
                <c:pt idx="496">
                  <c:v>497</c:v>
                </c:pt>
                <c:pt idx="497">
                  <c:v>498</c:v>
                </c:pt>
                <c:pt idx="498">
                  <c:v>499</c:v>
                </c:pt>
                <c:pt idx="499">
                  <c:v>500</c:v>
                </c:pt>
                <c:pt idx="500">
                  <c:v>501</c:v>
                </c:pt>
                <c:pt idx="501">
                  <c:v>502</c:v>
                </c:pt>
                <c:pt idx="502">
                  <c:v>503</c:v>
                </c:pt>
                <c:pt idx="503">
                  <c:v>504</c:v>
                </c:pt>
                <c:pt idx="504">
                  <c:v>505</c:v>
                </c:pt>
                <c:pt idx="505">
                  <c:v>506</c:v>
                </c:pt>
                <c:pt idx="506">
                  <c:v>507</c:v>
                </c:pt>
                <c:pt idx="507">
                  <c:v>508</c:v>
                </c:pt>
                <c:pt idx="508">
                  <c:v>509</c:v>
                </c:pt>
                <c:pt idx="509">
                  <c:v>510</c:v>
                </c:pt>
                <c:pt idx="510">
                  <c:v>511</c:v>
                </c:pt>
                <c:pt idx="511">
                  <c:v>512</c:v>
                </c:pt>
                <c:pt idx="512">
                  <c:v>513</c:v>
                </c:pt>
                <c:pt idx="513">
                  <c:v>514</c:v>
                </c:pt>
                <c:pt idx="514">
                  <c:v>515</c:v>
                </c:pt>
                <c:pt idx="515">
                  <c:v>516</c:v>
                </c:pt>
                <c:pt idx="516">
                  <c:v>517</c:v>
                </c:pt>
                <c:pt idx="517">
                  <c:v>518</c:v>
                </c:pt>
                <c:pt idx="518">
                  <c:v>519</c:v>
                </c:pt>
                <c:pt idx="519">
                  <c:v>520</c:v>
                </c:pt>
                <c:pt idx="520">
                  <c:v>521</c:v>
                </c:pt>
                <c:pt idx="521">
                  <c:v>522</c:v>
                </c:pt>
                <c:pt idx="522">
                  <c:v>523</c:v>
                </c:pt>
                <c:pt idx="523">
                  <c:v>524</c:v>
                </c:pt>
                <c:pt idx="524">
                  <c:v>525</c:v>
                </c:pt>
                <c:pt idx="525">
                  <c:v>526</c:v>
                </c:pt>
                <c:pt idx="526">
                  <c:v>527</c:v>
                </c:pt>
                <c:pt idx="527">
                  <c:v>528</c:v>
                </c:pt>
                <c:pt idx="528">
                  <c:v>529</c:v>
                </c:pt>
                <c:pt idx="529">
                  <c:v>530</c:v>
                </c:pt>
                <c:pt idx="530">
                  <c:v>531</c:v>
                </c:pt>
                <c:pt idx="531">
                  <c:v>532</c:v>
                </c:pt>
                <c:pt idx="532">
                  <c:v>533</c:v>
                </c:pt>
                <c:pt idx="533">
                  <c:v>534</c:v>
                </c:pt>
                <c:pt idx="534">
                  <c:v>535</c:v>
                </c:pt>
                <c:pt idx="535">
                  <c:v>536</c:v>
                </c:pt>
                <c:pt idx="536">
                  <c:v>537</c:v>
                </c:pt>
                <c:pt idx="537">
                  <c:v>538</c:v>
                </c:pt>
                <c:pt idx="538">
                  <c:v>539</c:v>
                </c:pt>
                <c:pt idx="539">
                  <c:v>540</c:v>
                </c:pt>
                <c:pt idx="540">
                  <c:v>541</c:v>
                </c:pt>
                <c:pt idx="541">
                  <c:v>542</c:v>
                </c:pt>
                <c:pt idx="542">
                  <c:v>543</c:v>
                </c:pt>
                <c:pt idx="543">
                  <c:v>544</c:v>
                </c:pt>
                <c:pt idx="544">
                  <c:v>545</c:v>
                </c:pt>
                <c:pt idx="545">
                  <c:v>546</c:v>
                </c:pt>
                <c:pt idx="546">
                  <c:v>547</c:v>
                </c:pt>
                <c:pt idx="547">
                  <c:v>548</c:v>
                </c:pt>
                <c:pt idx="548">
                  <c:v>549</c:v>
                </c:pt>
                <c:pt idx="549">
                  <c:v>550</c:v>
                </c:pt>
                <c:pt idx="550">
                  <c:v>551</c:v>
                </c:pt>
                <c:pt idx="551">
                  <c:v>552</c:v>
                </c:pt>
                <c:pt idx="552">
                  <c:v>553</c:v>
                </c:pt>
                <c:pt idx="553">
                  <c:v>554</c:v>
                </c:pt>
                <c:pt idx="554">
                  <c:v>555</c:v>
                </c:pt>
                <c:pt idx="555">
                  <c:v>556</c:v>
                </c:pt>
                <c:pt idx="556">
                  <c:v>557</c:v>
                </c:pt>
                <c:pt idx="557">
                  <c:v>558</c:v>
                </c:pt>
                <c:pt idx="558">
                  <c:v>559</c:v>
                </c:pt>
                <c:pt idx="559">
                  <c:v>560</c:v>
                </c:pt>
                <c:pt idx="560">
                  <c:v>561</c:v>
                </c:pt>
                <c:pt idx="561">
                  <c:v>562</c:v>
                </c:pt>
                <c:pt idx="562">
                  <c:v>563</c:v>
                </c:pt>
                <c:pt idx="563">
                  <c:v>564</c:v>
                </c:pt>
                <c:pt idx="564">
                  <c:v>565</c:v>
                </c:pt>
                <c:pt idx="565">
                  <c:v>566</c:v>
                </c:pt>
                <c:pt idx="566">
                  <c:v>567</c:v>
                </c:pt>
                <c:pt idx="567">
                  <c:v>568</c:v>
                </c:pt>
                <c:pt idx="568">
                  <c:v>569</c:v>
                </c:pt>
                <c:pt idx="569">
                  <c:v>570</c:v>
                </c:pt>
                <c:pt idx="570">
                  <c:v>571</c:v>
                </c:pt>
                <c:pt idx="571">
                  <c:v>572</c:v>
                </c:pt>
                <c:pt idx="572">
                  <c:v>573</c:v>
                </c:pt>
                <c:pt idx="573">
                  <c:v>574</c:v>
                </c:pt>
                <c:pt idx="574">
                  <c:v>575</c:v>
                </c:pt>
                <c:pt idx="575">
                  <c:v>576</c:v>
                </c:pt>
                <c:pt idx="576">
                  <c:v>577</c:v>
                </c:pt>
                <c:pt idx="577">
                  <c:v>578</c:v>
                </c:pt>
                <c:pt idx="578">
                  <c:v>579</c:v>
                </c:pt>
                <c:pt idx="579">
                  <c:v>580</c:v>
                </c:pt>
                <c:pt idx="580">
                  <c:v>581</c:v>
                </c:pt>
                <c:pt idx="581">
                  <c:v>582</c:v>
                </c:pt>
                <c:pt idx="582">
                  <c:v>583</c:v>
                </c:pt>
                <c:pt idx="583">
                  <c:v>584</c:v>
                </c:pt>
                <c:pt idx="584">
                  <c:v>585</c:v>
                </c:pt>
                <c:pt idx="585">
                  <c:v>586</c:v>
                </c:pt>
                <c:pt idx="586">
                  <c:v>587</c:v>
                </c:pt>
                <c:pt idx="587">
                  <c:v>588</c:v>
                </c:pt>
                <c:pt idx="588">
                  <c:v>589</c:v>
                </c:pt>
                <c:pt idx="589">
                  <c:v>590</c:v>
                </c:pt>
                <c:pt idx="590">
                  <c:v>591</c:v>
                </c:pt>
                <c:pt idx="591">
                  <c:v>592</c:v>
                </c:pt>
                <c:pt idx="592">
                  <c:v>593</c:v>
                </c:pt>
                <c:pt idx="593">
                  <c:v>594</c:v>
                </c:pt>
                <c:pt idx="594">
                  <c:v>595</c:v>
                </c:pt>
                <c:pt idx="595">
                  <c:v>596</c:v>
                </c:pt>
                <c:pt idx="596">
                  <c:v>597</c:v>
                </c:pt>
                <c:pt idx="597">
                  <c:v>598</c:v>
                </c:pt>
                <c:pt idx="598">
                  <c:v>599</c:v>
                </c:pt>
                <c:pt idx="599">
                  <c:v>600</c:v>
                </c:pt>
                <c:pt idx="600">
                  <c:v>601</c:v>
                </c:pt>
                <c:pt idx="601">
                  <c:v>602</c:v>
                </c:pt>
                <c:pt idx="602">
                  <c:v>603</c:v>
                </c:pt>
                <c:pt idx="603">
                  <c:v>604</c:v>
                </c:pt>
                <c:pt idx="604">
                  <c:v>605</c:v>
                </c:pt>
                <c:pt idx="605">
                  <c:v>606</c:v>
                </c:pt>
                <c:pt idx="606">
                  <c:v>607</c:v>
                </c:pt>
                <c:pt idx="607">
                  <c:v>608</c:v>
                </c:pt>
                <c:pt idx="608">
                  <c:v>609</c:v>
                </c:pt>
                <c:pt idx="609">
                  <c:v>610</c:v>
                </c:pt>
                <c:pt idx="610">
                  <c:v>611</c:v>
                </c:pt>
                <c:pt idx="611">
                  <c:v>612</c:v>
                </c:pt>
                <c:pt idx="612">
                  <c:v>613</c:v>
                </c:pt>
                <c:pt idx="613">
                  <c:v>614</c:v>
                </c:pt>
                <c:pt idx="614">
                  <c:v>615</c:v>
                </c:pt>
                <c:pt idx="615">
                  <c:v>616</c:v>
                </c:pt>
                <c:pt idx="616">
                  <c:v>617</c:v>
                </c:pt>
                <c:pt idx="617">
                  <c:v>618</c:v>
                </c:pt>
                <c:pt idx="618">
                  <c:v>619</c:v>
                </c:pt>
                <c:pt idx="619">
                  <c:v>620</c:v>
                </c:pt>
                <c:pt idx="620">
                  <c:v>621</c:v>
                </c:pt>
                <c:pt idx="621">
                  <c:v>622</c:v>
                </c:pt>
                <c:pt idx="622">
                  <c:v>623</c:v>
                </c:pt>
                <c:pt idx="623">
                  <c:v>624</c:v>
                </c:pt>
                <c:pt idx="624">
                  <c:v>625</c:v>
                </c:pt>
                <c:pt idx="625">
                  <c:v>626</c:v>
                </c:pt>
                <c:pt idx="626">
                  <c:v>627</c:v>
                </c:pt>
                <c:pt idx="627">
                  <c:v>628</c:v>
                </c:pt>
                <c:pt idx="628">
                  <c:v>629</c:v>
                </c:pt>
                <c:pt idx="629">
                  <c:v>630</c:v>
                </c:pt>
                <c:pt idx="630">
                  <c:v>631</c:v>
                </c:pt>
                <c:pt idx="631">
                  <c:v>632</c:v>
                </c:pt>
                <c:pt idx="632">
                  <c:v>633</c:v>
                </c:pt>
                <c:pt idx="633">
                  <c:v>634</c:v>
                </c:pt>
                <c:pt idx="634">
                  <c:v>635</c:v>
                </c:pt>
                <c:pt idx="635">
                  <c:v>636</c:v>
                </c:pt>
                <c:pt idx="636">
                  <c:v>637</c:v>
                </c:pt>
                <c:pt idx="637">
                  <c:v>638</c:v>
                </c:pt>
                <c:pt idx="638">
                  <c:v>639</c:v>
                </c:pt>
                <c:pt idx="639">
                  <c:v>640</c:v>
                </c:pt>
                <c:pt idx="640">
                  <c:v>641</c:v>
                </c:pt>
                <c:pt idx="641">
                  <c:v>642</c:v>
                </c:pt>
                <c:pt idx="642">
                  <c:v>643</c:v>
                </c:pt>
                <c:pt idx="643">
                  <c:v>644</c:v>
                </c:pt>
                <c:pt idx="644">
                  <c:v>645</c:v>
                </c:pt>
                <c:pt idx="645">
                  <c:v>646</c:v>
                </c:pt>
                <c:pt idx="646">
                  <c:v>647</c:v>
                </c:pt>
                <c:pt idx="647">
                  <c:v>648</c:v>
                </c:pt>
                <c:pt idx="648">
                  <c:v>649</c:v>
                </c:pt>
                <c:pt idx="649">
                  <c:v>650</c:v>
                </c:pt>
                <c:pt idx="650">
                  <c:v>651</c:v>
                </c:pt>
                <c:pt idx="651">
                  <c:v>652</c:v>
                </c:pt>
                <c:pt idx="652">
                  <c:v>653</c:v>
                </c:pt>
                <c:pt idx="653">
                  <c:v>654</c:v>
                </c:pt>
                <c:pt idx="654">
                  <c:v>655</c:v>
                </c:pt>
                <c:pt idx="655">
                  <c:v>656</c:v>
                </c:pt>
                <c:pt idx="656">
                  <c:v>657</c:v>
                </c:pt>
                <c:pt idx="657">
                  <c:v>658</c:v>
                </c:pt>
                <c:pt idx="658">
                  <c:v>659</c:v>
                </c:pt>
                <c:pt idx="659">
                  <c:v>660</c:v>
                </c:pt>
                <c:pt idx="660">
                  <c:v>661</c:v>
                </c:pt>
                <c:pt idx="661">
                  <c:v>662</c:v>
                </c:pt>
                <c:pt idx="662">
                  <c:v>663</c:v>
                </c:pt>
                <c:pt idx="663">
                  <c:v>664</c:v>
                </c:pt>
                <c:pt idx="664">
                  <c:v>665</c:v>
                </c:pt>
                <c:pt idx="665">
                  <c:v>666</c:v>
                </c:pt>
                <c:pt idx="666">
                  <c:v>667</c:v>
                </c:pt>
                <c:pt idx="667">
                  <c:v>668</c:v>
                </c:pt>
                <c:pt idx="668">
                  <c:v>669</c:v>
                </c:pt>
                <c:pt idx="669">
                  <c:v>670</c:v>
                </c:pt>
                <c:pt idx="670">
                  <c:v>671</c:v>
                </c:pt>
                <c:pt idx="671">
                  <c:v>672</c:v>
                </c:pt>
                <c:pt idx="672">
                  <c:v>673</c:v>
                </c:pt>
                <c:pt idx="673">
                  <c:v>674</c:v>
                </c:pt>
                <c:pt idx="674">
                  <c:v>675</c:v>
                </c:pt>
                <c:pt idx="675">
                  <c:v>676</c:v>
                </c:pt>
                <c:pt idx="676">
                  <c:v>677</c:v>
                </c:pt>
                <c:pt idx="677">
                  <c:v>678</c:v>
                </c:pt>
                <c:pt idx="678">
                  <c:v>679</c:v>
                </c:pt>
                <c:pt idx="679">
                  <c:v>680</c:v>
                </c:pt>
                <c:pt idx="680">
                  <c:v>681</c:v>
                </c:pt>
                <c:pt idx="681">
                  <c:v>682</c:v>
                </c:pt>
                <c:pt idx="682">
                  <c:v>683</c:v>
                </c:pt>
                <c:pt idx="683">
                  <c:v>684</c:v>
                </c:pt>
                <c:pt idx="684">
                  <c:v>685</c:v>
                </c:pt>
                <c:pt idx="685">
                  <c:v>686</c:v>
                </c:pt>
                <c:pt idx="686">
                  <c:v>687</c:v>
                </c:pt>
                <c:pt idx="687">
                  <c:v>688</c:v>
                </c:pt>
                <c:pt idx="688">
                  <c:v>689</c:v>
                </c:pt>
                <c:pt idx="689">
                  <c:v>690</c:v>
                </c:pt>
                <c:pt idx="690">
                  <c:v>691</c:v>
                </c:pt>
                <c:pt idx="691">
                  <c:v>692</c:v>
                </c:pt>
                <c:pt idx="692">
                  <c:v>693</c:v>
                </c:pt>
                <c:pt idx="693">
                  <c:v>694</c:v>
                </c:pt>
                <c:pt idx="694">
                  <c:v>695</c:v>
                </c:pt>
                <c:pt idx="695">
                  <c:v>696</c:v>
                </c:pt>
                <c:pt idx="696">
                  <c:v>697</c:v>
                </c:pt>
                <c:pt idx="697">
                  <c:v>698</c:v>
                </c:pt>
                <c:pt idx="698">
                  <c:v>699</c:v>
                </c:pt>
                <c:pt idx="699">
                  <c:v>700</c:v>
                </c:pt>
                <c:pt idx="700">
                  <c:v>701</c:v>
                </c:pt>
                <c:pt idx="701">
                  <c:v>702</c:v>
                </c:pt>
                <c:pt idx="702">
                  <c:v>703</c:v>
                </c:pt>
                <c:pt idx="703">
                  <c:v>704</c:v>
                </c:pt>
                <c:pt idx="704">
                  <c:v>705</c:v>
                </c:pt>
                <c:pt idx="705">
                  <c:v>706</c:v>
                </c:pt>
                <c:pt idx="706">
                  <c:v>707</c:v>
                </c:pt>
                <c:pt idx="707">
                  <c:v>708</c:v>
                </c:pt>
                <c:pt idx="708">
                  <c:v>709</c:v>
                </c:pt>
                <c:pt idx="709">
                  <c:v>710</c:v>
                </c:pt>
                <c:pt idx="710">
                  <c:v>711</c:v>
                </c:pt>
                <c:pt idx="711">
                  <c:v>712</c:v>
                </c:pt>
                <c:pt idx="712">
                  <c:v>713</c:v>
                </c:pt>
                <c:pt idx="713">
                  <c:v>714</c:v>
                </c:pt>
                <c:pt idx="714">
                  <c:v>715</c:v>
                </c:pt>
                <c:pt idx="715">
                  <c:v>716</c:v>
                </c:pt>
                <c:pt idx="716">
                  <c:v>717</c:v>
                </c:pt>
                <c:pt idx="717">
                  <c:v>718</c:v>
                </c:pt>
                <c:pt idx="718">
                  <c:v>719</c:v>
                </c:pt>
                <c:pt idx="719">
                  <c:v>720</c:v>
                </c:pt>
              </c:numCache>
            </c:numRef>
          </c:xVal>
          <c:yVal>
            <c:numRef>
              <c:f>Camshaft!$G$2:$G$721</c:f>
              <c:numCache>
                <c:formatCode>General</c:formatCode>
                <c:ptCount val="7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0.26233500133333332</c:v>
                </c:pt>
                <c:pt idx="145">
                  <c:v>0.26233500133333332</c:v>
                </c:pt>
                <c:pt idx="146">
                  <c:v>0.26233500133333332</c:v>
                </c:pt>
                <c:pt idx="147">
                  <c:v>0.26233500133333332</c:v>
                </c:pt>
                <c:pt idx="148">
                  <c:v>0.26233500133333332</c:v>
                </c:pt>
                <c:pt idx="149">
                  <c:v>0.26233500133333332</c:v>
                </c:pt>
                <c:pt idx="150">
                  <c:v>0.26233500133333332</c:v>
                </c:pt>
                <c:pt idx="151">
                  <c:v>0.26233500133333332</c:v>
                </c:pt>
                <c:pt idx="152">
                  <c:v>0.26233500133333332</c:v>
                </c:pt>
                <c:pt idx="153">
                  <c:v>0.26233500133333332</c:v>
                </c:pt>
                <c:pt idx="154">
                  <c:v>0.26233500133333332</c:v>
                </c:pt>
                <c:pt idx="155">
                  <c:v>0.26233500133333332</c:v>
                </c:pt>
                <c:pt idx="156">
                  <c:v>0.47997929200000006</c:v>
                </c:pt>
                <c:pt idx="157">
                  <c:v>0.47997929200000006</c:v>
                </c:pt>
                <c:pt idx="158">
                  <c:v>0.47997929200000006</c:v>
                </c:pt>
                <c:pt idx="159">
                  <c:v>0.47997929200000006</c:v>
                </c:pt>
                <c:pt idx="160">
                  <c:v>0.47997929200000006</c:v>
                </c:pt>
                <c:pt idx="161">
                  <c:v>0.47997929200000006</c:v>
                </c:pt>
                <c:pt idx="162">
                  <c:v>0.47997929200000006</c:v>
                </c:pt>
                <c:pt idx="163">
                  <c:v>0.47997929200000006</c:v>
                </c:pt>
                <c:pt idx="164">
                  <c:v>0.67106695333333333</c:v>
                </c:pt>
                <c:pt idx="165">
                  <c:v>0.67106695333333333</c:v>
                </c:pt>
                <c:pt idx="166">
                  <c:v>0.67106695333333333</c:v>
                </c:pt>
                <c:pt idx="167">
                  <c:v>0.67106695333333333</c:v>
                </c:pt>
                <c:pt idx="168">
                  <c:v>0.67106695333333333</c:v>
                </c:pt>
                <c:pt idx="169">
                  <c:v>0.67106695333333333</c:v>
                </c:pt>
                <c:pt idx="170">
                  <c:v>0.67106695333333333</c:v>
                </c:pt>
                <c:pt idx="171">
                  <c:v>0.84188399599999997</c:v>
                </c:pt>
                <c:pt idx="172">
                  <c:v>0.84188399599999997</c:v>
                </c:pt>
                <c:pt idx="173">
                  <c:v>0.84188399599999997</c:v>
                </c:pt>
                <c:pt idx="174">
                  <c:v>0.84188399599999997</c:v>
                </c:pt>
                <c:pt idx="175">
                  <c:v>0.84188399599999997</c:v>
                </c:pt>
                <c:pt idx="176">
                  <c:v>0.8784876479999999</c:v>
                </c:pt>
                <c:pt idx="177">
                  <c:v>0.8784876479999999</c:v>
                </c:pt>
                <c:pt idx="178">
                  <c:v>0.8784876479999999</c:v>
                </c:pt>
                <c:pt idx="179">
                  <c:v>0.8784876479999999</c:v>
                </c:pt>
                <c:pt idx="180">
                  <c:v>0.8784876479999999</c:v>
                </c:pt>
                <c:pt idx="181">
                  <c:v>0.8784876479999999</c:v>
                </c:pt>
                <c:pt idx="182">
                  <c:v>0.8784876479999999</c:v>
                </c:pt>
                <c:pt idx="183">
                  <c:v>0.8784876479999999</c:v>
                </c:pt>
                <c:pt idx="184">
                  <c:v>0.8784876479999999</c:v>
                </c:pt>
                <c:pt idx="185">
                  <c:v>0.8784876479999999</c:v>
                </c:pt>
                <c:pt idx="186">
                  <c:v>0.84188399599999997</c:v>
                </c:pt>
                <c:pt idx="187">
                  <c:v>0.84188399599999997</c:v>
                </c:pt>
                <c:pt idx="188">
                  <c:v>0.84188399599999997</c:v>
                </c:pt>
                <c:pt idx="189">
                  <c:v>0.84188399599999997</c:v>
                </c:pt>
                <c:pt idx="190">
                  <c:v>0.84188399599999997</c:v>
                </c:pt>
                <c:pt idx="191">
                  <c:v>0.84188399599999997</c:v>
                </c:pt>
                <c:pt idx="192">
                  <c:v>0.67106695333333333</c:v>
                </c:pt>
                <c:pt idx="193">
                  <c:v>0.67106695333333333</c:v>
                </c:pt>
                <c:pt idx="194">
                  <c:v>0.67106695333333333</c:v>
                </c:pt>
                <c:pt idx="195">
                  <c:v>0.67106695333333333</c:v>
                </c:pt>
                <c:pt idx="196">
                  <c:v>0.67106695333333333</c:v>
                </c:pt>
                <c:pt idx="197">
                  <c:v>0.67106695333333333</c:v>
                </c:pt>
                <c:pt idx="198">
                  <c:v>0.47997929200000006</c:v>
                </c:pt>
                <c:pt idx="199">
                  <c:v>0.47997929200000006</c:v>
                </c:pt>
                <c:pt idx="200">
                  <c:v>0.47997929200000006</c:v>
                </c:pt>
                <c:pt idx="201">
                  <c:v>0.47997929200000006</c:v>
                </c:pt>
                <c:pt idx="202">
                  <c:v>0.47997929200000006</c:v>
                </c:pt>
                <c:pt idx="203">
                  <c:v>0.47997929200000006</c:v>
                </c:pt>
                <c:pt idx="204">
                  <c:v>0.47997929200000006</c:v>
                </c:pt>
                <c:pt idx="205">
                  <c:v>0.26233500133333332</c:v>
                </c:pt>
                <c:pt idx="206">
                  <c:v>0.26233500133333332</c:v>
                </c:pt>
                <c:pt idx="207">
                  <c:v>0.26233500133333332</c:v>
                </c:pt>
                <c:pt idx="208">
                  <c:v>0.26233500133333332</c:v>
                </c:pt>
                <c:pt idx="209">
                  <c:v>0.26233500133333332</c:v>
                </c:pt>
                <c:pt idx="210">
                  <c:v>0.26233500133333332</c:v>
                </c:pt>
                <c:pt idx="211">
                  <c:v>0.26233500133333332</c:v>
                </c:pt>
                <c:pt idx="212">
                  <c:v>0.26233500133333332</c:v>
                </c:pt>
                <c:pt idx="213">
                  <c:v>0.26233500133333332</c:v>
                </c:pt>
                <c:pt idx="214">
                  <c:v>0.26233500133333332</c:v>
                </c:pt>
                <c:pt idx="215">
                  <c:v>0.26233500133333332</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numCache>
            </c:numRef>
          </c:yVal>
          <c:smooth val="1"/>
          <c:extLst>
            <c:ext xmlns:c16="http://schemas.microsoft.com/office/drawing/2014/chart" uri="{C3380CC4-5D6E-409C-BE32-E72D297353CC}">
              <c16:uniqueId val="{00000000-CABC-413B-9F78-49C157C1EA91}"/>
            </c:ext>
          </c:extLst>
        </c:ser>
        <c:ser>
          <c:idx val="1"/>
          <c:order val="1"/>
          <c:tx>
            <c:v>Exhaust CF</c:v>
          </c:tx>
          <c:spPr>
            <a:ln w="19050" cap="rnd">
              <a:solidFill>
                <a:schemeClr val="accent2"/>
              </a:solidFill>
              <a:round/>
            </a:ln>
            <a:effectLst/>
          </c:spPr>
          <c:marker>
            <c:symbol val="none"/>
          </c:marker>
          <c:xVal>
            <c:numRef>
              <c:f>Camshaft!$B$2:$B$721</c:f>
              <c:numCache>
                <c:formatCode>General</c:formatCode>
                <c:ptCount val="72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pt idx="360">
                  <c:v>361</c:v>
                </c:pt>
                <c:pt idx="361">
                  <c:v>362</c:v>
                </c:pt>
                <c:pt idx="362">
                  <c:v>363</c:v>
                </c:pt>
                <c:pt idx="363">
                  <c:v>364</c:v>
                </c:pt>
                <c:pt idx="364">
                  <c:v>365</c:v>
                </c:pt>
                <c:pt idx="365">
                  <c:v>366</c:v>
                </c:pt>
                <c:pt idx="366">
                  <c:v>367</c:v>
                </c:pt>
                <c:pt idx="367">
                  <c:v>368</c:v>
                </c:pt>
                <c:pt idx="368">
                  <c:v>369</c:v>
                </c:pt>
                <c:pt idx="369">
                  <c:v>370</c:v>
                </c:pt>
                <c:pt idx="370">
                  <c:v>371</c:v>
                </c:pt>
                <c:pt idx="371">
                  <c:v>372</c:v>
                </c:pt>
                <c:pt idx="372">
                  <c:v>373</c:v>
                </c:pt>
                <c:pt idx="373">
                  <c:v>374</c:v>
                </c:pt>
                <c:pt idx="374">
                  <c:v>375</c:v>
                </c:pt>
                <c:pt idx="375">
                  <c:v>376</c:v>
                </c:pt>
                <c:pt idx="376">
                  <c:v>377</c:v>
                </c:pt>
                <c:pt idx="377">
                  <c:v>378</c:v>
                </c:pt>
                <c:pt idx="378">
                  <c:v>379</c:v>
                </c:pt>
                <c:pt idx="379">
                  <c:v>380</c:v>
                </c:pt>
                <c:pt idx="380">
                  <c:v>381</c:v>
                </c:pt>
                <c:pt idx="381">
                  <c:v>382</c:v>
                </c:pt>
                <c:pt idx="382">
                  <c:v>383</c:v>
                </c:pt>
                <c:pt idx="383">
                  <c:v>384</c:v>
                </c:pt>
                <c:pt idx="384">
                  <c:v>385</c:v>
                </c:pt>
                <c:pt idx="385">
                  <c:v>386</c:v>
                </c:pt>
                <c:pt idx="386">
                  <c:v>387</c:v>
                </c:pt>
                <c:pt idx="387">
                  <c:v>388</c:v>
                </c:pt>
                <c:pt idx="388">
                  <c:v>389</c:v>
                </c:pt>
                <c:pt idx="389">
                  <c:v>390</c:v>
                </c:pt>
                <c:pt idx="390">
                  <c:v>391</c:v>
                </c:pt>
                <c:pt idx="391">
                  <c:v>392</c:v>
                </c:pt>
                <c:pt idx="392">
                  <c:v>393</c:v>
                </c:pt>
                <c:pt idx="393">
                  <c:v>394</c:v>
                </c:pt>
                <c:pt idx="394">
                  <c:v>395</c:v>
                </c:pt>
                <c:pt idx="395">
                  <c:v>396</c:v>
                </c:pt>
                <c:pt idx="396">
                  <c:v>397</c:v>
                </c:pt>
                <c:pt idx="397">
                  <c:v>398</c:v>
                </c:pt>
                <c:pt idx="398">
                  <c:v>399</c:v>
                </c:pt>
                <c:pt idx="399">
                  <c:v>400</c:v>
                </c:pt>
                <c:pt idx="400">
                  <c:v>401</c:v>
                </c:pt>
                <c:pt idx="401">
                  <c:v>402</c:v>
                </c:pt>
                <c:pt idx="402">
                  <c:v>403</c:v>
                </c:pt>
                <c:pt idx="403">
                  <c:v>404</c:v>
                </c:pt>
                <c:pt idx="404">
                  <c:v>405</c:v>
                </c:pt>
                <c:pt idx="405">
                  <c:v>406</c:v>
                </c:pt>
                <c:pt idx="406">
                  <c:v>407</c:v>
                </c:pt>
                <c:pt idx="407">
                  <c:v>408</c:v>
                </c:pt>
                <c:pt idx="408">
                  <c:v>409</c:v>
                </c:pt>
                <c:pt idx="409">
                  <c:v>410</c:v>
                </c:pt>
                <c:pt idx="410">
                  <c:v>411</c:v>
                </c:pt>
                <c:pt idx="411">
                  <c:v>412</c:v>
                </c:pt>
                <c:pt idx="412">
                  <c:v>413</c:v>
                </c:pt>
                <c:pt idx="413">
                  <c:v>414</c:v>
                </c:pt>
                <c:pt idx="414">
                  <c:v>415</c:v>
                </c:pt>
                <c:pt idx="415">
                  <c:v>416</c:v>
                </c:pt>
                <c:pt idx="416">
                  <c:v>417</c:v>
                </c:pt>
                <c:pt idx="417">
                  <c:v>418</c:v>
                </c:pt>
                <c:pt idx="418">
                  <c:v>419</c:v>
                </c:pt>
                <c:pt idx="419">
                  <c:v>420</c:v>
                </c:pt>
                <c:pt idx="420">
                  <c:v>421</c:v>
                </c:pt>
                <c:pt idx="421">
                  <c:v>422</c:v>
                </c:pt>
                <c:pt idx="422">
                  <c:v>423</c:v>
                </c:pt>
                <c:pt idx="423">
                  <c:v>424</c:v>
                </c:pt>
                <c:pt idx="424">
                  <c:v>425</c:v>
                </c:pt>
                <c:pt idx="425">
                  <c:v>426</c:v>
                </c:pt>
                <c:pt idx="426">
                  <c:v>427</c:v>
                </c:pt>
                <c:pt idx="427">
                  <c:v>428</c:v>
                </c:pt>
                <c:pt idx="428">
                  <c:v>429</c:v>
                </c:pt>
                <c:pt idx="429">
                  <c:v>430</c:v>
                </c:pt>
                <c:pt idx="430">
                  <c:v>431</c:v>
                </c:pt>
                <c:pt idx="431">
                  <c:v>432</c:v>
                </c:pt>
                <c:pt idx="432">
                  <c:v>433</c:v>
                </c:pt>
                <c:pt idx="433">
                  <c:v>434</c:v>
                </c:pt>
                <c:pt idx="434">
                  <c:v>435</c:v>
                </c:pt>
                <c:pt idx="435">
                  <c:v>436</c:v>
                </c:pt>
                <c:pt idx="436">
                  <c:v>437</c:v>
                </c:pt>
                <c:pt idx="437">
                  <c:v>438</c:v>
                </c:pt>
                <c:pt idx="438">
                  <c:v>439</c:v>
                </c:pt>
                <c:pt idx="439">
                  <c:v>440</c:v>
                </c:pt>
                <c:pt idx="440">
                  <c:v>441</c:v>
                </c:pt>
                <c:pt idx="441">
                  <c:v>442</c:v>
                </c:pt>
                <c:pt idx="442">
                  <c:v>443</c:v>
                </c:pt>
                <c:pt idx="443">
                  <c:v>444</c:v>
                </c:pt>
                <c:pt idx="444">
                  <c:v>445</c:v>
                </c:pt>
                <c:pt idx="445">
                  <c:v>446</c:v>
                </c:pt>
                <c:pt idx="446">
                  <c:v>447</c:v>
                </c:pt>
                <c:pt idx="447">
                  <c:v>448</c:v>
                </c:pt>
                <c:pt idx="448">
                  <c:v>449</c:v>
                </c:pt>
                <c:pt idx="449">
                  <c:v>450</c:v>
                </c:pt>
                <c:pt idx="450">
                  <c:v>451</c:v>
                </c:pt>
                <c:pt idx="451">
                  <c:v>452</c:v>
                </c:pt>
                <c:pt idx="452">
                  <c:v>453</c:v>
                </c:pt>
                <c:pt idx="453">
                  <c:v>454</c:v>
                </c:pt>
                <c:pt idx="454">
                  <c:v>455</c:v>
                </c:pt>
                <c:pt idx="455">
                  <c:v>456</c:v>
                </c:pt>
                <c:pt idx="456">
                  <c:v>457</c:v>
                </c:pt>
                <c:pt idx="457">
                  <c:v>458</c:v>
                </c:pt>
                <c:pt idx="458">
                  <c:v>459</c:v>
                </c:pt>
                <c:pt idx="459">
                  <c:v>460</c:v>
                </c:pt>
                <c:pt idx="460">
                  <c:v>461</c:v>
                </c:pt>
                <c:pt idx="461">
                  <c:v>462</c:v>
                </c:pt>
                <c:pt idx="462">
                  <c:v>463</c:v>
                </c:pt>
                <c:pt idx="463">
                  <c:v>464</c:v>
                </c:pt>
                <c:pt idx="464">
                  <c:v>465</c:v>
                </c:pt>
                <c:pt idx="465">
                  <c:v>466</c:v>
                </c:pt>
                <c:pt idx="466">
                  <c:v>467</c:v>
                </c:pt>
                <c:pt idx="467">
                  <c:v>468</c:v>
                </c:pt>
                <c:pt idx="468">
                  <c:v>469</c:v>
                </c:pt>
                <c:pt idx="469">
                  <c:v>470</c:v>
                </c:pt>
                <c:pt idx="470">
                  <c:v>471</c:v>
                </c:pt>
                <c:pt idx="471">
                  <c:v>472</c:v>
                </c:pt>
                <c:pt idx="472">
                  <c:v>473</c:v>
                </c:pt>
                <c:pt idx="473">
                  <c:v>474</c:v>
                </c:pt>
                <c:pt idx="474">
                  <c:v>475</c:v>
                </c:pt>
                <c:pt idx="475">
                  <c:v>476</c:v>
                </c:pt>
                <c:pt idx="476">
                  <c:v>477</c:v>
                </c:pt>
                <c:pt idx="477">
                  <c:v>478</c:v>
                </c:pt>
                <c:pt idx="478">
                  <c:v>479</c:v>
                </c:pt>
                <c:pt idx="479">
                  <c:v>480</c:v>
                </c:pt>
                <c:pt idx="480">
                  <c:v>481</c:v>
                </c:pt>
                <c:pt idx="481">
                  <c:v>482</c:v>
                </c:pt>
                <c:pt idx="482">
                  <c:v>483</c:v>
                </c:pt>
                <c:pt idx="483">
                  <c:v>484</c:v>
                </c:pt>
                <c:pt idx="484">
                  <c:v>485</c:v>
                </c:pt>
                <c:pt idx="485">
                  <c:v>486</c:v>
                </c:pt>
                <c:pt idx="486">
                  <c:v>487</c:v>
                </c:pt>
                <c:pt idx="487">
                  <c:v>488</c:v>
                </c:pt>
                <c:pt idx="488">
                  <c:v>489</c:v>
                </c:pt>
                <c:pt idx="489">
                  <c:v>490</c:v>
                </c:pt>
                <c:pt idx="490">
                  <c:v>491</c:v>
                </c:pt>
                <c:pt idx="491">
                  <c:v>492</c:v>
                </c:pt>
                <c:pt idx="492">
                  <c:v>493</c:v>
                </c:pt>
                <c:pt idx="493">
                  <c:v>494</c:v>
                </c:pt>
                <c:pt idx="494">
                  <c:v>495</c:v>
                </c:pt>
                <c:pt idx="495">
                  <c:v>496</c:v>
                </c:pt>
                <c:pt idx="496">
                  <c:v>497</c:v>
                </c:pt>
                <c:pt idx="497">
                  <c:v>498</c:v>
                </c:pt>
                <c:pt idx="498">
                  <c:v>499</c:v>
                </c:pt>
                <c:pt idx="499">
                  <c:v>500</c:v>
                </c:pt>
                <c:pt idx="500">
                  <c:v>501</c:v>
                </c:pt>
                <c:pt idx="501">
                  <c:v>502</c:v>
                </c:pt>
                <c:pt idx="502">
                  <c:v>503</c:v>
                </c:pt>
                <c:pt idx="503">
                  <c:v>504</c:v>
                </c:pt>
                <c:pt idx="504">
                  <c:v>505</c:v>
                </c:pt>
                <c:pt idx="505">
                  <c:v>506</c:v>
                </c:pt>
                <c:pt idx="506">
                  <c:v>507</c:v>
                </c:pt>
                <c:pt idx="507">
                  <c:v>508</c:v>
                </c:pt>
                <c:pt idx="508">
                  <c:v>509</c:v>
                </c:pt>
                <c:pt idx="509">
                  <c:v>510</c:v>
                </c:pt>
                <c:pt idx="510">
                  <c:v>511</c:v>
                </c:pt>
                <c:pt idx="511">
                  <c:v>512</c:v>
                </c:pt>
                <c:pt idx="512">
                  <c:v>513</c:v>
                </c:pt>
                <c:pt idx="513">
                  <c:v>514</c:v>
                </c:pt>
                <c:pt idx="514">
                  <c:v>515</c:v>
                </c:pt>
                <c:pt idx="515">
                  <c:v>516</c:v>
                </c:pt>
                <c:pt idx="516">
                  <c:v>517</c:v>
                </c:pt>
                <c:pt idx="517">
                  <c:v>518</c:v>
                </c:pt>
                <c:pt idx="518">
                  <c:v>519</c:v>
                </c:pt>
                <c:pt idx="519">
                  <c:v>520</c:v>
                </c:pt>
                <c:pt idx="520">
                  <c:v>521</c:v>
                </c:pt>
                <c:pt idx="521">
                  <c:v>522</c:v>
                </c:pt>
                <c:pt idx="522">
                  <c:v>523</c:v>
                </c:pt>
                <c:pt idx="523">
                  <c:v>524</c:v>
                </c:pt>
                <c:pt idx="524">
                  <c:v>525</c:v>
                </c:pt>
                <c:pt idx="525">
                  <c:v>526</c:v>
                </c:pt>
                <c:pt idx="526">
                  <c:v>527</c:v>
                </c:pt>
                <c:pt idx="527">
                  <c:v>528</c:v>
                </c:pt>
                <c:pt idx="528">
                  <c:v>529</c:v>
                </c:pt>
                <c:pt idx="529">
                  <c:v>530</c:v>
                </c:pt>
                <c:pt idx="530">
                  <c:v>531</c:v>
                </c:pt>
                <c:pt idx="531">
                  <c:v>532</c:v>
                </c:pt>
                <c:pt idx="532">
                  <c:v>533</c:v>
                </c:pt>
                <c:pt idx="533">
                  <c:v>534</c:v>
                </c:pt>
                <c:pt idx="534">
                  <c:v>535</c:v>
                </c:pt>
                <c:pt idx="535">
                  <c:v>536</c:v>
                </c:pt>
                <c:pt idx="536">
                  <c:v>537</c:v>
                </c:pt>
                <c:pt idx="537">
                  <c:v>538</c:v>
                </c:pt>
                <c:pt idx="538">
                  <c:v>539</c:v>
                </c:pt>
                <c:pt idx="539">
                  <c:v>540</c:v>
                </c:pt>
                <c:pt idx="540">
                  <c:v>541</c:v>
                </c:pt>
                <c:pt idx="541">
                  <c:v>542</c:v>
                </c:pt>
                <c:pt idx="542">
                  <c:v>543</c:v>
                </c:pt>
                <c:pt idx="543">
                  <c:v>544</c:v>
                </c:pt>
                <c:pt idx="544">
                  <c:v>545</c:v>
                </c:pt>
                <c:pt idx="545">
                  <c:v>546</c:v>
                </c:pt>
                <c:pt idx="546">
                  <c:v>547</c:v>
                </c:pt>
                <c:pt idx="547">
                  <c:v>548</c:v>
                </c:pt>
                <c:pt idx="548">
                  <c:v>549</c:v>
                </c:pt>
                <c:pt idx="549">
                  <c:v>550</c:v>
                </c:pt>
                <c:pt idx="550">
                  <c:v>551</c:v>
                </c:pt>
                <c:pt idx="551">
                  <c:v>552</c:v>
                </c:pt>
                <c:pt idx="552">
                  <c:v>553</c:v>
                </c:pt>
                <c:pt idx="553">
                  <c:v>554</c:v>
                </c:pt>
                <c:pt idx="554">
                  <c:v>555</c:v>
                </c:pt>
                <c:pt idx="555">
                  <c:v>556</c:v>
                </c:pt>
                <c:pt idx="556">
                  <c:v>557</c:v>
                </c:pt>
                <c:pt idx="557">
                  <c:v>558</c:v>
                </c:pt>
                <c:pt idx="558">
                  <c:v>559</c:v>
                </c:pt>
                <c:pt idx="559">
                  <c:v>560</c:v>
                </c:pt>
                <c:pt idx="560">
                  <c:v>561</c:v>
                </c:pt>
                <c:pt idx="561">
                  <c:v>562</c:v>
                </c:pt>
                <c:pt idx="562">
                  <c:v>563</c:v>
                </c:pt>
                <c:pt idx="563">
                  <c:v>564</c:v>
                </c:pt>
                <c:pt idx="564">
                  <c:v>565</c:v>
                </c:pt>
                <c:pt idx="565">
                  <c:v>566</c:v>
                </c:pt>
                <c:pt idx="566">
                  <c:v>567</c:v>
                </c:pt>
                <c:pt idx="567">
                  <c:v>568</c:v>
                </c:pt>
                <c:pt idx="568">
                  <c:v>569</c:v>
                </c:pt>
                <c:pt idx="569">
                  <c:v>570</c:v>
                </c:pt>
                <c:pt idx="570">
                  <c:v>571</c:v>
                </c:pt>
                <c:pt idx="571">
                  <c:v>572</c:v>
                </c:pt>
                <c:pt idx="572">
                  <c:v>573</c:v>
                </c:pt>
                <c:pt idx="573">
                  <c:v>574</c:v>
                </c:pt>
                <c:pt idx="574">
                  <c:v>575</c:v>
                </c:pt>
                <c:pt idx="575">
                  <c:v>576</c:v>
                </c:pt>
                <c:pt idx="576">
                  <c:v>577</c:v>
                </c:pt>
                <c:pt idx="577">
                  <c:v>578</c:v>
                </c:pt>
                <c:pt idx="578">
                  <c:v>579</c:v>
                </c:pt>
                <c:pt idx="579">
                  <c:v>580</c:v>
                </c:pt>
                <c:pt idx="580">
                  <c:v>581</c:v>
                </c:pt>
                <c:pt idx="581">
                  <c:v>582</c:v>
                </c:pt>
                <c:pt idx="582">
                  <c:v>583</c:v>
                </c:pt>
                <c:pt idx="583">
                  <c:v>584</c:v>
                </c:pt>
                <c:pt idx="584">
                  <c:v>585</c:v>
                </c:pt>
                <c:pt idx="585">
                  <c:v>586</c:v>
                </c:pt>
                <c:pt idx="586">
                  <c:v>587</c:v>
                </c:pt>
                <c:pt idx="587">
                  <c:v>588</c:v>
                </c:pt>
                <c:pt idx="588">
                  <c:v>589</c:v>
                </c:pt>
                <c:pt idx="589">
                  <c:v>590</c:v>
                </c:pt>
                <c:pt idx="590">
                  <c:v>591</c:v>
                </c:pt>
                <c:pt idx="591">
                  <c:v>592</c:v>
                </c:pt>
                <c:pt idx="592">
                  <c:v>593</c:v>
                </c:pt>
                <c:pt idx="593">
                  <c:v>594</c:v>
                </c:pt>
                <c:pt idx="594">
                  <c:v>595</c:v>
                </c:pt>
                <c:pt idx="595">
                  <c:v>596</c:v>
                </c:pt>
                <c:pt idx="596">
                  <c:v>597</c:v>
                </c:pt>
                <c:pt idx="597">
                  <c:v>598</c:v>
                </c:pt>
                <c:pt idx="598">
                  <c:v>599</c:v>
                </c:pt>
                <c:pt idx="599">
                  <c:v>600</c:v>
                </c:pt>
                <c:pt idx="600">
                  <c:v>601</c:v>
                </c:pt>
                <c:pt idx="601">
                  <c:v>602</c:v>
                </c:pt>
                <c:pt idx="602">
                  <c:v>603</c:v>
                </c:pt>
                <c:pt idx="603">
                  <c:v>604</c:v>
                </c:pt>
                <c:pt idx="604">
                  <c:v>605</c:v>
                </c:pt>
                <c:pt idx="605">
                  <c:v>606</c:v>
                </c:pt>
                <c:pt idx="606">
                  <c:v>607</c:v>
                </c:pt>
                <c:pt idx="607">
                  <c:v>608</c:v>
                </c:pt>
                <c:pt idx="608">
                  <c:v>609</c:v>
                </c:pt>
                <c:pt idx="609">
                  <c:v>610</c:v>
                </c:pt>
                <c:pt idx="610">
                  <c:v>611</c:v>
                </c:pt>
                <c:pt idx="611">
                  <c:v>612</c:v>
                </c:pt>
                <c:pt idx="612">
                  <c:v>613</c:v>
                </c:pt>
                <c:pt idx="613">
                  <c:v>614</c:v>
                </c:pt>
                <c:pt idx="614">
                  <c:v>615</c:v>
                </c:pt>
                <c:pt idx="615">
                  <c:v>616</c:v>
                </c:pt>
                <c:pt idx="616">
                  <c:v>617</c:v>
                </c:pt>
                <c:pt idx="617">
                  <c:v>618</c:v>
                </c:pt>
                <c:pt idx="618">
                  <c:v>619</c:v>
                </c:pt>
                <c:pt idx="619">
                  <c:v>620</c:v>
                </c:pt>
                <c:pt idx="620">
                  <c:v>621</c:v>
                </c:pt>
                <c:pt idx="621">
                  <c:v>622</c:v>
                </c:pt>
                <c:pt idx="622">
                  <c:v>623</c:v>
                </c:pt>
                <c:pt idx="623">
                  <c:v>624</c:v>
                </c:pt>
                <c:pt idx="624">
                  <c:v>625</c:v>
                </c:pt>
                <c:pt idx="625">
                  <c:v>626</c:v>
                </c:pt>
                <c:pt idx="626">
                  <c:v>627</c:v>
                </c:pt>
                <c:pt idx="627">
                  <c:v>628</c:v>
                </c:pt>
                <c:pt idx="628">
                  <c:v>629</c:v>
                </c:pt>
                <c:pt idx="629">
                  <c:v>630</c:v>
                </c:pt>
                <c:pt idx="630">
                  <c:v>631</c:v>
                </c:pt>
                <c:pt idx="631">
                  <c:v>632</c:v>
                </c:pt>
                <c:pt idx="632">
                  <c:v>633</c:v>
                </c:pt>
                <c:pt idx="633">
                  <c:v>634</c:v>
                </c:pt>
                <c:pt idx="634">
                  <c:v>635</c:v>
                </c:pt>
                <c:pt idx="635">
                  <c:v>636</c:v>
                </c:pt>
                <c:pt idx="636">
                  <c:v>637</c:v>
                </c:pt>
                <c:pt idx="637">
                  <c:v>638</c:v>
                </c:pt>
                <c:pt idx="638">
                  <c:v>639</c:v>
                </c:pt>
                <c:pt idx="639">
                  <c:v>640</c:v>
                </c:pt>
                <c:pt idx="640">
                  <c:v>641</c:v>
                </c:pt>
                <c:pt idx="641">
                  <c:v>642</c:v>
                </c:pt>
                <c:pt idx="642">
                  <c:v>643</c:v>
                </c:pt>
                <c:pt idx="643">
                  <c:v>644</c:v>
                </c:pt>
                <c:pt idx="644">
                  <c:v>645</c:v>
                </c:pt>
                <c:pt idx="645">
                  <c:v>646</c:v>
                </c:pt>
                <c:pt idx="646">
                  <c:v>647</c:v>
                </c:pt>
                <c:pt idx="647">
                  <c:v>648</c:v>
                </c:pt>
                <c:pt idx="648">
                  <c:v>649</c:v>
                </c:pt>
                <c:pt idx="649">
                  <c:v>650</c:v>
                </c:pt>
                <c:pt idx="650">
                  <c:v>651</c:v>
                </c:pt>
                <c:pt idx="651">
                  <c:v>652</c:v>
                </c:pt>
                <c:pt idx="652">
                  <c:v>653</c:v>
                </c:pt>
                <c:pt idx="653">
                  <c:v>654</c:v>
                </c:pt>
                <c:pt idx="654">
                  <c:v>655</c:v>
                </c:pt>
                <c:pt idx="655">
                  <c:v>656</c:v>
                </c:pt>
                <c:pt idx="656">
                  <c:v>657</c:v>
                </c:pt>
                <c:pt idx="657">
                  <c:v>658</c:v>
                </c:pt>
                <c:pt idx="658">
                  <c:v>659</c:v>
                </c:pt>
                <c:pt idx="659">
                  <c:v>660</c:v>
                </c:pt>
                <c:pt idx="660">
                  <c:v>661</c:v>
                </c:pt>
                <c:pt idx="661">
                  <c:v>662</c:v>
                </c:pt>
                <c:pt idx="662">
                  <c:v>663</c:v>
                </c:pt>
                <c:pt idx="663">
                  <c:v>664</c:v>
                </c:pt>
                <c:pt idx="664">
                  <c:v>665</c:v>
                </c:pt>
                <c:pt idx="665">
                  <c:v>666</c:v>
                </c:pt>
                <c:pt idx="666">
                  <c:v>667</c:v>
                </c:pt>
                <c:pt idx="667">
                  <c:v>668</c:v>
                </c:pt>
                <c:pt idx="668">
                  <c:v>669</c:v>
                </c:pt>
                <c:pt idx="669">
                  <c:v>670</c:v>
                </c:pt>
                <c:pt idx="670">
                  <c:v>671</c:v>
                </c:pt>
                <c:pt idx="671">
                  <c:v>672</c:v>
                </c:pt>
                <c:pt idx="672">
                  <c:v>673</c:v>
                </c:pt>
                <c:pt idx="673">
                  <c:v>674</c:v>
                </c:pt>
                <c:pt idx="674">
                  <c:v>675</c:v>
                </c:pt>
                <c:pt idx="675">
                  <c:v>676</c:v>
                </c:pt>
                <c:pt idx="676">
                  <c:v>677</c:v>
                </c:pt>
                <c:pt idx="677">
                  <c:v>678</c:v>
                </c:pt>
                <c:pt idx="678">
                  <c:v>679</c:v>
                </c:pt>
                <c:pt idx="679">
                  <c:v>680</c:v>
                </c:pt>
                <c:pt idx="680">
                  <c:v>681</c:v>
                </c:pt>
                <c:pt idx="681">
                  <c:v>682</c:v>
                </c:pt>
                <c:pt idx="682">
                  <c:v>683</c:v>
                </c:pt>
                <c:pt idx="683">
                  <c:v>684</c:v>
                </c:pt>
                <c:pt idx="684">
                  <c:v>685</c:v>
                </c:pt>
                <c:pt idx="685">
                  <c:v>686</c:v>
                </c:pt>
                <c:pt idx="686">
                  <c:v>687</c:v>
                </c:pt>
                <c:pt idx="687">
                  <c:v>688</c:v>
                </c:pt>
                <c:pt idx="688">
                  <c:v>689</c:v>
                </c:pt>
                <c:pt idx="689">
                  <c:v>690</c:v>
                </c:pt>
                <c:pt idx="690">
                  <c:v>691</c:v>
                </c:pt>
                <c:pt idx="691">
                  <c:v>692</c:v>
                </c:pt>
                <c:pt idx="692">
                  <c:v>693</c:v>
                </c:pt>
                <c:pt idx="693">
                  <c:v>694</c:v>
                </c:pt>
                <c:pt idx="694">
                  <c:v>695</c:v>
                </c:pt>
                <c:pt idx="695">
                  <c:v>696</c:v>
                </c:pt>
                <c:pt idx="696">
                  <c:v>697</c:v>
                </c:pt>
                <c:pt idx="697">
                  <c:v>698</c:v>
                </c:pt>
                <c:pt idx="698">
                  <c:v>699</c:v>
                </c:pt>
                <c:pt idx="699">
                  <c:v>700</c:v>
                </c:pt>
                <c:pt idx="700">
                  <c:v>701</c:v>
                </c:pt>
                <c:pt idx="701">
                  <c:v>702</c:v>
                </c:pt>
                <c:pt idx="702">
                  <c:v>703</c:v>
                </c:pt>
                <c:pt idx="703">
                  <c:v>704</c:v>
                </c:pt>
                <c:pt idx="704">
                  <c:v>705</c:v>
                </c:pt>
                <c:pt idx="705">
                  <c:v>706</c:v>
                </c:pt>
                <c:pt idx="706">
                  <c:v>707</c:v>
                </c:pt>
                <c:pt idx="707">
                  <c:v>708</c:v>
                </c:pt>
                <c:pt idx="708">
                  <c:v>709</c:v>
                </c:pt>
                <c:pt idx="709">
                  <c:v>710</c:v>
                </c:pt>
                <c:pt idx="710">
                  <c:v>711</c:v>
                </c:pt>
                <c:pt idx="711">
                  <c:v>712</c:v>
                </c:pt>
                <c:pt idx="712">
                  <c:v>713</c:v>
                </c:pt>
                <c:pt idx="713">
                  <c:v>714</c:v>
                </c:pt>
                <c:pt idx="714">
                  <c:v>715</c:v>
                </c:pt>
                <c:pt idx="715">
                  <c:v>716</c:v>
                </c:pt>
                <c:pt idx="716">
                  <c:v>717</c:v>
                </c:pt>
                <c:pt idx="717">
                  <c:v>718</c:v>
                </c:pt>
                <c:pt idx="718">
                  <c:v>719</c:v>
                </c:pt>
                <c:pt idx="719">
                  <c:v>720</c:v>
                </c:pt>
              </c:numCache>
            </c:numRef>
          </c:xVal>
          <c:yVal>
            <c:numRef>
              <c:f>Camshaft!$H$2:$H$721</c:f>
              <c:numCache>
                <c:formatCode>General</c:formatCode>
                <c:ptCount val="7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0.1528436</c:v>
                </c:pt>
                <c:pt idx="507">
                  <c:v>0.1528436</c:v>
                </c:pt>
                <c:pt idx="508">
                  <c:v>0.1528436</c:v>
                </c:pt>
                <c:pt idx="509">
                  <c:v>0.1528436</c:v>
                </c:pt>
                <c:pt idx="510">
                  <c:v>0.1528436</c:v>
                </c:pt>
                <c:pt idx="511">
                  <c:v>0.1528436</c:v>
                </c:pt>
                <c:pt idx="512">
                  <c:v>0.1528436</c:v>
                </c:pt>
                <c:pt idx="513">
                  <c:v>0.1528436</c:v>
                </c:pt>
                <c:pt idx="514">
                  <c:v>0.1528436</c:v>
                </c:pt>
                <c:pt idx="515">
                  <c:v>0.1528436</c:v>
                </c:pt>
                <c:pt idx="516">
                  <c:v>0.33592</c:v>
                </c:pt>
                <c:pt idx="517">
                  <c:v>0.33592</c:v>
                </c:pt>
                <c:pt idx="518">
                  <c:v>0.33592</c:v>
                </c:pt>
                <c:pt idx="519">
                  <c:v>0.33592</c:v>
                </c:pt>
                <c:pt idx="520">
                  <c:v>0.33592</c:v>
                </c:pt>
                <c:pt idx="521">
                  <c:v>0.33592</c:v>
                </c:pt>
                <c:pt idx="522">
                  <c:v>0.33592</c:v>
                </c:pt>
                <c:pt idx="523">
                  <c:v>0.47480999999999995</c:v>
                </c:pt>
                <c:pt idx="524">
                  <c:v>0.47480999999999995</c:v>
                </c:pt>
                <c:pt idx="525">
                  <c:v>0.47480999999999995</c:v>
                </c:pt>
                <c:pt idx="526">
                  <c:v>0.47480999999999995</c:v>
                </c:pt>
                <c:pt idx="527">
                  <c:v>0.47480999999999995</c:v>
                </c:pt>
                <c:pt idx="528">
                  <c:v>0.47480999999999995</c:v>
                </c:pt>
                <c:pt idx="529">
                  <c:v>0.54910000000000003</c:v>
                </c:pt>
                <c:pt idx="530">
                  <c:v>0.54910000000000003</c:v>
                </c:pt>
                <c:pt idx="531">
                  <c:v>0.54910000000000003</c:v>
                </c:pt>
                <c:pt idx="532">
                  <c:v>0.54910000000000003</c:v>
                </c:pt>
                <c:pt idx="533">
                  <c:v>0.54910000000000003</c:v>
                </c:pt>
                <c:pt idx="534">
                  <c:v>0.54910000000000003</c:v>
                </c:pt>
                <c:pt idx="535">
                  <c:v>0.54910000000000003</c:v>
                </c:pt>
                <c:pt idx="536">
                  <c:v>0.54910000000000003</c:v>
                </c:pt>
                <c:pt idx="537">
                  <c:v>0.54910000000000003</c:v>
                </c:pt>
                <c:pt idx="538">
                  <c:v>0.54910000000000003</c:v>
                </c:pt>
                <c:pt idx="539">
                  <c:v>0.54910000000000003</c:v>
                </c:pt>
                <c:pt idx="540">
                  <c:v>0.54910000000000003</c:v>
                </c:pt>
                <c:pt idx="541">
                  <c:v>0.54910000000000003</c:v>
                </c:pt>
                <c:pt idx="542">
                  <c:v>0.47480999999999995</c:v>
                </c:pt>
                <c:pt idx="543">
                  <c:v>0.47480999999999995</c:v>
                </c:pt>
                <c:pt idx="544">
                  <c:v>0.47480999999999995</c:v>
                </c:pt>
                <c:pt idx="545">
                  <c:v>0.47480999999999995</c:v>
                </c:pt>
                <c:pt idx="546">
                  <c:v>0.47480999999999995</c:v>
                </c:pt>
                <c:pt idx="547">
                  <c:v>0.47480999999999995</c:v>
                </c:pt>
                <c:pt idx="548">
                  <c:v>0.47480999999999995</c:v>
                </c:pt>
                <c:pt idx="549">
                  <c:v>0.33592</c:v>
                </c:pt>
                <c:pt idx="550">
                  <c:v>0.33592</c:v>
                </c:pt>
                <c:pt idx="551">
                  <c:v>0.33592</c:v>
                </c:pt>
                <c:pt idx="552">
                  <c:v>0.33592</c:v>
                </c:pt>
                <c:pt idx="553">
                  <c:v>0.33592</c:v>
                </c:pt>
                <c:pt idx="554">
                  <c:v>0.33592</c:v>
                </c:pt>
                <c:pt idx="555">
                  <c:v>0.33592</c:v>
                </c:pt>
                <c:pt idx="556">
                  <c:v>0.1528436</c:v>
                </c:pt>
                <c:pt idx="557">
                  <c:v>0.1528436</c:v>
                </c:pt>
                <c:pt idx="558">
                  <c:v>0.1528436</c:v>
                </c:pt>
                <c:pt idx="559">
                  <c:v>0.1528436</c:v>
                </c:pt>
                <c:pt idx="560">
                  <c:v>0.1528436</c:v>
                </c:pt>
                <c:pt idx="561">
                  <c:v>0.1528436</c:v>
                </c:pt>
                <c:pt idx="562">
                  <c:v>0.1528436</c:v>
                </c:pt>
                <c:pt idx="563">
                  <c:v>0.1528436</c:v>
                </c:pt>
                <c:pt idx="564">
                  <c:v>0.1528436</c:v>
                </c:pt>
                <c:pt idx="565">
                  <c:v>0.1528436</c:v>
                </c:pt>
                <c:pt idx="566">
                  <c:v>0.1528436</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numCache>
            </c:numRef>
          </c:yVal>
          <c:smooth val="1"/>
          <c:extLst>
            <c:ext xmlns:c16="http://schemas.microsoft.com/office/drawing/2014/chart" uri="{C3380CC4-5D6E-409C-BE32-E72D297353CC}">
              <c16:uniqueId val="{00000001-CABC-413B-9F78-49C157C1EA91}"/>
            </c:ext>
          </c:extLst>
        </c:ser>
        <c:dLbls>
          <c:showLegendKey val="0"/>
          <c:showVal val="0"/>
          <c:showCatName val="0"/>
          <c:showSerName val="0"/>
          <c:showPercent val="0"/>
          <c:showBubbleSize val="0"/>
        </c:dLbls>
        <c:axId val="1449097216"/>
        <c:axId val="1449097696"/>
      </c:scatterChart>
      <c:valAx>
        <c:axId val="144909721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a:t>
                </a:r>
                <a:r>
                  <a:rPr lang="en-GB" baseline="30000"/>
                  <a:t>o</a:t>
                </a:r>
                <a:r>
                  <a:rPr lang="en-GB" baseline="0"/>
                  <a:t>)</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49097696"/>
        <c:crosses val="autoZero"/>
        <c:crossBetween val="midCat"/>
      </c:valAx>
      <c:valAx>
        <c:axId val="144909769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 Coefficient</a:t>
                </a:r>
                <a:r>
                  <a:rPr lang="en-GB" baseline="0"/>
                  <a:t> (CF)</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49097216"/>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2.xml"/></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3.xml"/></Relationships>
</file>

<file path=xl/chartsheets/_rels/sheet3.xml.rels><?xml version="1.0" encoding="UTF-8" standalone="yes"?>
<Relationships xmlns="http://schemas.openxmlformats.org/package/2006/relationships"><Relationship Id="rId1" Type="http://schemas.openxmlformats.org/officeDocument/2006/relationships/drawing" Target="../drawings/drawing4.xml"/></Relationships>
</file>

<file path=xl/chartsheets/_rels/sheet4.xml.rels><?xml version="1.0" encoding="UTF-8" standalone="yes"?>
<Relationships xmlns="http://schemas.openxmlformats.org/package/2006/relationships"><Relationship Id="rId1" Type="http://schemas.openxmlformats.org/officeDocument/2006/relationships/drawing" Target="../drawings/drawing5.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4EEFD723-38DA-1444-B8B9-9E05122654D3}">
  <sheetPr/>
  <sheetViews>
    <sheetView workbookViewId="0"/>
  </sheetViews>
  <pageMargins left="0.7" right="0.7" top="0.75" bottom="0.75" header="0.3" footer="0.3"/>
  <drawing r:id="rId1"/>
</chartsheet>
</file>

<file path=xl/chartsheets/sheet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9848C60A-0EC5-D849-AF22-3BDB134FFDC2}">
  <sheetPr/>
  <sheetViews>
    <sheetView zoomScale="117" workbookViewId="0" zoomToFit="1"/>
  </sheetViews>
  <pageMargins left="0.7" right="0.7" top="0.75" bottom="0.75" header="0.3" footer="0.3"/>
  <drawing r:id="rId1"/>
</chartsheet>
</file>

<file path=xl/chartsheets/sheet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BB080BF-2352-4043-9C2C-1CCEF0D46765}">
  <sheetPr/>
  <sheetViews>
    <sheetView zoomScale="117" workbookViewId="0" zoomToFit="1"/>
  </sheetViews>
  <pageMargins left="0.7" right="0.7" top="0.75" bottom="0.75" header="0.3" footer="0.3"/>
  <drawing r:id="rId1"/>
</chartsheet>
</file>

<file path=xl/chartsheets/sheet4.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100-000000000000}">
  <sheetPr/>
  <sheetViews>
    <sheetView zoomScale="117"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3" Type="http://schemas.openxmlformats.org/officeDocument/2006/relationships/chart" Target="../charts/chart2.xml"/><Relationship Id="rId2" Type="http://schemas.openxmlformats.org/officeDocument/2006/relationships/chart" Target="../charts/chart1.xml"/><Relationship Id="rId1" Type="http://schemas.openxmlformats.org/officeDocument/2006/relationships/image" Target="../media/image1.jpeg"/><Relationship Id="rId4" Type="http://schemas.openxmlformats.org/officeDocument/2006/relationships/chart" Target="../charts/chart3.xml"/></Relationships>
</file>

<file path=xl/drawings/_rels/drawing2.xml.rels><?xml version="1.0" encoding="UTF-8" standalone="yes"?>
<Relationships xmlns="http://schemas.openxmlformats.org/package/2006/relationships"><Relationship Id="rId1" Type="http://schemas.openxmlformats.org/officeDocument/2006/relationships/chart" Target="../charts/chart4.xml"/></Relationships>
</file>

<file path=xl/drawings/_rels/drawing3.xml.rels><?xml version="1.0" encoding="UTF-8" standalone="yes"?>
<Relationships xmlns="http://schemas.openxmlformats.org/package/2006/relationships"><Relationship Id="rId1" Type="http://schemas.openxmlformats.org/officeDocument/2006/relationships/chart" Target="../charts/chart5.xml"/></Relationships>
</file>

<file path=xl/drawings/_rels/drawing4.xml.rels><?xml version="1.0" encoding="UTF-8" standalone="yes"?>
<Relationships xmlns="http://schemas.openxmlformats.org/package/2006/relationships"><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1" Type="http://schemas.openxmlformats.org/officeDocument/2006/relationships/chart" Target="../charts/chart7.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0.xml"/><Relationship Id="rId2" Type="http://schemas.openxmlformats.org/officeDocument/2006/relationships/chart" Target="../charts/chart9.xml"/><Relationship Id="rId1" Type="http://schemas.openxmlformats.org/officeDocument/2006/relationships/chart" Target="../charts/chart8.xml"/></Relationships>
</file>

<file path=xl/drawings/drawing1.xml><?xml version="1.0" encoding="utf-8"?>
<xdr:wsDr xmlns:xdr="http://schemas.openxmlformats.org/drawingml/2006/spreadsheetDrawing" xmlns:a="http://schemas.openxmlformats.org/drawingml/2006/main">
  <xdr:twoCellAnchor editAs="oneCell">
    <xdr:from>
      <xdr:col>22</xdr:col>
      <xdr:colOff>465992</xdr:colOff>
      <xdr:row>1</xdr:row>
      <xdr:rowOff>56728</xdr:rowOff>
    </xdr:from>
    <xdr:to>
      <xdr:col>25</xdr:col>
      <xdr:colOff>494577</xdr:colOff>
      <xdr:row>3</xdr:row>
      <xdr:rowOff>47624</xdr:rowOff>
    </xdr:to>
    <xdr:pic>
      <xdr:nvPicPr>
        <xdr:cNvPr id="2" name="Picture 1" descr="See the source image">
          <a:extLst>
            <a:ext uri="{FF2B5EF4-FFF2-40B4-BE49-F238E27FC236}">
              <a16:creationId xmlns:a16="http://schemas.microsoft.com/office/drawing/2014/main" id="{F40611C6-5AD0-466A-A1F2-A2649C9D3B6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952" t="8594" r="6952" b="9760"/>
        <a:stretch/>
      </xdr:blipFill>
      <xdr:spPr bwMode="auto">
        <a:xfrm>
          <a:off x="3704492" y="304378"/>
          <a:ext cx="1800235" cy="3814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23</xdr:col>
      <xdr:colOff>323118</xdr:colOff>
      <xdr:row>56</xdr:row>
      <xdr:rowOff>180554</xdr:rowOff>
    </xdr:from>
    <xdr:to>
      <xdr:col>25</xdr:col>
      <xdr:colOff>581404</xdr:colOff>
      <xdr:row>58</xdr:row>
      <xdr:rowOff>103512</xdr:rowOff>
    </xdr:to>
    <xdr:pic>
      <xdr:nvPicPr>
        <xdr:cNvPr id="3" name="Picture 2" descr="See the source image">
          <a:extLst>
            <a:ext uri="{FF2B5EF4-FFF2-40B4-BE49-F238E27FC236}">
              <a16:creationId xmlns:a16="http://schemas.microsoft.com/office/drawing/2014/main" id="{B6BEA273-F98A-4831-B6D2-FD3D32CC248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952" t="8594" r="6952" b="9760"/>
        <a:stretch/>
      </xdr:blipFill>
      <xdr:spPr bwMode="auto">
        <a:xfrm>
          <a:off x="4142643" y="13991804"/>
          <a:ext cx="1439386" cy="3039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33</xdr:col>
      <xdr:colOff>314324</xdr:colOff>
      <xdr:row>22</xdr:row>
      <xdr:rowOff>80961</xdr:rowOff>
    </xdr:from>
    <xdr:to>
      <xdr:col>45</xdr:col>
      <xdr:colOff>552450</xdr:colOff>
      <xdr:row>42</xdr:row>
      <xdr:rowOff>123825</xdr:rowOff>
    </xdr:to>
    <xdr:graphicFrame macro="">
      <xdr:nvGraphicFramePr>
        <xdr:cNvPr id="8" name="Chart 7">
          <a:extLst>
            <a:ext uri="{FF2B5EF4-FFF2-40B4-BE49-F238E27FC236}">
              <a16:creationId xmlns:a16="http://schemas.microsoft.com/office/drawing/2014/main" id="{880AA6BF-0C23-6571-4958-FD95FB008F0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33</xdr:col>
      <xdr:colOff>304800</xdr:colOff>
      <xdr:row>45</xdr:row>
      <xdr:rowOff>38100</xdr:rowOff>
    </xdr:from>
    <xdr:to>
      <xdr:col>45</xdr:col>
      <xdr:colOff>542926</xdr:colOff>
      <xdr:row>65</xdr:row>
      <xdr:rowOff>109539</xdr:rowOff>
    </xdr:to>
    <xdr:graphicFrame macro="">
      <xdr:nvGraphicFramePr>
        <xdr:cNvPr id="10" name="Chart 9">
          <a:extLst>
            <a:ext uri="{FF2B5EF4-FFF2-40B4-BE49-F238E27FC236}">
              <a16:creationId xmlns:a16="http://schemas.microsoft.com/office/drawing/2014/main" id="{01622705-E01A-40E8-963D-746FEA9485B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33</xdr:col>
      <xdr:colOff>295275</xdr:colOff>
      <xdr:row>67</xdr:row>
      <xdr:rowOff>38100</xdr:rowOff>
    </xdr:from>
    <xdr:to>
      <xdr:col>45</xdr:col>
      <xdr:colOff>533401</xdr:colOff>
      <xdr:row>87</xdr:row>
      <xdr:rowOff>119064</xdr:rowOff>
    </xdr:to>
    <xdr:graphicFrame macro="">
      <xdr:nvGraphicFramePr>
        <xdr:cNvPr id="11" name="Chart 10">
          <a:extLst>
            <a:ext uri="{FF2B5EF4-FFF2-40B4-BE49-F238E27FC236}">
              <a16:creationId xmlns:a16="http://schemas.microsoft.com/office/drawing/2014/main" id="{55E23B58-0627-4186-BE66-AE1347ACFC5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47</xdr:col>
      <xdr:colOff>9525</xdr:colOff>
      <xdr:row>23</xdr:row>
      <xdr:rowOff>0</xdr:rowOff>
    </xdr:from>
    <xdr:to>
      <xdr:col>59</xdr:col>
      <xdr:colOff>247650</xdr:colOff>
      <xdr:row>32</xdr:row>
      <xdr:rowOff>0</xdr:rowOff>
    </xdr:to>
    <xdr:sp macro="" textlink="">
      <xdr:nvSpPr>
        <xdr:cNvPr id="12" name="TextBox 11">
          <a:extLst>
            <a:ext uri="{FF2B5EF4-FFF2-40B4-BE49-F238E27FC236}">
              <a16:creationId xmlns:a16="http://schemas.microsoft.com/office/drawing/2014/main" id="{0A913EC2-4763-CED4-16E0-4271739550A5}"/>
            </a:ext>
          </a:extLst>
        </xdr:cNvPr>
        <xdr:cNvSpPr txBox="1"/>
      </xdr:nvSpPr>
      <xdr:spPr>
        <a:xfrm>
          <a:off x="32861250" y="4486275"/>
          <a:ext cx="7324725" cy="1733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The flow rate of the intake valve increases at a quicker rate than the exhaust flow rate, which rises as a much smoother curve. The exhaust follows a very steady and smooth linear increase while the intake flow rate increases almost as a straight line until 7.5 mm of lift, where the rise becomes less steady. </a:t>
          </a:r>
          <a:r>
            <a:rPr lang="en-GB"/>
            <a:t>This flattening indicates the onset of port flow saturation, where further lift does not significantly improve airflow because the port</a:t>
          </a:r>
          <a:r>
            <a:rPr lang="en-GB" baseline="0"/>
            <a:t> </a:t>
          </a:r>
          <a:r>
            <a:rPr lang="en-GB"/>
            <a:t>is now the main restriction,</a:t>
          </a:r>
          <a:r>
            <a:rPr lang="en-GB" baseline="0"/>
            <a:t> causing further valve lift does not increase airflow.</a:t>
          </a:r>
          <a:r>
            <a:rPr lang="en-GB" sz="1100"/>
            <a:t> The intake flow rate begins to level off after 12mm of lift whereas the exhaust flow rate comes to a smooth levelling off from 8mm to 12 mm of lift. </a:t>
          </a:r>
        </a:p>
        <a:p>
          <a:endParaRPr lang="en-GB" sz="1100"/>
        </a:p>
        <a:p>
          <a:r>
            <a:rPr lang="en-GB" sz="1100"/>
            <a:t>Overall, both valves display the expected behaviour at the higher lift values where the additional lift diminishes returning flow. </a:t>
          </a:r>
        </a:p>
      </xdr:txBody>
    </xdr:sp>
    <xdr:clientData/>
  </xdr:twoCellAnchor>
  <xdr:twoCellAnchor>
    <xdr:from>
      <xdr:col>47</xdr:col>
      <xdr:colOff>0</xdr:colOff>
      <xdr:row>46</xdr:row>
      <xdr:rowOff>9525</xdr:rowOff>
    </xdr:from>
    <xdr:to>
      <xdr:col>59</xdr:col>
      <xdr:colOff>228600</xdr:colOff>
      <xdr:row>55</xdr:row>
      <xdr:rowOff>0</xdr:rowOff>
    </xdr:to>
    <xdr:sp macro="" textlink="">
      <xdr:nvSpPr>
        <xdr:cNvPr id="13" name="TextBox 12">
          <a:extLst>
            <a:ext uri="{FF2B5EF4-FFF2-40B4-BE49-F238E27FC236}">
              <a16:creationId xmlns:a16="http://schemas.microsoft.com/office/drawing/2014/main" id="{721CEF2D-5DB9-2377-238A-A0B3629E5662}"/>
            </a:ext>
          </a:extLst>
        </xdr:cNvPr>
        <xdr:cNvSpPr txBox="1"/>
      </xdr:nvSpPr>
      <xdr:spPr>
        <a:xfrm>
          <a:off x="32851725" y="8915400"/>
          <a:ext cx="7315200" cy="1714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The intake valves flow efficiency rises sharply to 7.5mm, after which the curve begins to</a:t>
          </a:r>
          <a:r>
            <a:rPr lang="en-GB" sz="1100" baseline="0"/>
            <a:t> slowly level off. The flattening of the curve displays the point where the port limits the the valve lift. Beyond 12mm, the additional lift only provides marginal increase in flow rate. The exhaust valve follows a much smoother linear trend than the intake valve. The exhuast valve peaks at 12mm of lift but the increase is marginal from 8mm onwards. This is expected as exhaust ports typically rely on less valve lift for effective cycles. </a:t>
          </a:r>
        </a:p>
        <a:p>
          <a:endParaRPr lang="en-GB" sz="1100" baseline="0"/>
        </a:p>
        <a:p>
          <a:r>
            <a:rPr lang="en-GB" sz="1100" baseline="0"/>
            <a:t>Overall, this graph follows the same trend as the previous graph due to L/s and L/s/cm^2 having a direct relationship. The overall behaviour reinforces that increasing valve lift only improves airflow up to the point where the port becomes the main restriction. After this, valve lift has little influence and levels off. </a:t>
          </a:r>
        </a:p>
      </xdr:txBody>
    </xdr:sp>
    <xdr:clientData/>
  </xdr:twoCellAnchor>
  <xdr:twoCellAnchor>
    <xdr:from>
      <xdr:col>47</xdr:col>
      <xdr:colOff>9525</xdr:colOff>
      <xdr:row>68</xdr:row>
      <xdr:rowOff>9525</xdr:rowOff>
    </xdr:from>
    <xdr:to>
      <xdr:col>59</xdr:col>
      <xdr:colOff>219075</xdr:colOff>
      <xdr:row>81</xdr:row>
      <xdr:rowOff>123825</xdr:rowOff>
    </xdr:to>
    <xdr:sp macro="" textlink="">
      <xdr:nvSpPr>
        <xdr:cNvPr id="14" name="TextBox 13">
          <a:extLst>
            <a:ext uri="{FF2B5EF4-FFF2-40B4-BE49-F238E27FC236}">
              <a16:creationId xmlns:a16="http://schemas.microsoft.com/office/drawing/2014/main" id="{AF274736-2498-1DCA-8205-15FFEC69DFA1}"/>
            </a:ext>
          </a:extLst>
        </xdr:cNvPr>
        <xdr:cNvSpPr txBox="1"/>
      </xdr:nvSpPr>
      <xdr:spPr>
        <a:xfrm>
          <a:off x="32861250" y="13115925"/>
          <a:ext cx="7296150" cy="2590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a:t>The flow coefficient for both intake and exhaust valves increases with valve lift, but the intake valve consistently achieves a higher CF across the entire lift range. This indicates that the intake port is more effective at converting pressure differential into airflow. </a:t>
          </a:r>
        </a:p>
        <a:p>
          <a:endParaRPr lang="en-GB" sz="1100"/>
        </a:p>
        <a:p>
          <a:r>
            <a:rPr lang="en-GB" sz="1100"/>
            <a:t>At the low levels of lift, around 4 to 5 mm, both valves show a steep rise in flow coefficient because the open area dominates the airflow behaviour. As the lift increases, both</a:t>
          </a:r>
          <a:r>
            <a:rPr lang="en-GB" sz="1100" baseline="0"/>
            <a:t> curves begin to flatten. The flattening indicates the point where the port becomes the limiting factor in airflow efficiency. The exhaust valve lift begins to flatten after 8mm. </a:t>
          </a:r>
        </a:p>
        <a:p>
          <a:r>
            <a:rPr lang="en-GB" sz="1100" baseline="0"/>
            <a:t>the intake valve shows significant rise up to about 7mm, at which it begins to level off, but continues to rise somewhat significantly until 12mm. The exhaust valve levels off much earlier which is expected due to exhaust ports generally relying on less high lift flow efficiency. </a:t>
          </a:r>
        </a:p>
        <a:p>
          <a:endParaRPr lang="en-GB" sz="1100" baseline="0"/>
        </a:p>
        <a:p>
          <a:r>
            <a:rPr lang="en-GB" sz="1100"/>
            <a:t>Although this graph shares the same overall trend as the previous two graphs, the Coefficient representation isolates the port</a:t>
          </a:r>
          <a:r>
            <a:rPr lang="en-GB" sz="1100" baseline="0"/>
            <a:t> efficiency by removing the effects of the valve areas. </a:t>
          </a:r>
          <a:r>
            <a:rPr lang="en-GB"/>
            <a:t>This highlights how effectively each port flows relative to its theoretical maximum, rather than simply showing the raw airflow.</a:t>
          </a:r>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absoluteAnchor>
    <xdr:pos x="0" y="0"/>
    <xdr:ext cx="9305925" cy="6076950"/>
    <xdr:graphicFrame macro="">
      <xdr:nvGraphicFramePr>
        <xdr:cNvPr id="2" name="Chart 1">
          <a:extLst>
            <a:ext uri="{FF2B5EF4-FFF2-40B4-BE49-F238E27FC236}">
              <a16:creationId xmlns:a16="http://schemas.microsoft.com/office/drawing/2014/main" id="{661A4E5F-3333-FF47-8ED9-451931F18917}"/>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xdr:wsDr xmlns:xdr="http://schemas.openxmlformats.org/drawingml/2006/spreadsheetDrawing" xmlns:a="http://schemas.openxmlformats.org/drawingml/2006/main">
  <xdr:absoluteAnchor>
    <xdr:pos x="0" y="0"/>
    <xdr:ext cx="9297051" cy="6073205"/>
    <xdr:graphicFrame macro="">
      <xdr:nvGraphicFramePr>
        <xdr:cNvPr id="2" name="Chart 1">
          <a:extLst>
            <a:ext uri="{FF2B5EF4-FFF2-40B4-BE49-F238E27FC236}">
              <a16:creationId xmlns:a16="http://schemas.microsoft.com/office/drawing/2014/main" id="{280B82E1-69A4-C54E-A76D-5E0959E2C4EC}"/>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xdr:wsDr xmlns:xdr="http://schemas.openxmlformats.org/drawingml/2006/spreadsheetDrawing" xmlns:a="http://schemas.openxmlformats.org/drawingml/2006/main">
  <xdr:absoluteAnchor>
    <xdr:pos x="0" y="0"/>
    <xdr:ext cx="9297051" cy="6073205"/>
    <xdr:graphicFrame macro="">
      <xdr:nvGraphicFramePr>
        <xdr:cNvPr id="2" name="Chart 1">
          <a:extLst>
            <a:ext uri="{FF2B5EF4-FFF2-40B4-BE49-F238E27FC236}">
              <a16:creationId xmlns:a16="http://schemas.microsoft.com/office/drawing/2014/main" id="{90CEDD20-9438-814C-B139-63CA1A2560C8}"/>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5.xml><?xml version="1.0" encoding="utf-8"?>
<xdr:wsDr xmlns:xdr="http://schemas.openxmlformats.org/drawingml/2006/spreadsheetDrawing" xmlns:a="http://schemas.openxmlformats.org/drawingml/2006/main">
  <xdr:absoluteAnchor>
    <xdr:pos x="0" y="0"/>
    <xdr:ext cx="9297051" cy="6073205"/>
    <xdr:graphicFrame macro="">
      <xdr:nvGraphicFramePr>
        <xdr:cNvPr id="2" name="Chart 1">
          <a:extLst>
            <a:ext uri="{FF2B5EF4-FFF2-40B4-BE49-F238E27FC236}">
              <a16:creationId xmlns:a16="http://schemas.microsoft.com/office/drawing/2014/main" id="{00000000-0008-0000-01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6.xml><?xml version="1.0" encoding="utf-8"?>
<xdr:wsDr xmlns:xdr="http://schemas.openxmlformats.org/drawingml/2006/spreadsheetDrawing" xmlns:a="http://schemas.openxmlformats.org/drawingml/2006/main">
  <xdr:twoCellAnchor>
    <xdr:from>
      <xdr:col>8</xdr:col>
      <xdr:colOff>523875</xdr:colOff>
      <xdr:row>0</xdr:row>
      <xdr:rowOff>261936</xdr:rowOff>
    </xdr:from>
    <xdr:to>
      <xdr:col>27</xdr:col>
      <xdr:colOff>66675</xdr:colOff>
      <xdr:row>23</xdr:row>
      <xdr:rowOff>28574</xdr:rowOff>
    </xdr:to>
    <xdr:graphicFrame macro="">
      <xdr:nvGraphicFramePr>
        <xdr:cNvPr id="4" name="Chart 3">
          <a:extLst>
            <a:ext uri="{FF2B5EF4-FFF2-40B4-BE49-F238E27FC236}">
              <a16:creationId xmlns:a16="http://schemas.microsoft.com/office/drawing/2014/main" id="{7BC78E48-BC31-0AB7-31DC-D2808FFCE58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504824</xdr:colOff>
      <xdr:row>29</xdr:row>
      <xdr:rowOff>166686</xdr:rowOff>
    </xdr:from>
    <xdr:to>
      <xdr:col>27</xdr:col>
      <xdr:colOff>66675</xdr:colOff>
      <xdr:row>55</xdr:row>
      <xdr:rowOff>171450</xdr:rowOff>
    </xdr:to>
    <xdr:graphicFrame macro="">
      <xdr:nvGraphicFramePr>
        <xdr:cNvPr id="5" name="Chart 4">
          <a:extLst>
            <a:ext uri="{FF2B5EF4-FFF2-40B4-BE49-F238E27FC236}">
              <a16:creationId xmlns:a16="http://schemas.microsoft.com/office/drawing/2014/main" id="{7A304260-CB47-8EE1-AF08-ADC6243C341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504825</xdr:colOff>
      <xdr:row>63</xdr:row>
      <xdr:rowOff>109537</xdr:rowOff>
    </xdr:from>
    <xdr:to>
      <xdr:col>27</xdr:col>
      <xdr:colOff>85725</xdr:colOff>
      <xdr:row>88</xdr:row>
      <xdr:rowOff>171450</xdr:rowOff>
    </xdr:to>
    <xdr:graphicFrame macro="">
      <xdr:nvGraphicFramePr>
        <xdr:cNvPr id="3" name="Chart 2">
          <a:extLst>
            <a:ext uri="{FF2B5EF4-FFF2-40B4-BE49-F238E27FC236}">
              <a16:creationId xmlns:a16="http://schemas.microsoft.com/office/drawing/2014/main" id="{D787868C-A29B-253E-91A6-5D471AA9E83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11</xdr:col>
      <xdr:colOff>9525</xdr:colOff>
      <xdr:row>90</xdr:row>
      <xdr:rowOff>9525</xdr:rowOff>
    </xdr:from>
    <xdr:to>
      <xdr:col>25</xdr:col>
      <xdr:colOff>28575</xdr:colOff>
      <xdr:row>101</xdr:row>
      <xdr:rowOff>190500</xdr:rowOff>
    </xdr:to>
    <xdr:sp macro="" textlink="">
      <xdr:nvSpPr>
        <xdr:cNvPr id="6" name="TextBox 5">
          <a:extLst>
            <a:ext uri="{FF2B5EF4-FFF2-40B4-BE49-F238E27FC236}">
              <a16:creationId xmlns:a16="http://schemas.microsoft.com/office/drawing/2014/main" id="{5343D6D2-B02C-3220-5CC4-B9C9E52F71CD}"/>
            </a:ext>
          </a:extLst>
        </xdr:cNvPr>
        <xdr:cNvSpPr txBox="1"/>
      </xdr:nvSpPr>
      <xdr:spPr>
        <a:xfrm>
          <a:off x="7467600" y="18316575"/>
          <a:ext cx="8553450" cy="2381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The intake</a:t>
          </a:r>
          <a:r>
            <a:rPr lang="en-GB" sz="1100" baseline="0"/>
            <a:t> flow coefficient rises quickly after the intake opens, increasing very quickly as the valve approaches its peak lift. </a:t>
          </a:r>
          <a:r>
            <a:rPr lang="en-GB"/>
            <a:t>The intake coefficient rises rapidly as the valve begins to open </a:t>
          </a:r>
          <a:r>
            <a:rPr lang="en-GB" b="0"/>
            <a:t>around 150</a:t>
          </a:r>
          <a:r>
            <a:rPr lang="en-GB" b="0" baseline="0"/>
            <a:t> degrees</a:t>
          </a:r>
          <a:r>
            <a:rPr lang="en-GB" b="0"/>
            <a:t>, reaching peak efficiency between approximately</a:t>
          </a:r>
          <a:r>
            <a:rPr lang="en-GB" b="0" baseline="0"/>
            <a:t> </a:t>
          </a:r>
          <a:r>
            <a:rPr lang="en-GB" b="0"/>
            <a:t>175</a:t>
          </a:r>
          <a:r>
            <a:rPr lang="en-GB" b="0" baseline="0"/>
            <a:t> to </a:t>
          </a:r>
          <a:r>
            <a:rPr lang="en-GB" b="0"/>
            <a:t>185</a:t>
          </a:r>
          <a:r>
            <a:rPr lang="en-GB" b="0" baseline="0"/>
            <a:t> degrees</a:t>
          </a:r>
          <a:r>
            <a:rPr lang="en-GB" b="0"/>
            <a:t>.</a:t>
          </a:r>
          <a:r>
            <a:rPr lang="en-GB" b="0" baseline="0"/>
            <a:t> </a:t>
          </a:r>
          <a:r>
            <a:rPr lang="en-GB" b="0"/>
            <a:t>This region corresponds to the mid-lift range of the intake cam, where port geometry produces the greatest flow gains.</a:t>
          </a:r>
          <a:r>
            <a:rPr lang="en-GB" b="0" baseline="0"/>
            <a:t> </a:t>
          </a:r>
          <a:r>
            <a:rPr lang="en-GB" b="0"/>
            <a:t>After around</a:t>
          </a:r>
          <a:r>
            <a:rPr lang="en-GB" b="0" baseline="0"/>
            <a:t> </a:t>
          </a:r>
          <a:r>
            <a:rPr lang="en-GB" b="0"/>
            <a:t>185</a:t>
          </a:r>
          <a:r>
            <a:rPr lang="en-GB" b="0" baseline="0"/>
            <a:t> to </a:t>
          </a:r>
          <a:r>
            <a:rPr lang="en-GB" b="0"/>
            <a:t>200</a:t>
          </a:r>
          <a:r>
            <a:rPr lang="en-GB" b="0" baseline="0"/>
            <a:t> degrees</a:t>
          </a:r>
          <a:r>
            <a:rPr lang="en-GB" b="0"/>
            <a:t>, the CF begins to fall symmetrically as the valve closes and the available curtain area reduces. </a:t>
          </a:r>
        </a:p>
        <a:p>
          <a:endParaRPr lang="en-GB" b="0"/>
        </a:p>
        <a:p>
          <a:r>
            <a:rPr lang="en-GB" b="0"/>
            <a:t>The exhaust coefficient</a:t>
          </a:r>
          <a:r>
            <a:rPr lang="en-GB" b="0" baseline="0"/>
            <a:t> begins to rise at 507 degrees of crank angle rotation. The coefficient peaks at around 530 to 540 degrees, but only reaching about half of the peak of the intake coefficient. </a:t>
          </a:r>
          <a:r>
            <a:rPr lang="en-GB"/>
            <a:t>The exhaust does not rely on high lift as much, because real engines use blow-down pressure to help evacuate gases,</a:t>
          </a:r>
          <a:r>
            <a:rPr lang="en-GB" baseline="0"/>
            <a:t> s</a:t>
          </a:r>
          <a:r>
            <a:rPr lang="en-GB"/>
            <a:t>omething a flow bench does not replicate. </a:t>
          </a:r>
        </a:p>
        <a:p>
          <a:endParaRPr lang="en-GB" b="0"/>
        </a:p>
        <a:p>
          <a:r>
            <a:rPr lang="en-GB" b="0"/>
            <a:t>Overall, the intake valve has a much higher</a:t>
          </a:r>
          <a:r>
            <a:rPr lang="en-GB" b="0" baseline="0"/>
            <a:t> coefficient of around 0.88 while the exhaust coefficient peaks at around 0.55. Both valves reach their maximum coefficient values at the mid lift, aligning with the cam measurements. The shape of the graph is similar to the valve lift against crank angle, showing the relationship between the valve lift and flow coefficient. </a:t>
          </a:r>
          <a:endParaRPr lang="en-GB" b="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571500</xdr:colOff>
      <xdr:row>0</xdr:row>
      <xdr:rowOff>171450</xdr:rowOff>
    </xdr:from>
    <xdr:to>
      <xdr:col>10</xdr:col>
      <xdr:colOff>28575</xdr:colOff>
      <xdr:row>11</xdr:row>
      <xdr:rowOff>152400</xdr:rowOff>
    </xdr:to>
    <xdr:sp macro="" textlink="">
      <xdr:nvSpPr>
        <xdr:cNvPr id="2" name="TextBox 1">
          <a:extLst>
            <a:ext uri="{FF2B5EF4-FFF2-40B4-BE49-F238E27FC236}">
              <a16:creationId xmlns:a16="http://schemas.microsoft.com/office/drawing/2014/main" id="{0F53FE3C-84C8-A30E-6197-D54784538D24}"/>
            </a:ext>
          </a:extLst>
        </xdr:cNvPr>
        <xdr:cNvSpPr txBox="1"/>
      </xdr:nvSpPr>
      <xdr:spPr>
        <a:xfrm>
          <a:off x="571500" y="171450"/>
          <a:ext cx="5553075" cy="2076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u="sng"/>
            <a:t>Piston position vs Crank angle </a:t>
          </a:r>
        </a:p>
        <a:p>
          <a:endParaRPr lang="en-GB" sz="1400" u="sng"/>
        </a:p>
        <a:p>
          <a:r>
            <a:rPr lang="en-GB" sz="1100" u="none"/>
            <a:t>The piston position follows a smooth,</a:t>
          </a:r>
          <a:r>
            <a:rPr lang="en-GB" sz="1100" u="none" baseline="0"/>
            <a:t> sinsusoidal motion as the crank rotates. At -180 and 180 degrees, the piston reaches the top dead centre (TDC) where the pistons position is at its maximum. The piston position reaches the bottom dead centre (BDC) at 0 degrees of crank angle, being at its lowest position.  </a:t>
          </a:r>
        </a:p>
        <a:p>
          <a:endParaRPr lang="en-GB" sz="1100" u="none" baseline="0"/>
        </a:p>
        <a:p>
          <a:r>
            <a:rPr lang="en-GB"/>
            <a:t>Overall, the movement is symmetrical on either side of TDC, matching the sinusoidal nature of crank rotation and confirming that the model is behaving as expected. </a:t>
          </a:r>
          <a:endParaRPr lang="en-GB" sz="1100" u="none"/>
        </a:p>
      </xdr:txBody>
    </xdr:sp>
    <xdr:clientData/>
  </xdr:twoCellAnchor>
  <xdr:twoCellAnchor>
    <xdr:from>
      <xdr:col>0</xdr:col>
      <xdr:colOff>581025</xdr:colOff>
      <xdr:row>37</xdr:row>
      <xdr:rowOff>38100</xdr:rowOff>
    </xdr:from>
    <xdr:to>
      <xdr:col>10</xdr:col>
      <xdr:colOff>38100</xdr:colOff>
      <xdr:row>48</xdr:row>
      <xdr:rowOff>19050</xdr:rowOff>
    </xdr:to>
    <xdr:sp macro="" textlink="">
      <xdr:nvSpPr>
        <xdr:cNvPr id="4" name="TextBox 3">
          <a:extLst>
            <a:ext uri="{FF2B5EF4-FFF2-40B4-BE49-F238E27FC236}">
              <a16:creationId xmlns:a16="http://schemas.microsoft.com/office/drawing/2014/main" id="{2D613CB9-7C85-4069-9675-61C896C1266E}"/>
            </a:ext>
          </a:extLst>
        </xdr:cNvPr>
        <xdr:cNvSpPr txBox="1"/>
      </xdr:nvSpPr>
      <xdr:spPr>
        <a:xfrm>
          <a:off x="581025" y="7086600"/>
          <a:ext cx="5553075" cy="2076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400" u="sng">
              <a:solidFill>
                <a:schemeClr val="dk1"/>
              </a:solidFill>
              <a:effectLst/>
              <a:latin typeface="+mn-lt"/>
              <a:ea typeface="+mn-ea"/>
              <a:cs typeface="+mn-cs"/>
            </a:rPr>
            <a:t>Cylinder </a:t>
          </a:r>
          <a:r>
            <a:rPr lang="en-GB" sz="1400" u="sng" baseline="0">
              <a:solidFill>
                <a:schemeClr val="dk1"/>
              </a:solidFill>
              <a:effectLst/>
              <a:latin typeface="+mn-lt"/>
              <a:ea typeface="+mn-ea"/>
              <a:cs typeface="+mn-cs"/>
            </a:rPr>
            <a:t>vs Crank angle </a:t>
          </a:r>
          <a:endParaRPr lang="en-GB" sz="1400">
            <a:effectLst/>
          </a:endParaRPr>
        </a:p>
        <a:p>
          <a:endParaRPr lang="en-GB" sz="1100"/>
        </a:p>
        <a:p>
          <a:r>
            <a:rPr lang="en-GB"/>
            <a:t>The cylinder volume graph follows the same overall trend as the piston position graph, since the volume is directly controlled by piston height in the cylinder. The minimum volume occurs at TDC, where the piston is closest to the head, and the maximum volume appears near -180 and +180 degrees where the piston reaches BDC. The change in volume accelerates through mid-stroke and slows down again near TDC and BDC, matching the shape of the corresponding piston movement.</a:t>
          </a:r>
        </a:p>
        <a:p>
          <a:r>
            <a:rPr lang="en-GB"/>
            <a:t>This behaviour reflects how real engines vary the trapped volume during each stroke, and the graph captures the typical compression and expansion behaviour of a single cylinder. </a:t>
          </a:r>
        </a:p>
        <a:p>
          <a:endParaRPr lang="en-GB" sz="1100"/>
        </a:p>
      </xdr:txBody>
    </xdr:sp>
    <xdr:clientData/>
  </xdr:twoCellAnchor>
  <xdr:twoCellAnchor>
    <xdr:from>
      <xdr:col>0</xdr:col>
      <xdr:colOff>571500</xdr:colOff>
      <xdr:row>24</xdr:row>
      <xdr:rowOff>152400</xdr:rowOff>
    </xdr:from>
    <xdr:to>
      <xdr:col>10</xdr:col>
      <xdr:colOff>28575</xdr:colOff>
      <xdr:row>35</xdr:row>
      <xdr:rowOff>133350</xdr:rowOff>
    </xdr:to>
    <xdr:sp macro="" textlink="">
      <xdr:nvSpPr>
        <xdr:cNvPr id="5" name="TextBox 4">
          <a:extLst>
            <a:ext uri="{FF2B5EF4-FFF2-40B4-BE49-F238E27FC236}">
              <a16:creationId xmlns:a16="http://schemas.microsoft.com/office/drawing/2014/main" id="{D7C12D6E-B0AF-46AC-9253-587698E28321}"/>
            </a:ext>
          </a:extLst>
        </xdr:cNvPr>
        <xdr:cNvSpPr txBox="1"/>
      </xdr:nvSpPr>
      <xdr:spPr>
        <a:xfrm>
          <a:off x="571500" y="4724400"/>
          <a:ext cx="5553075" cy="2076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400" u="sng">
              <a:solidFill>
                <a:schemeClr val="dk1"/>
              </a:solidFill>
              <a:effectLst/>
              <a:latin typeface="+mn-lt"/>
              <a:ea typeface="+mn-ea"/>
              <a:cs typeface="+mn-cs"/>
            </a:rPr>
            <a:t>Piston</a:t>
          </a:r>
          <a:r>
            <a:rPr lang="en-GB" sz="1400" u="sng" baseline="0">
              <a:solidFill>
                <a:schemeClr val="dk1"/>
              </a:solidFill>
              <a:effectLst/>
              <a:latin typeface="+mn-lt"/>
              <a:ea typeface="+mn-ea"/>
              <a:cs typeface="+mn-cs"/>
            </a:rPr>
            <a:t> acceleration vs Crank angle </a:t>
          </a:r>
          <a:endParaRPr lang="en-GB" sz="1400">
            <a:effectLst/>
          </a:endParaRPr>
        </a:p>
        <a:p>
          <a:endParaRPr lang="en-GB" sz="1100"/>
        </a:p>
        <a:p>
          <a:r>
            <a:rPr lang="en-GB"/>
            <a:t>The acceleration graph shows the points in the cycle where the piston experiences its highest mechanical loads. The piston acceleration peaks sharply near TDC and BDC because the piston must rapidly change direction at these points. This produces positive acceleration near one end of the stroke and negative acceleration near the other, forming a pair of symmetric peaks.</a:t>
          </a:r>
        </a:p>
        <a:p>
          <a:r>
            <a:rPr lang="en-GB"/>
            <a:t>In contrast, acceleration is lowest around 0</a:t>
          </a:r>
          <a:r>
            <a:rPr lang="en-GB" baseline="0"/>
            <a:t> degrees due</a:t>
          </a:r>
          <a:r>
            <a:rPr lang="en-GB"/>
            <a:t>, where the position curve is smoothest. This pattern is characteristic of reciprocating engines and helps explain why components such as the connecting rod and crankshaft experience the greatest stress near TDC. </a:t>
          </a:r>
        </a:p>
        <a:p>
          <a:endParaRPr lang="en-GB" sz="1100"/>
        </a:p>
      </xdr:txBody>
    </xdr:sp>
    <xdr:clientData/>
  </xdr:twoCellAnchor>
  <xdr:twoCellAnchor>
    <xdr:from>
      <xdr:col>0</xdr:col>
      <xdr:colOff>571500</xdr:colOff>
      <xdr:row>12</xdr:row>
      <xdr:rowOff>171450</xdr:rowOff>
    </xdr:from>
    <xdr:to>
      <xdr:col>10</xdr:col>
      <xdr:colOff>28575</xdr:colOff>
      <xdr:row>23</xdr:row>
      <xdr:rowOff>152400</xdr:rowOff>
    </xdr:to>
    <xdr:sp macro="" textlink="">
      <xdr:nvSpPr>
        <xdr:cNvPr id="6" name="TextBox 5">
          <a:extLst>
            <a:ext uri="{FF2B5EF4-FFF2-40B4-BE49-F238E27FC236}">
              <a16:creationId xmlns:a16="http://schemas.microsoft.com/office/drawing/2014/main" id="{17523065-8C21-4B6C-A72B-C8A49C3FD606}"/>
            </a:ext>
          </a:extLst>
        </xdr:cNvPr>
        <xdr:cNvSpPr txBox="1"/>
      </xdr:nvSpPr>
      <xdr:spPr>
        <a:xfrm>
          <a:off x="571500" y="2457450"/>
          <a:ext cx="5553075" cy="2076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u="sng"/>
            <a:t>Piston</a:t>
          </a:r>
          <a:r>
            <a:rPr lang="en-GB" sz="1400" u="sng" baseline="0"/>
            <a:t> velocity vs Crank angle </a:t>
          </a:r>
        </a:p>
        <a:p>
          <a:endParaRPr lang="en-GB" sz="1400" u="sng" baseline="0"/>
        </a:p>
        <a:p>
          <a:r>
            <a:rPr lang="en-GB" sz="1100">
              <a:solidFill>
                <a:schemeClr val="dk1"/>
              </a:solidFill>
              <a:effectLst/>
              <a:latin typeface="+mn-lt"/>
              <a:ea typeface="+mn-ea"/>
              <a:cs typeface="+mn-cs"/>
            </a:rPr>
            <a:t>When piston velocity is added to the position graph, the relationship between the two becomes much clearer. The piston velocity reaches its maximum at around 75</a:t>
          </a:r>
          <a:r>
            <a:rPr lang="en-GB" sz="1100" baseline="0">
              <a:solidFill>
                <a:schemeClr val="dk1"/>
              </a:solidFill>
              <a:effectLst/>
              <a:latin typeface="+mn-lt"/>
              <a:ea typeface="+mn-ea"/>
              <a:cs typeface="+mn-cs"/>
            </a:rPr>
            <a:t> degrees</a:t>
          </a:r>
          <a:r>
            <a:rPr lang="en-GB" sz="1100">
              <a:solidFill>
                <a:schemeClr val="dk1"/>
              </a:solidFill>
              <a:effectLst/>
              <a:latin typeface="+mn-lt"/>
              <a:ea typeface="+mn-ea"/>
              <a:cs typeface="+mn-cs"/>
            </a:rPr>
            <a:t>, where the slope of the position curve is steepest. As the piston approaches TDC or BDC, the velocity falls back toward zero because the rod angle forces the piston to decelerate before changing direction. This creates smooth transitions at both ends of the stroke.</a:t>
          </a:r>
          <a:endParaRPr lang="en-GB" sz="1200">
            <a:effectLst/>
          </a:endParaRPr>
        </a:p>
        <a:p>
          <a:r>
            <a:rPr lang="en-GB" sz="1100">
              <a:solidFill>
                <a:schemeClr val="dk1"/>
              </a:solidFill>
              <a:effectLst/>
              <a:latin typeface="+mn-lt"/>
              <a:ea typeface="+mn-ea"/>
              <a:cs typeface="+mn-cs"/>
            </a:rPr>
            <a:t>The velocity profile closely mirrors the behaviour of the piston movement, with positive velocity on the up-stroke and negative velocity on the down-stroke. This aligns with real engine operation and highlights how the crank angle governs piston motion. </a:t>
          </a:r>
          <a:endParaRPr lang="en-GB" sz="1200">
            <a:effectLst/>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BI363"/>
  <sheetViews>
    <sheetView tabSelected="1" topLeftCell="AE1" zoomScaleNormal="100" workbookViewId="0">
      <selection activeCell="AU19" sqref="AU19"/>
    </sheetView>
  </sheetViews>
  <sheetFormatPr defaultColWidth="8.85546875" defaultRowHeight="15" x14ac:dyDescent="0.25"/>
  <cols>
    <col min="2" max="2" width="17.140625" customWidth="1"/>
    <col min="3" max="3" width="12.42578125" bestFit="1" customWidth="1"/>
    <col min="4" max="4" width="5.5703125" customWidth="1"/>
    <col min="5" max="5" width="10.85546875" customWidth="1"/>
    <col min="6" max="6" width="8.42578125" customWidth="1"/>
    <col min="7" max="7" width="3.28515625" customWidth="1"/>
    <col min="8" max="8" width="11.42578125" style="12" bestFit="1" customWidth="1"/>
    <col min="9" max="9" width="15" style="12" customWidth="1"/>
    <col min="10" max="10" width="14.85546875" style="12" customWidth="1"/>
    <col min="11" max="12" width="14.140625" style="12" customWidth="1"/>
    <col min="13" max="13" width="15.42578125" style="31" customWidth="1"/>
    <col min="14" max="14" width="12.140625" style="12" bestFit="1" customWidth="1"/>
    <col min="18" max="18" width="12" customWidth="1"/>
    <col min="19" max="19" width="23" customWidth="1"/>
    <col min="20" max="20" width="28.28515625" customWidth="1"/>
  </cols>
  <sheetData>
    <row r="1" spans="2:33" ht="15.75" thickBot="1" x14ac:dyDescent="0.3">
      <c r="C1" s="14" t="s">
        <v>0</v>
      </c>
      <c r="H1" s="13" t="s">
        <v>1</v>
      </c>
      <c r="I1" s="13" t="s">
        <v>2</v>
      </c>
      <c r="J1" s="13" t="s">
        <v>3</v>
      </c>
      <c r="K1" s="13" t="s">
        <v>4</v>
      </c>
      <c r="L1" s="13" t="s">
        <v>3</v>
      </c>
      <c r="M1" s="30" t="s">
        <v>4</v>
      </c>
      <c r="N1" s="13" t="s">
        <v>5</v>
      </c>
      <c r="R1" s="38"/>
      <c r="S1" s="39"/>
      <c r="T1" s="40"/>
      <c r="U1" s="41"/>
      <c r="V1" s="42"/>
      <c r="W1" s="42"/>
      <c r="X1" s="43"/>
      <c r="Y1" s="43" t="s">
        <v>24</v>
      </c>
      <c r="Z1" s="42"/>
      <c r="AA1" s="42"/>
      <c r="AB1" s="42"/>
      <c r="AC1" s="42"/>
      <c r="AD1" s="42"/>
      <c r="AE1" s="42"/>
      <c r="AF1" s="44"/>
      <c r="AG1" s="38"/>
    </row>
    <row r="2" spans="2:33" ht="15.75" thickBot="1" x14ac:dyDescent="0.3">
      <c r="I2" s="12" t="s">
        <v>6</v>
      </c>
      <c r="J2" s="12" t="s">
        <v>7</v>
      </c>
      <c r="K2" s="12" t="s">
        <v>8</v>
      </c>
      <c r="L2" s="12" t="s">
        <v>9</v>
      </c>
      <c r="M2" s="31" t="s">
        <v>10</v>
      </c>
      <c r="R2" s="38"/>
      <c r="S2" s="38"/>
      <c r="U2" s="38"/>
      <c r="V2" s="38"/>
      <c r="W2" s="38"/>
      <c r="X2" s="38"/>
      <c r="Y2" s="38"/>
      <c r="Z2" s="38"/>
      <c r="AA2" s="38"/>
      <c r="AB2" s="38"/>
      <c r="AC2" s="38"/>
      <c r="AD2" s="45"/>
      <c r="AE2" s="46"/>
      <c r="AG2" s="38"/>
    </row>
    <row r="3" spans="2:33" ht="15.75" thickBot="1" x14ac:dyDescent="0.3">
      <c r="B3" s="1" t="s">
        <v>11</v>
      </c>
      <c r="C3" s="22">
        <v>11.16</v>
      </c>
      <c r="D3" s="6"/>
      <c r="E3" s="16" t="s">
        <v>12</v>
      </c>
      <c r="F3" s="8"/>
      <c r="G3" s="5"/>
      <c r="H3" s="12">
        <v>-180</v>
      </c>
      <c r="I3" s="20">
        <f>($C$5/2 + $C$8) - ( ($C$5/2)*COS(RADIANS(H3)) + SQRT($C$8^2 - ($C$5/2)^2*SIN(RADIANS(H3))^2) )</f>
        <v>81.399999999999991</v>
      </c>
      <c r="J3" s="20">
        <v>0</v>
      </c>
      <c r="K3" s="20">
        <v>0</v>
      </c>
      <c r="L3" s="20">
        <f>J3 * 6 * $C$11 / 1000</f>
        <v>0</v>
      </c>
      <c r="M3" s="31">
        <f>K3 * (6 * $C$11)^2 / 1000</f>
        <v>0</v>
      </c>
      <c r="N3" s="20">
        <f>$C$6 + $C$6*($C$3-1) * I3 / $C$5</f>
        <v>438.25319999999994</v>
      </c>
      <c r="R3" s="38"/>
      <c r="S3" s="38"/>
      <c r="T3" s="38"/>
      <c r="U3" s="38"/>
      <c r="V3" s="38"/>
      <c r="W3" s="38"/>
      <c r="X3" s="38"/>
      <c r="Y3" s="38"/>
      <c r="Z3" s="38"/>
      <c r="AA3" s="38"/>
      <c r="AB3" s="38"/>
      <c r="AC3" s="38"/>
      <c r="AD3" s="38"/>
      <c r="AE3" s="38"/>
      <c r="AF3" s="38"/>
      <c r="AG3" s="38"/>
    </row>
    <row r="4" spans="2:33" x14ac:dyDescent="0.25">
      <c r="B4" s="2" t="s">
        <v>13</v>
      </c>
      <c r="C4" s="21">
        <v>79</v>
      </c>
      <c r="D4" s="7" t="s">
        <v>6</v>
      </c>
      <c r="E4" s="17">
        <f>C4/1000</f>
        <v>7.9000000000000001E-2</v>
      </c>
      <c r="F4" s="9" t="s">
        <v>14</v>
      </c>
      <c r="G4" s="5"/>
      <c r="H4" s="12">
        <v>-179</v>
      </c>
      <c r="I4" s="20">
        <f t="shared" ref="I4:I67" si="0">($C$5/2 + $C$8) - ( ($C$5/2)*COS(RADIANS(H4)) + SQRT($C$8^2 - ($C$5/2)^2*SIN(RADIANS(H4))^2) )</f>
        <v>81.39564260843585</v>
      </c>
      <c r="J4" s="20">
        <f>(I5 - I3)/2</f>
        <v>-8.7148865579749213E-3</v>
      </c>
      <c r="K4" s="20">
        <f>I5 - 2*I4 + I3</f>
        <v>-8.7149899876663994E-3</v>
      </c>
      <c r="L4" s="20">
        <f t="shared" ref="L4:L67" si="1">J4 * 6 * $C$11 / 1000</f>
        <v>-0.20915727739139811</v>
      </c>
      <c r="M4" s="31">
        <f t="shared" ref="M4:M67" si="2">K4 * (6 * $C$11)^2 / 1000</f>
        <v>-5019.8342328958461</v>
      </c>
      <c r="N4" s="20">
        <f t="shared" ref="N4:N67" si="3">$C$6 + $C$6*($C$3-1) * I4 / $C$5</f>
        <v>438.23184218636459</v>
      </c>
      <c r="R4" s="38"/>
      <c r="S4" s="47"/>
      <c r="T4" s="48" t="s">
        <v>25</v>
      </c>
      <c r="AB4" s="125" t="s">
        <v>26</v>
      </c>
      <c r="AC4" s="126"/>
      <c r="AD4" s="50"/>
      <c r="AE4" s="51"/>
      <c r="AF4" s="52"/>
      <c r="AG4" s="38"/>
    </row>
    <row r="5" spans="2:33" x14ac:dyDescent="0.25">
      <c r="B5" s="2" t="s">
        <v>15</v>
      </c>
      <c r="C5" s="21">
        <v>81.400000000000006</v>
      </c>
      <c r="D5" s="7" t="s">
        <v>6</v>
      </c>
      <c r="E5" s="17">
        <f>C5/1000</f>
        <v>8.14E-2</v>
      </c>
      <c r="F5" s="3" t="s">
        <v>14</v>
      </c>
      <c r="G5" s="5"/>
      <c r="H5" s="12">
        <v>-178</v>
      </c>
      <c r="I5" s="20">
        <f t="shared" si="0"/>
        <v>81.382570226884042</v>
      </c>
      <c r="J5" s="20">
        <f t="shared" ref="J5:J68" si="4">(I6 - I4)/2</f>
        <v>-1.7430186177705309E-2</v>
      </c>
      <c r="K5" s="20">
        <f t="shared" ref="K5:K68" si="5">I6 - 2*I5 + I4</f>
        <v>-8.7156092517943762E-3</v>
      </c>
      <c r="L5" s="20">
        <f>J5 * 6 * $C$11 / 1000</f>
        <v>-0.41832446826492742</v>
      </c>
      <c r="M5" s="31">
        <f t="shared" si="2"/>
        <v>-5020.1909290335607</v>
      </c>
      <c r="N5" s="20">
        <f t="shared" si="3"/>
        <v>438.16776773153458</v>
      </c>
      <c r="R5" s="38"/>
      <c r="S5" s="53"/>
      <c r="T5" s="54" t="s">
        <v>27</v>
      </c>
      <c r="AB5" s="127" t="s">
        <v>28</v>
      </c>
      <c r="AC5" s="128"/>
      <c r="AD5" s="55"/>
      <c r="AE5" s="56"/>
      <c r="AF5" s="57"/>
      <c r="AG5" s="38"/>
    </row>
    <row r="6" spans="2:33" x14ac:dyDescent="0.25">
      <c r="B6" s="2" t="s">
        <v>16</v>
      </c>
      <c r="C6" s="21">
        <v>39.270000000000003</v>
      </c>
      <c r="D6" s="7" t="s">
        <v>17</v>
      </c>
      <c r="E6" s="18">
        <f>C6/1000000</f>
        <v>3.9270000000000002E-5</v>
      </c>
      <c r="F6" s="15" t="s">
        <v>18</v>
      </c>
      <c r="G6" s="5"/>
      <c r="H6" s="12">
        <v>-177</v>
      </c>
      <c r="I6" s="20">
        <f t="shared" si="0"/>
        <v>81.360782236080439</v>
      </c>
      <c r="J6" s="20">
        <f t="shared" si="4"/>
        <v>-2.6146309292528258E-2</v>
      </c>
      <c r="K6" s="20">
        <f t="shared" si="5"/>
        <v>-8.7166369778515218E-3</v>
      </c>
      <c r="L6" s="20">
        <f t="shared" si="1"/>
        <v>-0.62751142302067819</v>
      </c>
      <c r="M6" s="31">
        <f t="shared" si="2"/>
        <v>-5020.7828992424766</v>
      </c>
      <c r="N6" s="20">
        <f t="shared" si="3"/>
        <v>438.06097360017844</v>
      </c>
      <c r="R6" s="38"/>
      <c r="S6" s="53"/>
      <c r="T6" s="54" t="s">
        <v>29</v>
      </c>
      <c r="U6" s="129" t="s">
        <v>30</v>
      </c>
      <c r="V6" s="130"/>
      <c r="W6" s="130"/>
      <c r="X6" s="130"/>
      <c r="Y6" s="130"/>
      <c r="Z6" s="130"/>
      <c r="AA6" s="131"/>
      <c r="AB6" s="127" t="s">
        <v>31</v>
      </c>
      <c r="AC6" s="128"/>
      <c r="AD6" s="58"/>
      <c r="AE6" s="59" t="s">
        <v>32</v>
      </c>
      <c r="AF6" s="60"/>
      <c r="AG6" s="38"/>
    </row>
    <row r="7" spans="2:33" x14ac:dyDescent="0.25">
      <c r="B7" s="2" t="s">
        <v>19</v>
      </c>
      <c r="C7" s="21">
        <v>4</v>
      </c>
      <c r="D7" s="7"/>
      <c r="E7" s="18"/>
      <c r="F7" s="15"/>
      <c r="G7" s="5"/>
      <c r="H7" s="12">
        <v>-176</v>
      </c>
      <c r="I7" s="20">
        <f t="shared" si="0"/>
        <v>81.330277608298985</v>
      </c>
      <c r="J7" s="20">
        <f t="shared" si="4"/>
        <v>-3.486366107804173E-2</v>
      </c>
      <c r="K7" s="20">
        <f t="shared" si="5"/>
        <v>-8.718066593175422E-3</v>
      </c>
      <c r="L7" s="20">
        <f t="shared" si="1"/>
        <v>-0.83672786587300152</v>
      </c>
      <c r="M7" s="31">
        <f t="shared" si="2"/>
        <v>-5021.6063576690431</v>
      </c>
      <c r="N7" s="20">
        <f t="shared" si="3"/>
        <v>437.91145475488293</v>
      </c>
      <c r="R7" s="38"/>
      <c r="S7" s="53"/>
      <c r="T7" s="54" t="s">
        <v>33</v>
      </c>
      <c r="U7" s="129"/>
      <c r="V7" s="130"/>
      <c r="W7" s="130"/>
      <c r="X7" s="130"/>
      <c r="Y7" s="130"/>
      <c r="Z7" s="130"/>
      <c r="AA7" s="131"/>
      <c r="AB7" s="127" t="s">
        <v>34</v>
      </c>
      <c r="AC7" s="128"/>
      <c r="AD7" s="55"/>
      <c r="AE7" s="61" t="s">
        <v>17</v>
      </c>
      <c r="AF7" s="62"/>
      <c r="AG7" s="38"/>
    </row>
    <row r="8" spans="2:33" x14ac:dyDescent="0.25">
      <c r="B8" s="2" t="s">
        <v>20</v>
      </c>
      <c r="C8" s="23">
        <v>137</v>
      </c>
      <c r="D8" s="7" t="s">
        <v>6</v>
      </c>
      <c r="E8" s="18">
        <f>C8/1000</f>
        <v>0.13700000000000001</v>
      </c>
      <c r="F8" s="15" t="s">
        <v>14</v>
      </c>
      <c r="G8" s="5"/>
      <c r="H8" s="12">
        <v>-175</v>
      </c>
      <c r="I8" s="20">
        <f t="shared" si="0"/>
        <v>81.291054913924356</v>
      </c>
      <c r="J8" s="20">
        <f t="shared" si="4"/>
        <v>-4.3582638820701902E-2</v>
      </c>
      <c r="K8" s="20">
        <f t="shared" si="5"/>
        <v>-8.7198888921449225E-3</v>
      </c>
      <c r="L8" s="20">
        <f t="shared" si="1"/>
        <v>-1.0459833316968457</v>
      </c>
      <c r="M8" s="31">
        <f t="shared" si="2"/>
        <v>-5022.6560018754753</v>
      </c>
      <c r="N8" s="20">
        <f t="shared" si="3"/>
        <v>437.7192041883693</v>
      </c>
      <c r="R8" s="38"/>
      <c r="S8" s="53"/>
      <c r="T8" s="54" t="s">
        <v>35</v>
      </c>
      <c r="U8" s="129"/>
      <c r="V8" s="130"/>
      <c r="W8" s="130"/>
      <c r="X8" s="130"/>
      <c r="Y8" s="130"/>
      <c r="Z8" s="130"/>
      <c r="AA8" s="131"/>
      <c r="AB8" s="127" t="s">
        <v>36</v>
      </c>
      <c r="AC8" s="128"/>
      <c r="AD8" s="55"/>
      <c r="AE8" s="61" t="s">
        <v>14</v>
      </c>
      <c r="AF8" s="62"/>
      <c r="AG8" s="38"/>
    </row>
    <row r="9" spans="2:33" ht="15.75" thickBot="1" x14ac:dyDescent="0.3">
      <c r="B9" s="25" t="s">
        <v>21</v>
      </c>
      <c r="C9" s="29">
        <f>(((PI()*(0.5*E4)^2)*E5))*1000000*C7</f>
        <v>1595.9837317357872</v>
      </c>
      <c r="D9" s="26" t="s">
        <v>17</v>
      </c>
      <c r="E9" s="19">
        <f>C9/1000000</f>
        <v>1.5959837317357872E-3</v>
      </c>
      <c r="F9" s="10" t="s">
        <v>18</v>
      </c>
      <c r="G9" s="5"/>
      <c r="H9" s="12">
        <v>-174</v>
      </c>
      <c r="I9" s="20">
        <f t="shared" si="0"/>
        <v>81.243112330657581</v>
      </c>
      <c r="J9" s="20">
        <f t="shared" si="4"/>
        <v>-5.2303629283471764E-2</v>
      </c>
      <c r="K9" s="20">
        <f t="shared" si="5"/>
        <v>-8.7220920333948015E-3</v>
      </c>
      <c r="L9" s="20">
        <f t="shared" si="1"/>
        <v>-1.2552871028033223</v>
      </c>
      <c r="M9" s="31">
        <f t="shared" si="2"/>
        <v>-5023.9250112354057</v>
      </c>
      <c r="N9" s="20">
        <f t="shared" si="3"/>
        <v>437.48421296861443</v>
      </c>
      <c r="R9" s="38"/>
      <c r="S9" s="53"/>
      <c r="T9" s="54" t="s">
        <v>37</v>
      </c>
      <c r="U9" s="129"/>
      <c r="V9" s="130"/>
      <c r="W9" s="130"/>
      <c r="X9" s="130"/>
      <c r="Y9" s="130"/>
      <c r="Z9" s="130"/>
      <c r="AA9" s="131"/>
      <c r="AB9" s="127" t="s">
        <v>38</v>
      </c>
      <c r="AC9" s="128"/>
      <c r="AD9" s="55"/>
      <c r="AE9" s="61" t="s">
        <v>32</v>
      </c>
      <c r="AF9" s="62"/>
      <c r="AG9" s="38"/>
    </row>
    <row r="10" spans="2:33" x14ac:dyDescent="0.25">
      <c r="B10" s="27" t="s">
        <v>22</v>
      </c>
      <c r="C10" s="28" cm="1">
        <f t="array" ref="C10">AVERAGE(ABS(L3:L182))</f>
        <v>10.85250682571535</v>
      </c>
      <c r="D10" s="8" t="s">
        <v>9</v>
      </c>
      <c r="E10" s="24"/>
      <c r="F10" s="11"/>
      <c r="G10" s="5"/>
      <c r="H10" s="12">
        <v>-173</v>
      </c>
      <c r="I10" s="20">
        <f t="shared" si="0"/>
        <v>81.186447655357412</v>
      </c>
      <c r="J10" s="20">
        <f t="shared" si="4"/>
        <v>-6.1027006067583045E-2</v>
      </c>
      <c r="K10" s="20">
        <f t="shared" si="5"/>
        <v>-8.7246615348277601E-3</v>
      </c>
      <c r="L10" s="20">
        <f t="shared" si="1"/>
        <v>-1.4646481456219931</v>
      </c>
      <c r="M10" s="31">
        <f t="shared" si="2"/>
        <v>-5025.4050440607898</v>
      </c>
      <c r="N10" s="20">
        <f t="shared" si="3"/>
        <v>437.20647029689184</v>
      </c>
      <c r="R10" s="38"/>
      <c r="S10" s="53"/>
      <c r="T10" s="54" t="s">
        <v>39</v>
      </c>
      <c r="U10" s="129"/>
      <c r="V10" s="130"/>
      <c r="W10" s="130"/>
      <c r="X10" s="130"/>
      <c r="Y10" s="130"/>
      <c r="Z10" s="130"/>
      <c r="AA10" s="131"/>
      <c r="AB10" s="127" t="s">
        <v>40</v>
      </c>
      <c r="AC10" s="128"/>
      <c r="AD10" s="55"/>
      <c r="AE10" s="61" t="s">
        <v>14</v>
      </c>
      <c r="AF10" s="62"/>
      <c r="AG10" s="38"/>
    </row>
    <row r="11" spans="2:33" ht="15.75" thickBot="1" x14ac:dyDescent="0.3">
      <c r="B11" s="4" t="s">
        <v>23</v>
      </c>
      <c r="C11" s="37">
        <v>4000</v>
      </c>
      <c r="D11" s="10"/>
      <c r="E11" s="36"/>
      <c r="F11" s="32"/>
      <c r="G11" s="5"/>
      <c r="H11" s="12">
        <v>-172</v>
      </c>
      <c r="I11" s="20">
        <f t="shared" si="0"/>
        <v>81.121058318522415</v>
      </c>
      <c r="J11" s="20">
        <f t="shared" si="4"/>
        <v>-6.9753126969487766E-2</v>
      </c>
      <c r="K11" s="20">
        <f t="shared" si="5"/>
        <v>-8.7275802689816828E-3</v>
      </c>
      <c r="L11" s="20">
        <f t="shared" si="1"/>
        <v>-1.6740750472677064</v>
      </c>
      <c r="M11" s="31">
        <f t="shared" si="2"/>
        <v>-5027.0862349334493</v>
      </c>
      <c r="N11" s="20">
        <f t="shared" si="3"/>
        <v>436.88596357875542</v>
      </c>
      <c r="R11" s="38"/>
      <c r="S11" s="53"/>
      <c r="T11" s="54" t="s">
        <v>41</v>
      </c>
      <c r="U11" s="129"/>
      <c r="V11" s="130"/>
      <c r="W11" s="130"/>
      <c r="X11" s="130"/>
      <c r="Y11" s="130"/>
      <c r="Z11" s="130"/>
      <c r="AA11" s="131"/>
      <c r="AB11" s="127" t="s">
        <v>15</v>
      </c>
      <c r="AC11" s="128"/>
      <c r="AD11" s="63"/>
      <c r="AE11" s="64" t="s">
        <v>6</v>
      </c>
      <c r="AF11" s="65"/>
      <c r="AG11" s="38"/>
    </row>
    <row r="12" spans="2:33" ht="15.75" thickBot="1" x14ac:dyDescent="0.3">
      <c r="B12" s="33"/>
      <c r="C12" s="33"/>
      <c r="D12" s="33"/>
      <c r="H12" s="12">
        <v>-171</v>
      </c>
      <c r="I12" s="20">
        <f t="shared" si="0"/>
        <v>81.046941401418437</v>
      </c>
      <c r="J12" s="20">
        <f t="shared" si="4"/>
        <v>-7.8482331332494937E-2</v>
      </c>
      <c r="K12" s="20">
        <f t="shared" si="5"/>
        <v>-8.7308284570326578E-3</v>
      </c>
      <c r="L12" s="20">
        <f t="shared" si="1"/>
        <v>-1.8835759519798785</v>
      </c>
      <c r="M12" s="31">
        <f t="shared" si="2"/>
        <v>-5028.95719125081</v>
      </c>
      <c r="N12" s="20">
        <f t="shared" si="3"/>
        <v>436.52267850799029</v>
      </c>
      <c r="R12" s="38"/>
      <c r="S12" s="66"/>
      <c r="T12" s="67" t="s">
        <v>42</v>
      </c>
      <c r="U12" s="132"/>
      <c r="V12" s="133"/>
      <c r="W12" s="133"/>
      <c r="X12" s="133"/>
      <c r="Y12" s="133"/>
      <c r="Z12" s="133"/>
      <c r="AA12" s="134"/>
      <c r="AB12" s="135" t="s">
        <v>43</v>
      </c>
      <c r="AC12" s="136"/>
      <c r="AD12" s="68"/>
      <c r="AE12" s="69"/>
      <c r="AF12" s="70"/>
      <c r="AG12" s="38"/>
    </row>
    <row r="13" spans="2:33" ht="15.75" thickBot="1" x14ac:dyDescent="0.3">
      <c r="B13" s="139"/>
      <c r="C13" s="139"/>
      <c r="D13" s="33"/>
      <c r="H13" s="12">
        <v>-170</v>
      </c>
      <c r="I13" s="20">
        <f t="shared" si="0"/>
        <v>80.964093655857425</v>
      </c>
      <c r="J13" s="20">
        <f t="shared" si="4"/>
        <v>-8.7214937391983938E-2</v>
      </c>
      <c r="K13" s="20">
        <f t="shared" si="5"/>
        <v>-8.7343836619453441E-3</v>
      </c>
      <c r="L13" s="20">
        <f t="shared" si="1"/>
        <v>-2.0931584974076145</v>
      </c>
      <c r="M13" s="31">
        <f t="shared" si="2"/>
        <v>-5031.0049892805182</v>
      </c>
      <c r="N13" s="20">
        <f t="shared" si="3"/>
        <v>436.11659916355887</v>
      </c>
      <c r="R13" s="38"/>
      <c r="S13" s="38"/>
      <c r="T13" s="38"/>
      <c r="U13" s="38"/>
      <c r="V13" s="38"/>
      <c r="W13" s="38"/>
      <c r="X13" s="38"/>
      <c r="Y13" s="38"/>
      <c r="Z13" s="38"/>
      <c r="AA13" s="38"/>
      <c r="AB13" s="38"/>
      <c r="AC13" s="38"/>
      <c r="AD13" s="38"/>
      <c r="AE13" s="38"/>
      <c r="AF13" s="38"/>
      <c r="AG13" s="38"/>
    </row>
    <row r="14" spans="2:33" x14ac:dyDescent="0.25">
      <c r="B14" s="139" t="s">
        <v>99</v>
      </c>
      <c r="C14" s="139">
        <v>240</v>
      </c>
      <c r="D14" s="33"/>
      <c r="H14" s="12">
        <v>-169</v>
      </c>
      <c r="I14" s="20">
        <f t="shared" si="0"/>
        <v>80.872511526634469</v>
      </c>
      <c r="J14" s="20">
        <f t="shared" si="4"/>
        <v>-9.5951239613967232E-2</v>
      </c>
      <c r="K14" s="20">
        <f t="shared" si="5"/>
        <v>-8.7382207820212443E-3</v>
      </c>
      <c r="L14" s="20">
        <f t="shared" si="1"/>
        <v>-2.3028297507352136</v>
      </c>
      <c r="M14" s="31">
        <f t="shared" si="2"/>
        <v>-5033.2151704442367</v>
      </c>
      <c r="N14" s="20">
        <f t="shared" si="3"/>
        <v>435.66770811957622</v>
      </c>
      <c r="R14" s="38"/>
      <c r="S14" s="71"/>
      <c r="T14" s="72"/>
      <c r="U14" s="73"/>
      <c r="V14" s="72"/>
      <c r="W14" s="72"/>
      <c r="X14" s="72"/>
      <c r="Y14" s="74" t="s">
        <v>44</v>
      </c>
      <c r="Z14" s="72"/>
      <c r="AA14" s="72"/>
      <c r="AB14" s="72"/>
      <c r="AC14" s="72"/>
      <c r="AD14" s="72"/>
      <c r="AE14" s="72"/>
      <c r="AF14" s="75"/>
      <c r="AG14" s="38"/>
    </row>
    <row r="15" spans="2:33" x14ac:dyDescent="0.25">
      <c r="B15" s="139" t="s">
        <v>100</v>
      </c>
      <c r="C15" s="139">
        <v>246</v>
      </c>
      <c r="D15" s="33"/>
      <c r="H15" s="12">
        <v>-168</v>
      </c>
      <c r="I15" s="20">
        <f t="shared" si="0"/>
        <v>80.772191176629491</v>
      </c>
      <c r="J15" s="20">
        <f t="shared" si="4"/>
        <v>-0.10469150602639132</v>
      </c>
      <c r="K15" s="20">
        <f t="shared" si="5"/>
        <v>-8.7423120428269385E-3</v>
      </c>
      <c r="L15" s="20">
        <f t="shared" si="1"/>
        <v>-2.5125961446333918</v>
      </c>
      <c r="M15" s="31">
        <f t="shared" si="2"/>
        <v>-5035.5717366683166</v>
      </c>
      <c r="N15" s="20">
        <f t="shared" si="3"/>
        <v>435.17598656834639</v>
      </c>
      <c r="R15" s="38"/>
      <c r="S15" s="76"/>
      <c r="T15" s="38"/>
      <c r="U15" s="77" t="s">
        <v>45</v>
      </c>
      <c r="V15" s="38"/>
      <c r="W15" s="77" t="s">
        <v>46</v>
      </c>
      <c r="X15" s="38"/>
      <c r="Y15" s="77" t="s">
        <v>47</v>
      </c>
      <c r="Z15" s="38"/>
      <c r="AA15" s="77" t="s">
        <v>48</v>
      </c>
      <c r="AB15" s="38"/>
      <c r="AC15" s="77" t="s">
        <v>49</v>
      </c>
      <c r="AD15" s="38"/>
      <c r="AE15" s="77" t="s">
        <v>50</v>
      </c>
      <c r="AF15" s="62"/>
      <c r="AG15" s="38"/>
    </row>
    <row r="16" spans="2:33" x14ac:dyDescent="0.25">
      <c r="B16" s="139"/>
      <c r="C16" s="139"/>
      <c r="D16" s="33"/>
      <c r="H16" s="12">
        <v>-167</v>
      </c>
      <c r="I16" s="20">
        <f t="shared" si="0"/>
        <v>80.663128514581686</v>
      </c>
      <c r="J16" s="20">
        <f t="shared" si="4"/>
        <v>-0.11343597554283491</v>
      </c>
      <c r="K16" s="20">
        <f t="shared" si="5"/>
        <v>-8.7466269900602356E-3</v>
      </c>
      <c r="L16" s="20">
        <f t="shared" si="1"/>
        <v>-2.7224634130280378</v>
      </c>
      <c r="M16" s="31">
        <f t="shared" si="2"/>
        <v>-5038.0571462746957</v>
      </c>
      <c r="N16" s="20">
        <f t="shared" si="3"/>
        <v>434.64141445649932</v>
      </c>
      <c r="R16" s="38"/>
      <c r="S16" s="53"/>
      <c r="T16" s="54" t="s">
        <v>51</v>
      </c>
      <c r="U16" s="78">
        <v>35</v>
      </c>
      <c r="V16" s="79" t="s">
        <v>6</v>
      </c>
      <c r="W16" s="78">
        <v>5.5</v>
      </c>
      <c r="X16" s="79" t="s">
        <v>6</v>
      </c>
      <c r="Y16" s="78">
        <v>1.75</v>
      </c>
      <c r="Z16" s="79" t="s">
        <v>6</v>
      </c>
      <c r="AA16" s="78">
        <f>PI()/4*(35^2-5.5^2)/100</f>
        <v>9.3835445571910139</v>
      </c>
      <c r="AB16" s="79" t="s">
        <v>52</v>
      </c>
      <c r="AC16" s="78">
        <v>0</v>
      </c>
      <c r="AD16" s="79" t="s">
        <v>53</v>
      </c>
      <c r="AE16" s="78"/>
      <c r="AF16" s="80" t="s">
        <v>6</v>
      </c>
      <c r="AG16" s="38"/>
    </row>
    <row r="17" spans="2:61" ht="15.75" thickBot="1" x14ac:dyDescent="0.3">
      <c r="B17" s="139"/>
      <c r="C17" s="139"/>
      <c r="D17" s="33"/>
      <c r="H17" s="12">
        <v>-166</v>
      </c>
      <c r="I17" s="20">
        <f t="shared" si="0"/>
        <v>80.545319225543821</v>
      </c>
      <c r="J17" s="20">
        <f t="shared" si="4"/>
        <v>-0.12218485527865397</v>
      </c>
      <c r="K17" s="20">
        <f t="shared" si="5"/>
        <v>-8.7511324815778835E-3</v>
      </c>
      <c r="L17" s="20">
        <f t="shared" si="1"/>
        <v>-2.9324365266876953</v>
      </c>
      <c r="M17" s="31">
        <f t="shared" si="2"/>
        <v>-5040.6523093888609</v>
      </c>
      <c r="N17" s="20">
        <f t="shared" si="3"/>
        <v>434.06397063426283</v>
      </c>
      <c r="R17" s="38"/>
      <c r="S17" s="66"/>
      <c r="T17" s="67" t="s">
        <v>54</v>
      </c>
      <c r="U17" s="81">
        <v>30</v>
      </c>
      <c r="V17" s="82" t="s">
        <v>6</v>
      </c>
      <c r="W17" s="81">
        <v>5.5</v>
      </c>
      <c r="X17" s="82" t="s">
        <v>6</v>
      </c>
      <c r="Y17" s="81">
        <v>1.5</v>
      </c>
      <c r="Z17" s="82" t="s">
        <v>6</v>
      </c>
      <c r="AA17" s="81">
        <f>PI()/4*(30^2-5.5^2)/100</f>
        <v>6.8310005261493068</v>
      </c>
      <c r="AB17" s="82" t="s">
        <v>52</v>
      </c>
      <c r="AC17" s="81">
        <v>0</v>
      </c>
      <c r="AD17" s="82" t="s">
        <v>53</v>
      </c>
      <c r="AE17" s="81"/>
      <c r="AF17" s="83" t="s">
        <v>6</v>
      </c>
      <c r="AG17" s="38"/>
    </row>
    <row r="18" spans="2:61" ht="15.75" thickBot="1" x14ac:dyDescent="0.3">
      <c r="B18" s="139"/>
      <c r="C18" s="139"/>
      <c r="D18" s="33"/>
      <c r="H18" s="12">
        <v>-165</v>
      </c>
      <c r="I18" s="20">
        <f t="shared" si="0"/>
        <v>80.418758804024378</v>
      </c>
      <c r="J18" s="20">
        <f t="shared" si="4"/>
        <v>-0.13093831785918297</v>
      </c>
      <c r="K18" s="20">
        <f t="shared" si="5"/>
        <v>-8.7557926794801233E-3</v>
      </c>
      <c r="L18" s="20">
        <f t="shared" si="1"/>
        <v>-3.1425196286203914</v>
      </c>
      <c r="M18" s="31">
        <f t="shared" si="2"/>
        <v>-5043.336583380551</v>
      </c>
      <c r="N18" s="20">
        <f t="shared" si="3"/>
        <v>433.44363301790929</v>
      </c>
      <c r="R18" s="38"/>
      <c r="S18" s="38"/>
      <c r="T18" s="84"/>
      <c r="U18" s="38"/>
      <c r="V18" s="77"/>
      <c r="W18" s="38"/>
      <c r="X18" s="77"/>
      <c r="Y18" s="38"/>
      <c r="Z18" s="77"/>
      <c r="AA18" s="38"/>
      <c r="AB18" s="77"/>
      <c r="AC18" s="38"/>
      <c r="AD18" s="77"/>
      <c r="AE18" s="38"/>
      <c r="AF18" s="77"/>
      <c r="AG18" s="38"/>
    </row>
    <row r="19" spans="2:61" x14ac:dyDescent="0.25">
      <c r="B19" s="139"/>
      <c r="C19" s="140"/>
      <c r="D19" s="33"/>
      <c r="H19" s="12">
        <v>-164</v>
      </c>
      <c r="I19" s="20">
        <f t="shared" si="0"/>
        <v>80.283442589825455</v>
      </c>
      <c r="J19" s="20">
        <f t="shared" si="4"/>
        <v>-0.13969649872068146</v>
      </c>
      <c r="K19" s="20">
        <f t="shared" si="5"/>
        <v>-8.7605690435168526E-3</v>
      </c>
      <c r="L19" s="20">
        <f t="shared" si="1"/>
        <v>-3.3527159692963551</v>
      </c>
      <c r="M19" s="31">
        <f t="shared" si="2"/>
        <v>-5046.0877690657071</v>
      </c>
      <c r="N19" s="20">
        <f t="shared" si="3"/>
        <v>432.78037876541578</v>
      </c>
      <c r="R19" s="38"/>
      <c r="S19" s="47"/>
      <c r="T19" s="49" t="s">
        <v>55</v>
      </c>
      <c r="U19" s="85">
        <v>0.05</v>
      </c>
      <c r="V19" s="86">
        <v>0.1</v>
      </c>
      <c r="W19" s="86">
        <v>0.15</v>
      </c>
      <c r="X19" s="86">
        <v>0.2</v>
      </c>
      <c r="Y19" s="86">
        <v>0.25</v>
      </c>
      <c r="Z19" s="86">
        <v>0.3</v>
      </c>
      <c r="AA19" s="86">
        <v>0.35</v>
      </c>
      <c r="AB19" s="86">
        <v>0.4</v>
      </c>
      <c r="AC19" s="86">
        <v>0.45</v>
      </c>
      <c r="AD19" s="86">
        <v>0.5</v>
      </c>
      <c r="AE19" s="87"/>
      <c r="AF19" s="88"/>
      <c r="AG19" s="38"/>
    </row>
    <row r="20" spans="2:61" x14ac:dyDescent="0.25">
      <c r="B20" s="139"/>
      <c r="C20" s="139"/>
      <c r="D20" s="33"/>
      <c r="H20" s="12">
        <v>-163</v>
      </c>
      <c r="I20" s="20">
        <f t="shared" si="0"/>
        <v>80.139365806583015</v>
      </c>
      <c r="J20" s="20">
        <f t="shared" si="4"/>
        <v>-0.14845949340403308</v>
      </c>
      <c r="K20" s="20">
        <f t="shared" si="5"/>
        <v>-8.7654203231863903E-3</v>
      </c>
      <c r="L20" s="20">
        <f t="shared" si="1"/>
        <v>-3.563027841696794</v>
      </c>
      <c r="M20" s="31">
        <f t="shared" si="2"/>
        <v>-5048.8821061553608</v>
      </c>
      <c r="N20" s="20">
        <f t="shared" si="3"/>
        <v>432.0741844653694</v>
      </c>
      <c r="R20" s="38"/>
      <c r="S20" s="53"/>
      <c r="T20" s="54" t="s">
        <v>56</v>
      </c>
      <c r="U20" s="89">
        <v>1.75</v>
      </c>
      <c r="V20" s="78">
        <f>U20+1.75</f>
        <v>3.5</v>
      </c>
      <c r="W20" s="78">
        <f t="shared" ref="W20:AD20" si="6">V20+1.75</f>
        <v>5.25</v>
      </c>
      <c r="X20" s="78">
        <f t="shared" si="6"/>
        <v>7</v>
      </c>
      <c r="Y20" s="78">
        <f t="shared" si="6"/>
        <v>8.75</v>
      </c>
      <c r="Z20" s="78">
        <f t="shared" si="6"/>
        <v>10.5</v>
      </c>
      <c r="AA20" s="78">
        <f t="shared" si="6"/>
        <v>12.25</v>
      </c>
      <c r="AB20" s="78">
        <f t="shared" si="6"/>
        <v>14</v>
      </c>
      <c r="AC20" s="78">
        <f t="shared" si="6"/>
        <v>15.75</v>
      </c>
      <c r="AD20" s="78">
        <f t="shared" si="6"/>
        <v>17.5</v>
      </c>
      <c r="AE20" s="90"/>
      <c r="AF20" s="91"/>
      <c r="AG20" s="38"/>
    </row>
    <row r="21" spans="2:61" ht="15.75" thickBot="1" x14ac:dyDescent="0.3">
      <c r="B21" s="139"/>
      <c r="C21" s="140"/>
      <c r="D21" s="33"/>
      <c r="H21" s="12">
        <v>-162</v>
      </c>
      <c r="I21" s="20">
        <f t="shared" si="0"/>
        <v>79.986523603017389</v>
      </c>
      <c r="J21" s="20">
        <f t="shared" si="4"/>
        <v>-0.1572273548418508</v>
      </c>
      <c r="K21" s="20">
        <f t="shared" si="5"/>
        <v>-8.7703025524490386E-3</v>
      </c>
      <c r="L21" s="20">
        <f t="shared" si="1"/>
        <v>-3.7734565162044191</v>
      </c>
      <c r="M21" s="31">
        <f t="shared" si="2"/>
        <v>-5051.6942702106462</v>
      </c>
      <c r="N21" s="20">
        <f t="shared" si="3"/>
        <v>431.32502633915726</v>
      </c>
      <c r="R21" s="38"/>
      <c r="S21" s="66"/>
      <c r="T21" s="67" t="s">
        <v>57</v>
      </c>
      <c r="U21" s="92">
        <v>1.5</v>
      </c>
      <c r="V21" s="81">
        <f>U21+1.5</f>
        <v>3</v>
      </c>
      <c r="W21" s="81">
        <f t="shared" ref="W21:AD21" si="7">V21+1.5</f>
        <v>4.5</v>
      </c>
      <c r="X21" s="81">
        <f t="shared" si="7"/>
        <v>6</v>
      </c>
      <c r="Y21" s="81">
        <f t="shared" si="7"/>
        <v>7.5</v>
      </c>
      <c r="Z21" s="81">
        <f t="shared" si="7"/>
        <v>9</v>
      </c>
      <c r="AA21" s="81">
        <f t="shared" si="7"/>
        <v>10.5</v>
      </c>
      <c r="AB21" s="81">
        <f t="shared" si="7"/>
        <v>12</v>
      </c>
      <c r="AC21" s="81">
        <f t="shared" si="7"/>
        <v>13.5</v>
      </c>
      <c r="AD21" s="81">
        <f t="shared" si="7"/>
        <v>15</v>
      </c>
      <c r="AE21" s="81"/>
      <c r="AF21" s="93"/>
      <c r="AG21" s="38"/>
    </row>
    <row r="22" spans="2:61" ht="15.75" thickBot="1" x14ac:dyDescent="0.3">
      <c r="B22" s="139"/>
      <c r="C22" s="139"/>
      <c r="D22" s="33"/>
      <c r="H22" s="12">
        <v>-161</v>
      </c>
      <c r="I22" s="20">
        <f t="shared" si="0"/>
        <v>79.824911096899314</v>
      </c>
      <c r="J22" s="20">
        <f t="shared" si="4"/>
        <v>-0.16600009064006827</v>
      </c>
      <c r="K22" s="20">
        <f t="shared" si="5"/>
        <v>-8.7751690439858976E-3</v>
      </c>
      <c r="L22" s="20">
        <f t="shared" si="1"/>
        <v>-3.9840021753616384</v>
      </c>
      <c r="M22" s="31">
        <f t="shared" si="2"/>
        <v>-5054.497369335877</v>
      </c>
      <c r="N22" s="20">
        <f t="shared" si="3"/>
        <v>430.53288045646678</v>
      </c>
      <c r="R22" s="38"/>
      <c r="T22" s="38"/>
      <c r="U22" s="38"/>
      <c r="V22" s="38"/>
      <c r="W22" s="38"/>
      <c r="X22" s="38"/>
      <c r="Y22" s="38"/>
      <c r="Z22" s="38"/>
      <c r="AA22" s="38"/>
      <c r="AB22" s="38"/>
      <c r="AC22" s="38"/>
      <c r="AD22" s="38"/>
      <c r="AE22" s="38"/>
      <c r="AF22" s="38"/>
      <c r="AG22" s="38"/>
    </row>
    <row r="23" spans="2:61" x14ac:dyDescent="0.25">
      <c r="B23" s="139"/>
      <c r="C23" s="140"/>
      <c r="D23" s="33"/>
      <c r="H23" s="12">
        <v>-160</v>
      </c>
      <c r="I23" s="20">
        <f t="shared" si="0"/>
        <v>79.654523421737252</v>
      </c>
      <c r="J23" s="20">
        <f t="shared" si="4"/>
        <v>-0.17477766035487008</v>
      </c>
      <c r="K23" s="20">
        <f t="shared" si="5"/>
        <v>-8.7799703856177302E-3</v>
      </c>
      <c r="L23" s="20">
        <f t="shared" si="1"/>
        <v>-4.1946638485168828</v>
      </c>
      <c r="M23" s="31">
        <f t="shared" si="2"/>
        <v>-5057.2629421158126</v>
      </c>
      <c r="N23" s="20">
        <f t="shared" si="3"/>
        <v>429.69772296412378</v>
      </c>
      <c r="R23" s="38"/>
      <c r="S23" s="47"/>
      <c r="T23" s="94" t="s">
        <v>58</v>
      </c>
      <c r="U23" s="95">
        <v>1</v>
      </c>
      <c r="V23" s="96">
        <v>2</v>
      </c>
      <c r="W23" s="96">
        <v>3</v>
      </c>
      <c r="X23" s="96">
        <v>4</v>
      </c>
      <c r="Y23" s="96">
        <v>5</v>
      </c>
      <c r="Z23" s="97">
        <v>6</v>
      </c>
      <c r="AA23" s="76"/>
      <c r="AB23" s="38"/>
      <c r="AC23" s="38"/>
      <c r="AD23" s="38"/>
      <c r="AE23" s="38"/>
      <c r="AF23" s="38"/>
      <c r="AG23" s="38"/>
    </row>
    <row r="24" spans="2:61" x14ac:dyDescent="0.25">
      <c r="B24" s="139"/>
      <c r="C24" s="140"/>
      <c r="D24" s="33"/>
      <c r="H24" s="12">
        <v>-159</v>
      </c>
      <c r="I24" s="20">
        <f t="shared" si="0"/>
        <v>79.475355776189573</v>
      </c>
      <c r="J24" s="20">
        <f t="shared" si="4"/>
        <v>-0.18355997276625402</v>
      </c>
      <c r="K24" s="20">
        <f t="shared" si="5"/>
        <v>-8.7846544371501523E-3</v>
      </c>
      <c r="L24" s="20">
        <f t="shared" si="1"/>
        <v>-4.4054393463900956</v>
      </c>
      <c r="M24" s="31">
        <f t="shared" si="2"/>
        <v>-5059.9609557984877</v>
      </c>
      <c r="N24" s="20">
        <f t="shared" si="3"/>
        <v>428.81953032828744</v>
      </c>
      <c r="R24" s="38"/>
      <c r="S24" s="53"/>
      <c r="T24" s="98" t="s">
        <v>59</v>
      </c>
      <c r="U24" s="99">
        <v>16.5</v>
      </c>
      <c r="V24" s="100">
        <v>33.200000000000003</v>
      </c>
      <c r="W24" s="100">
        <v>69.7</v>
      </c>
      <c r="X24" s="100">
        <v>138.19999999999999</v>
      </c>
      <c r="Y24" s="100">
        <v>207.8</v>
      </c>
      <c r="Z24" s="101">
        <v>279.5</v>
      </c>
      <c r="AA24" s="76"/>
      <c r="AB24" s="38"/>
      <c r="AC24" s="38"/>
      <c r="AD24" s="38"/>
      <c r="AE24" s="38"/>
      <c r="AF24" s="38"/>
      <c r="AG24" s="38"/>
    </row>
    <row r="25" spans="2:61" ht="15.75" thickBot="1" x14ac:dyDescent="0.3">
      <c r="B25" s="139"/>
      <c r="C25" s="141"/>
      <c r="D25" s="33"/>
      <c r="H25" s="12">
        <v>-158</v>
      </c>
      <c r="I25" s="20">
        <f t="shared" si="0"/>
        <v>79.287403476204744</v>
      </c>
      <c r="J25" s="20">
        <f t="shared" si="4"/>
        <v>-0.19234688314997328</v>
      </c>
      <c r="K25" s="20">
        <f t="shared" si="5"/>
        <v>-8.7891663302883671E-3</v>
      </c>
      <c r="L25" s="20">
        <f t="shared" si="1"/>
        <v>-4.6163251955993578</v>
      </c>
      <c r="M25" s="31">
        <f t="shared" si="2"/>
        <v>-5062.5598062460995</v>
      </c>
      <c r="N25" s="20">
        <f t="shared" si="3"/>
        <v>427.89827959001587</v>
      </c>
      <c r="R25" s="38"/>
      <c r="S25" s="66"/>
      <c r="T25" s="102" t="s">
        <v>60</v>
      </c>
      <c r="U25" s="103">
        <v>19.5</v>
      </c>
      <c r="V25" s="104">
        <v>37.1</v>
      </c>
      <c r="W25" s="104">
        <v>75</v>
      </c>
      <c r="X25" s="104">
        <v>148.5</v>
      </c>
      <c r="Y25" s="104">
        <v>219.6</v>
      </c>
      <c r="Z25" s="105">
        <v>284.60000000000002</v>
      </c>
      <c r="AA25" s="76"/>
      <c r="AB25" s="38"/>
      <c r="AC25" s="38"/>
      <c r="AD25" s="38"/>
      <c r="AE25" s="38"/>
      <c r="AF25" s="38"/>
      <c r="AG25" s="38"/>
      <c r="AK25" s="123"/>
      <c r="AL25" s="123"/>
      <c r="AM25" s="123"/>
      <c r="AN25" s="123"/>
      <c r="AO25" s="123"/>
      <c r="AP25" s="123"/>
      <c r="AQ25" s="123"/>
      <c r="AR25" s="123"/>
      <c r="AS25" s="123"/>
      <c r="AT25" s="123"/>
      <c r="AU25" s="123"/>
      <c r="AV25" s="123"/>
      <c r="AW25" s="123"/>
      <c r="AX25" s="123"/>
      <c r="AY25" s="123"/>
      <c r="AZ25" s="123"/>
      <c r="BA25" s="123"/>
      <c r="BB25" s="123"/>
      <c r="BC25" s="123"/>
      <c r="BD25" s="123"/>
      <c r="BE25" s="123"/>
      <c r="BF25" s="123"/>
      <c r="BG25" s="123"/>
      <c r="BH25" s="123"/>
      <c r="BI25" t="s">
        <v>88</v>
      </c>
    </row>
    <row r="26" spans="2:61" ht="15.75" thickBot="1" x14ac:dyDescent="0.3">
      <c r="B26" s="139"/>
      <c r="C26" s="139"/>
      <c r="D26" s="33"/>
      <c r="H26" s="12">
        <v>-157</v>
      </c>
      <c r="I26" s="20">
        <f t="shared" si="0"/>
        <v>79.090662009889627</v>
      </c>
      <c r="J26" s="20">
        <f t="shared" si="4"/>
        <v>-0.20113819054972026</v>
      </c>
      <c r="K26" s="20">
        <f t="shared" si="5"/>
        <v>-8.7934484692056003E-3</v>
      </c>
      <c r="L26" s="20">
        <f t="shared" si="1"/>
        <v>-4.8273165731932854</v>
      </c>
      <c r="M26" s="31">
        <f t="shared" si="2"/>
        <v>-5065.0263182624258</v>
      </c>
      <c r="N26" s="20">
        <f t="shared" si="3"/>
        <v>426.93394863420383</v>
      </c>
      <c r="R26" s="38"/>
      <c r="T26" s="38"/>
      <c r="U26" s="38"/>
      <c r="V26" s="38"/>
      <c r="W26" s="38"/>
      <c r="X26" s="38"/>
      <c r="Y26" s="38"/>
      <c r="Z26" s="38"/>
      <c r="AA26" s="38"/>
      <c r="AB26" s="38"/>
      <c r="AC26" s="38"/>
      <c r="AD26" s="38"/>
      <c r="AE26" s="38"/>
      <c r="AF26" s="38"/>
      <c r="AG26" s="38"/>
      <c r="AK26" s="123"/>
      <c r="AL26" s="123"/>
      <c r="AM26" s="123"/>
      <c r="AN26" s="123"/>
      <c r="AO26" s="123"/>
      <c r="AP26" s="123"/>
      <c r="AQ26" s="123"/>
      <c r="AR26" s="123"/>
      <c r="AS26" s="123"/>
      <c r="AT26" s="123"/>
      <c r="AU26" s="123"/>
      <c r="AV26" s="123"/>
      <c r="AW26" s="123"/>
      <c r="AX26" s="123"/>
      <c r="AY26" s="123"/>
      <c r="AZ26" s="123"/>
      <c r="BA26" s="123"/>
      <c r="BB26" s="123"/>
      <c r="BC26" s="123"/>
      <c r="BD26" s="123"/>
      <c r="BE26" s="123"/>
      <c r="BF26" s="123"/>
      <c r="BG26" s="123"/>
      <c r="BH26" s="123"/>
    </row>
    <row r="27" spans="2:61" x14ac:dyDescent="0.25">
      <c r="B27" s="139"/>
      <c r="C27" s="139"/>
      <c r="D27" s="33"/>
      <c r="H27" s="12">
        <v>-156</v>
      </c>
      <c r="I27" s="20">
        <f t="shared" si="0"/>
        <v>78.885127095105304</v>
      </c>
      <c r="J27" s="20">
        <f t="shared" si="4"/>
        <v>-0.20993363505154861</v>
      </c>
      <c r="K27" s="20">
        <f t="shared" si="5"/>
        <v>-8.7974405344510842E-3</v>
      </c>
      <c r="L27" s="20">
        <f t="shared" si="1"/>
        <v>-5.0384072412371657</v>
      </c>
      <c r="M27" s="31">
        <f t="shared" si="2"/>
        <v>-5067.3257478438245</v>
      </c>
      <c r="N27" s="20">
        <f t="shared" si="3"/>
        <v>425.92651647188961</v>
      </c>
      <c r="R27" s="38"/>
      <c r="S27" s="71"/>
      <c r="T27" s="72"/>
      <c r="U27" s="72"/>
      <c r="V27" s="72"/>
      <c r="W27" s="72"/>
      <c r="X27" s="72"/>
      <c r="Y27" s="74" t="s">
        <v>61</v>
      </c>
      <c r="Z27" s="72"/>
      <c r="AA27" s="72"/>
      <c r="AB27" s="72"/>
      <c r="AC27" s="72"/>
      <c r="AD27" s="72"/>
      <c r="AE27" s="72"/>
      <c r="AF27" s="75"/>
      <c r="AG27" s="38"/>
      <c r="AK27" s="123"/>
      <c r="AL27" s="123"/>
      <c r="AM27" s="123"/>
      <c r="AN27" s="123"/>
      <c r="AO27" s="123"/>
      <c r="AP27" s="123"/>
      <c r="AQ27" s="123"/>
      <c r="AR27" s="123"/>
      <c r="AS27" s="123"/>
      <c r="AT27" s="123"/>
      <c r="AU27" s="123"/>
      <c r="AV27" s="123"/>
      <c r="AW27" s="123"/>
      <c r="AX27" s="123"/>
      <c r="AY27" s="123"/>
      <c r="AZ27" s="123"/>
      <c r="BA27" s="123"/>
      <c r="BB27" s="123"/>
      <c r="BC27" s="123"/>
      <c r="BD27" s="123"/>
      <c r="BE27" s="123"/>
      <c r="BF27" s="123"/>
      <c r="BG27" s="123"/>
      <c r="BH27" s="123"/>
    </row>
    <row r="28" spans="2:61" x14ac:dyDescent="0.25">
      <c r="B28" s="139"/>
      <c r="C28" s="139"/>
      <c r="D28" s="33"/>
      <c r="H28" s="12">
        <v>-155</v>
      </c>
      <c r="I28" s="20">
        <f t="shared" si="0"/>
        <v>78.67079473978653</v>
      </c>
      <c r="J28" s="20">
        <f t="shared" si="4"/>
        <v>-0.21873289506330451</v>
      </c>
      <c r="K28" s="20">
        <f t="shared" si="5"/>
        <v>-8.8010794890607258E-3</v>
      </c>
      <c r="L28" s="20">
        <f t="shared" si="1"/>
        <v>-5.2495894815193074</v>
      </c>
      <c r="M28" s="31">
        <f t="shared" si="2"/>
        <v>-5069.4217856989781</v>
      </c>
      <c r="N28" s="20">
        <f t="shared" si="3"/>
        <v>424.87596353591147</v>
      </c>
      <c r="R28" s="38"/>
      <c r="S28" s="106">
        <v>1</v>
      </c>
      <c r="T28" s="107" t="s">
        <v>26</v>
      </c>
      <c r="U28" s="107">
        <v>1</v>
      </c>
      <c r="V28" s="107">
        <v>2</v>
      </c>
      <c r="W28" s="107">
        <v>3</v>
      </c>
      <c r="X28" s="107">
        <v>4</v>
      </c>
      <c r="Y28" s="107">
        <v>5</v>
      </c>
      <c r="Z28" s="107">
        <v>6</v>
      </c>
      <c r="AA28" s="107">
        <v>7</v>
      </c>
      <c r="AB28" s="107">
        <v>8</v>
      </c>
      <c r="AC28" s="107">
        <v>9</v>
      </c>
      <c r="AD28" s="107">
        <v>10</v>
      </c>
      <c r="AE28" s="107">
        <v>11</v>
      </c>
      <c r="AF28" s="108"/>
      <c r="AG28" s="38"/>
      <c r="AK28" s="123"/>
      <c r="AL28" s="123"/>
      <c r="AM28" s="123"/>
      <c r="AN28" s="123"/>
      <c r="AO28" s="123"/>
      <c r="AP28" s="123"/>
      <c r="AQ28" s="123"/>
      <c r="AR28" s="123"/>
      <c r="AS28" s="123"/>
      <c r="AT28" s="123"/>
      <c r="AU28" s="123"/>
      <c r="AV28" s="123"/>
      <c r="AW28" s="123"/>
      <c r="AX28" s="123"/>
      <c r="AY28" s="123"/>
      <c r="AZ28" s="123"/>
      <c r="BA28" s="123"/>
      <c r="BB28" s="123"/>
      <c r="BC28" s="123"/>
      <c r="BD28" s="123"/>
      <c r="BE28" s="123"/>
      <c r="BF28" s="123"/>
      <c r="BG28" s="123"/>
      <c r="BH28" s="123"/>
    </row>
    <row r="29" spans="2:61" x14ac:dyDescent="0.25">
      <c r="B29" s="139"/>
      <c r="C29" s="142"/>
      <c r="D29" s="33"/>
      <c r="H29" s="12">
        <v>-154</v>
      </c>
      <c r="I29" s="20">
        <f t="shared" si="0"/>
        <v>78.447661304978695</v>
      </c>
      <c r="J29" s="20">
        <f t="shared" si="4"/>
        <v>-0.22753558460158985</v>
      </c>
      <c r="K29" s="20">
        <f t="shared" si="5"/>
        <v>-8.804299587509945E-3</v>
      </c>
      <c r="L29" s="20">
        <f t="shared" si="1"/>
        <v>-5.4608540304381572</v>
      </c>
      <c r="M29" s="31">
        <f t="shared" si="2"/>
        <v>-5071.2765624057283</v>
      </c>
      <c r="N29" s="20">
        <f t="shared" si="3"/>
        <v>423.78227198988418</v>
      </c>
      <c r="R29" s="38"/>
      <c r="S29" s="109">
        <v>2</v>
      </c>
      <c r="T29" s="110" t="s">
        <v>62</v>
      </c>
      <c r="U29" s="78">
        <v>25</v>
      </c>
      <c r="V29" s="78">
        <v>25</v>
      </c>
      <c r="W29" s="78">
        <v>25</v>
      </c>
      <c r="X29" s="78">
        <v>25</v>
      </c>
      <c r="Y29" s="78">
        <v>25</v>
      </c>
      <c r="Z29" s="78">
        <v>25</v>
      </c>
      <c r="AA29" s="78">
        <v>25</v>
      </c>
      <c r="AB29" s="78">
        <v>25</v>
      </c>
      <c r="AC29" s="78">
        <v>25</v>
      </c>
      <c r="AD29" s="78"/>
      <c r="AE29" s="78"/>
      <c r="AF29" s="9"/>
      <c r="AG29" s="38"/>
      <c r="AK29" s="122"/>
      <c r="AL29" s="122"/>
      <c r="AM29" s="122"/>
      <c r="AN29" s="122"/>
      <c r="AO29" s="122"/>
      <c r="AP29" s="122"/>
      <c r="AQ29" s="122"/>
      <c r="AR29" s="122"/>
      <c r="AS29" s="122"/>
      <c r="AT29" s="122"/>
      <c r="AU29" s="122"/>
      <c r="AV29" s="123"/>
      <c r="AW29" s="123"/>
      <c r="AX29" s="123"/>
      <c r="AY29" s="123"/>
      <c r="AZ29" s="123"/>
      <c r="BA29" s="123"/>
      <c r="BB29" s="123"/>
      <c r="BC29" s="123"/>
      <c r="BD29" s="123"/>
      <c r="BE29" s="123"/>
      <c r="BF29" s="123"/>
      <c r="BG29" s="123"/>
      <c r="BH29" s="123"/>
    </row>
    <row r="30" spans="2:61" x14ac:dyDescent="0.25">
      <c r="B30" s="139"/>
      <c r="C30" s="142"/>
      <c r="D30" s="33"/>
      <c r="H30" s="12">
        <v>-153</v>
      </c>
      <c r="I30" s="20">
        <f t="shared" si="0"/>
        <v>78.21572357058335</v>
      </c>
      <c r="J30" s="20">
        <f t="shared" si="4"/>
        <v>-0.23634125058945443</v>
      </c>
      <c r="K30" s="20">
        <f t="shared" si="5"/>
        <v>-8.807032388219227E-3</v>
      </c>
      <c r="L30" s="20">
        <f t="shared" si="1"/>
        <v>-5.6721900141469073</v>
      </c>
      <c r="M30" s="31">
        <f t="shared" si="2"/>
        <v>-5072.8506556142747</v>
      </c>
      <c r="N30" s="20">
        <f t="shared" si="3"/>
        <v>422.6454260504517</v>
      </c>
      <c r="R30" s="38"/>
      <c r="S30" s="109">
        <v>3</v>
      </c>
      <c r="T30" s="110" t="s">
        <v>63</v>
      </c>
      <c r="U30" s="78">
        <v>1.75</v>
      </c>
      <c r="V30" s="78">
        <f>U30+1.75</f>
        <v>3.5</v>
      </c>
      <c r="W30" s="78">
        <f t="shared" ref="W30:AD30" si="8">V30+1.75</f>
        <v>5.25</v>
      </c>
      <c r="X30" s="78">
        <f t="shared" si="8"/>
        <v>7</v>
      </c>
      <c r="Y30" s="78">
        <f t="shared" si="8"/>
        <v>8.75</v>
      </c>
      <c r="Z30" s="78">
        <f t="shared" si="8"/>
        <v>10.5</v>
      </c>
      <c r="AA30" s="78">
        <f t="shared" si="8"/>
        <v>12.25</v>
      </c>
      <c r="AB30" s="78">
        <f t="shared" si="8"/>
        <v>14</v>
      </c>
      <c r="AC30" s="78">
        <f t="shared" si="8"/>
        <v>15.75</v>
      </c>
      <c r="AD30" s="78">
        <f t="shared" si="8"/>
        <v>17.5</v>
      </c>
      <c r="AE30" s="78"/>
      <c r="AF30" s="9"/>
      <c r="AG30" s="38"/>
      <c r="AK30" s="122"/>
      <c r="AL30" s="122"/>
      <c r="AM30" s="122"/>
      <c r="AN30" s="122"/>
      <c r="AO30" s="122"/>
      <c r="AP30" s="122"/>
      <c r="AQ30" s="122"/>
      <c r="AR30" s="122"/>
      <c r="AS30" s="122"/>
      <c r="AT30" s="122"/>
      <c r="AU30" s="122"/>
      <c r="AV30" s="123"/>
      <c r="AW30" s="123"/>
      <c r="AX30" s="123"/>
      <c r="AY30" s="123"/>
      <c r="AZ30" s="123"/>
      <c r="BA30" s="123"/>
      <c r="BB30" s="123"/>
      <c r="BC30" s="123"/>
      <c r="BD30" s="123"/>
      <c r="BE30" s="123"/>
      <c r="BF30" s="123"/>
      <c r="BG30" s="123"/>
      <c r="BH30" s="123"/>
    </row>
    <row r="31" spans="2:61" x14ac:dyDescent="0.25">
      <c r="B31" s="139"/>
      <c r="C31" s="142"/>
      <c r="D31" s="33"/>
      <c r="H31" s="12">
        <v>-152</v>
      </c>
      <c r="I31" s="20">
        <f t="shared" si="0"/>
        <v>77.974978803799786</v>
      </c>
      <c r="J31" s="20">
        <f t="shared" si="4"/>
        <v>-0.24514937016839866</v>
      </c>
      <c r="K31" s="20">
        <f t="shared" si="5"/>
        <v>-8.8092067696692311E-3</v>
      </c>
      <c r="L31" s="20">
        <f t="shared" si="1"/>
        <v>-5.883584884041567</v>
      </c>
      <c r="M31" s="31">
        <f t="shared" si="2"/>
        <v>-5074.1030993294771</v>
      </c>
      <c r="N31" s="20">
        <f t="shared" si="3"/>
        <v>421.46541232275439</v>
      </c>
      <c r="R31" s="38"/>
      <c r="S31" s="109">
        <v>4</v>
      </c>
      <c r="T31" s="110" t="s">
        <v>64</v>
      </c>
      <c r="U31" s="78">
        <v>2</v>
      </c>
      <c r="V31" s="78">
        <v>3</v>
      </c>
      <c r="W31" s="78">
        <v>4</v>
      </c>
      <c r="X31" s="78">
        <v>4</v>
      </c>
      <c r="Y31" s="78">
        <v>4</v>
      </c>
      <c r="Z31" s="78">
        <v>4</v>
      </c>
      <c r="AA31" s="78">
        <v>4</v>
      </c>
      <c r="AB31" s="78">
        <v>4</v>
      </c>
      <c r="AC31" s="78" t="s">
        <v>65</v>
      </c>
      <c r="AD31" s="78" t="s">
        <v>65</v>
      </c>
      <c r="AE31" s="78"/>
      <c r="AF31" s="9"/>
      <c r="AG31" s="38"/>
      <c r="AK31" s="122"/>
      <c r="AL31" s="122"/>
      <c r="AM31" s="122"/>
      <c r="AN31" s="122"/>
      <c r="AO31" s="122"/>
      <c r="AP31" s="122"/>
      <c r="AQ31" s="122"/>
      <c r="AR31" s="122"/>
      <c r="AS31" s="122"/>
      <c r="AT31" s="122"/>
      <c r="AU31" s="122"/>
      <c r="AV31" s="123"/>
      <c r="AW31" s="123"/>
      <c r="AX31" s="123"/>
      <c r="AY31" s="123"/>
      <c r="AZ31" s="123"/>
      <c r="BA31" s="123"/>
      <c r="BB31" s="123"/>
      <c r="BC31" s="123"/>
      <c r="BD31" s="123"/>
      <c r="BE31" s="123"/>
      <c r="BF31" s="123"/>
      <c r="BG31" s="123"/>
      <c r="BH31" s="123"/>
    </row>
    <row r="32" spans="2:61" x14ac:dyDescent="0.25">
      <c r="D32" s="34"/>
      <c r="H32" s="12">
        <v>-151</v>
      </c>
      <c r="I32" s="20">
        <f t="shared" si="0"/>
        <v>77.725424830246553</v>
      </c>
      <c r="J32" s="20">
        <f t="shared" si="4"/>
        <v>-0.25395934802833153</v>
      </c>
      <c r="K32" s="20">
        <f t="shared" si="5"/>
        <v>-8.8107489501965119E-3</v>
      </c>
      <c r="L32" s="20">
        <f t="shared" si="1"/>
        <v>-6.0950243526799568</v>
      </c>
      <c r="M32" s="31">
        <f t="shared" si="2"/>
        <v>-5074.9913953131909</v>
      </c>
      <c r="N32" s="20">
        <f t="shared" si="3"/>
        <v>420.24222014903222</v>
      </c>
      <c r="R32" s="38"/>
      <c r="S32" s="109">
        <v>5</v>
      </c>
      <c r="T32" s="110" t="s">
        <v>66</v>
      </c>
      <c r="U32" s="78">
        <v>89.5</v>
      </c>
      <c r="V32" s="78">
        <v>78</v>
      </c>
      <c r="W32" s="78">
        <v>55</v>
      </c>
      <c r="X32" s="78">
        <v>69</v>
      </c>
      <c r="Y32" s="78">
        <v>72</v>
      </c>
      <c r="Z32" s="78">
        <v>77</v>
      </c>
      <c r="AA32" s="78">
        <v>82.5</v>
      </c>
      <c r="AB32" s="78">
        <v>84</v>
      </c>
      <c r="AC32" s="111" t="s">
        <v>65</v>
      </c>
      <c r="AD32" s="111" t="s">
        <v>65</v>
      </c>
      <c r="AE32" s="78"/>
      <c r="AF32" s="9"/>
      <c r="AG32" s="38"/>
      <c r="AK32" s="122"/>
      <c r="AL32" s="122"/>
      <c r="AM32" s="122"/>
      <c r="AN32" s="122"/>
      <c r="AO32" s="122"/>
      <c r="AP32" s="122"/>
      <c r="AQ32" s="122"/>
      <c r="AR32" s="122"/>
      <c r="AS32" s="122"/>
      <c r="AT32" s="122"/>
      <c r="AU32" s="122"/>
      <c r="AV32" s="122"/>
      <c r="AW32" s="122"/>
      <c r="AX32" s="122"/>
      <c r="AY32" s="122"/>
    </row>
    <row r="33" spans="2:51" x14ac:dyDescent="0.25">
      <c r="B33" s="33"/>
      <c r="C33" s="33"/>
      <c r="D33" s="33"/>
      <c r="H33" s="12">
        <v>-150</v>
      </c>
      <c r="I33" s="20">
        <f t="shared" si="0"/>
        <v>77.467060107743123</v>
      </c>
      <c r="J33" s="20">
        <f t="shared" si="4"/>
        <v>-0.26277051375963367</v>
      </c>
      <c r="K33" s="20">
        <f t="shared" si="5"/>
        <v>-8.8115825124077674E-3</v>
      </c>
      <c r="L33" s="20">
        <f t="shared" si="1"/>
        <v>-6.3064923302312081</v>
      </c>
      <c r="M33" s="31">
        <f t="shared" si="2"/>
        <v>-5075.471527146874</v>
      </c>
      <c r="N33" s="20">
        <f t="shared" si="3"/>
        <v>418.97584197026652</v>
      </c>
      <c r="R33" s="38"/>
      <c r="S33" s="109">
        <v>6</v>
      </c>
      <c r="T33" s="110" t="s">
        <v>67</v>
      </c>
      <c r="U33" s="78">
        <v>0.89500000000000002</v>
      </c>
      <c r="V33" s="78">
        <f>V32*0.01</f>
        <v>0.78</v>
      </c>
      <c r="W33" s="78">
        <f t="shared" ref="W33:AB33" si="9">W32*0.01</f>
        <v>0.55000000000000004</v>
      </c>
      <c r="X33" s="78">
        <f t="shared" si="9"/>
        <v>0.69000000000000006</v>
      </c>
      <c r="Y33" s="78">
        <f t="shared" si="9"/>
        <v>0.72</v>
      </c>
      <c r="Z33" s="78">
        <f t="shared" si="9"/>
        <v>0.77</v>
      </c>
      <c r="AA33" s="78">
        <f t="shared" si="9"/>
        <v>0.82500000000000007</v>
      </c>
      <c r="AB33" s="78">
        <f t="shared" si="9"/>
        <v>0.84</v>
      </c>
      <c r="AC33" s="78"/>
      <c r="AD33" s="78"/>
      <c r="AE33" s="78"/>
      <c r="AF33" s="9"/>
      <c r="AG33" s="38"/>
      <c r="AK33" s="122"/>
      <c r="AL33" s="122"/>
      <c r="AM33" s="122"/>
      <c r="AN33" s="122"/>
      <c r="AO33" s="122"/>
      <c r="AP33" s="122"/>
      <c r="AQ33" s="122"/>
      <c r="AR33" s="122"/>
      <c r="AS33" s="122"/>
      <c r="AT33" s="122"/>
      <c r="AU33" s="122"/>
      <c r="AV33" s="122"/>
      <c r="AW33" s="122"/>
      <c r="AX33" s="122"/>
      <c r="AY33" s="122"/>
    </row>
    <row r="34" spans="2:51" x14ac:dyDescent="0.25">
      <c r="B34" s="33"/>
      <c r="C34" s="35"/>
      <c r="D34" s="33"/>
      <c r="H34" s="12">
        <v>-149</v>
      </c>
      <c r="I34" s="20">
        <f t="shared" si="0"/>
        <v>77.199883802727285</v>
      </c>
      <c r="J34" s="20">
        <f t="shared" si="4"/>
        <v>-0.27158211923195097</v>
      </c>
      <c r="K34" s="20">
        <f t="shared" si="5"/>
        <v>-8.8116284322268257E-3</v>
      </c>
      <c r="L34" s="20">
        <f t="shared" si="1"/>
        <v>-6.5179708615668233</v>
      </c>
      <c r="M34" s="31">
        <f t="shared" si="2"/>
        <v>-5075.4979769626525</v>
      </c>
      <c r="N34" s="20">
        <f t="shared" si="3"/>
        <v>417.66627370074076</v>
      </c>
      <c r="R34" s="38"/>
      <c r="S34" s="109">
        <v>7</v>
      </c>
      <c r="T34" s="112" t="s">
        <v>68</v>
      </c>
      <c r="U34" s="78" cm="1">
        <f t="array" ref="U34">INDEX($U$24:$Z$24,U31)*U33</f>
        <v>29.714000000000002</v>
      </c>
      <c r="V34" s="78" cm="1">
        <f t="array" ref="V34">INDEX($U$24:$Z$24,V31)*V33</f>
        <v>54.366000000000007</v>
      </c>
      <c r="W34" s="78" cm="1">
        <f t="array" ref="W34">INDEX($U$24:$Z$24,W31)*W33</f>
        <v>76.010000000000005</v>
      </c>
      <c r="X34" s="78" cm="1">
        <f t="array" ref="X34">INDEX($U$24:$Z$24,X31)*X33</f>
        <v>95.358000000000004</v>
      </c>
      <c r="Y34" s="78" cm="1">
        <f t="array" ref="Y34">INDEX($U$24:$Z$24,Y31)*Y33</f>
        <v>99.503999999999991</v>
      </c>
      <c r="Z34" s="78" cm="1">
        <f t="array" ref="Z34">INDEX($U$24:$Z$24,Z31)*Z33</f>
        <v>106.41399999999999</v>
      </c>
      <c r="AA34" s="78" cm="1">
        <f t="array" ref="AA34">INDEX($U$24:$Z$24,AA31)*AA33</f>
        <v>114.015</v>
      </c>
      <c r="AB34" s="78" cm="1">
        <f t="array" ref="AB34">INDEX($U$24:$Z$24,AB31)*AB33</f>
        <v>116.08799999999998</v>
      </c>
      <c r="AC34" s="78"/>
      <c r="AD34" s="78"/>
      <c r="AE34" s="78"/>
      <c r="AF34" s="9"/>
      <c r="AG34" s="38"/>
    </row>
    <row r="35" spans="2:51" x14ac:dyDescent="0.25">
      <c r="B35" s="33"/>
      <c r="C35" s="33"/>
      <c r="D35" s="33"/>
      <c r="H35" s="12">
        <v>-148</v>
      </c>
      <c r="I35" s="20">
        <f t="shared" si="0"/>
        <v>76.923895869279221</v>
      </c>
      <c r="J35" s="20">
        <f t="shared" si="4"/>
        <v>-0.28039333600438709</v>
      </c>
      <c r="K35" s="20">
        <f t="shared" si="5"/>
        <v>-8.8108051126454257E-3</v>
      </c>
      <c r="L35" s="20">
        <f t="shared" si="1"/>
        <v>-6.7294400641052912</v>
      </c>
      <c r="M35" s="31">
        <f t="shared" si="2"/>
        <v>-5075.0237448837652</v>
      </c>
      <c r="N35" s="20">
        <f t="shared" si="3"/>
        <v>416.31351511537844</v>
      </c>
      <c r="R35" s="38"/>
      <c r="S35" s="109">
        <v>8</v>
      </c>
      <c r="T35" s="110" t="s">
        <v>69</v>
      </c>
      <c r="U35" s="78">
        <v>0</v>
      </c>
      <c r="V35" s="78">
        <v>0</v>
      </c>
      <c r="W35" s="78">
        <v>0</v>
      </c>
      <c r="X35" s="78">
        <v>0</v>
      </c>
      <c r="Y35" s="78">
        <v>0</v>
      </c>
      <c r="Z35" s="78">
        <v>0</v>
      </c>
      <c r="AA35" s="78">
        <v>0</v>
      </c>
      <c r="AB35" s="78">
        <v>0</v>
      </c>
      <c r="AC35" s="78">
        <v>0</v>
      </c>
      <c r="AD35" s="78">
        <v>0</v>
      </c>
      <c r="AE35" s="78"/>
      <c r="AF35" s="9"/>
      <c r="AG35" s="38"/>
    </row>
    <row r="36" spans="2:51" x14ac:dyDescent="0.25">
      <c r="H36" s="12">
        <v>-147</v>
      </c>
      <c r="I36" s="20">
        <f t="shared" si="0"/>
        <v>76.639097130718511</v>
      </c>
      <c r="J36" s="20">
        <f t="shared" si="4"/>
        <v>-0.28920325277253767</v>
      </c>
      <c r="K36" s="20">
        <f t="shared" si="5"/>
        <v>-8.8090284236557181E-3</v>
      </c>
      <c r="L36" s="20">
        <f t="shared" si="1"/>
        <v>-6.940878066540904</v>
      </c>
      <c r="M36" s="31">
        <f t="shared" si="2"/>
        <v>-5074.0003720256937</v>
      </c>
      <c r="N36" s="20">
        <f t="shared" si="3"/>
        <v>414.91757024969149</v>
      </c>
      <c r="R36" s="38"/>
      <c r="S36" s="109">
        <v>9</v>
      </c>
      <c r="T36" s="110" t="s">
        <v>70</v>
      </c>
      <c r="U36" s="78">
        <f>U34-U35</f>
        <v>29.714000000000002</v>
      </c>
      <c r="V36" s="78">
        <f t="shared" ref="V36:AB36" si="10">V34-V35</f>
        <v>54.366000000000007</v>
      </c>
      <c r="W36" s="78">
        <f t="shared" si="10"/>
        <v>76.010000000000005</v>
      </c>
      <c r="X36" s="78">
        <f t="shared" si="10"/>
        <v>95.358000000000004</v>
      </c>
      <c r="Y36" s="78">
        <f t="shared" si="10"/>
        <v>99.503999999999991</v>
      </c>
      <c r="Z36" s="78">
        <f t="shared" si="10"/>
        <v>106.41399999999999</v>
      </c>
      <c r="AA36" s="78">
        <f t="shared" si="10"/>
        <v>114.015</v>
      </c>
      <c r="AB36" s="78">
        <f t="shared" si="10"/>
        <v>116.08799999999998</v>
      </c>
      <c r="AC36" s="78"/>
      <c r="AD36" s="78"/>
      <c r="AE36" s="78"/>
      <c r="AF36" s="9"/>
      <c r="AG36" s="38"/>
    </row>
    <row r="37" spans="2:51" ht="15.75" thickBot="1" x14ac:dyDescent="0.3">
      <c r="H37" s="12">
        <v>-146</v>
      </c>
      <c r="I37" s="20">
        <f t="shared" si="0"/>
        <v>76.345489363734146</v>
      </c>
      <c r="J37" s="20">
        <f t="shared" si="4"/>
        <v>-0.29801087285770222</v>
      </c>
      <c r="K37" s="20">
        <f t="shared" si="5"/>
        <v>-8.806211746673398E-3</v>
      </c>
      <c r="L37" s="20">
        <f t="shared" si="1"/>
        <v>-7.1522609485848534</v>
      </c>
      <c r="M37" s="31">
        <f t="shared" si="2"/>
        <v>-5072.3779660838763</v>
      </c>
      <c r="N37" s="20">
        <f t="shared" si="3"/>
        <v>413.47844781214513</v>
      </c>
      <c r="R37" s="38"/>
      <c r="S37" s="113">
        <v>10</v>
      </c>
      <c r="T37" s="114" t="s">
        <v>71</v>
      </c>
      <c r="U37" s="81">
        <f>U36/$AA$16</f>
        <v>3.1666072259686651</v>
      </c>
      <c r="V37" s="81">
        <f t="shared" ref="V37:AB37" si="11">V36/$AA$16</f>
        <v>5.7937594550384484</v>
      </c>
      <c r="W37" s="81">
        <f t="shared" si="11"/>
        <v>8.1003505164527905</v>
      </c>
      <c r="X37" s="81">
        <f t="shared" si="11"/>
        <v>10.162257920640775</v>
      </c>
      <c r="Y37" s="81">
        <f t="shared" si="11"/>
        <v>10.604095221538197</v>
      </c>
      <c r="Z37" s="81">
        <f t="shared" si="11"/>
        <v>11.340490723033906</v>
      </c>
      <c r="AA37" s="81">
        <f t="shared" si="11"/>
        <v>12.150525774679187</v>
      </c>
      <c r="AB37" s="81">
        <f t="shared" si="11"/>
        <v>12.371444425127896</v>
      </c>
      <c r="AC37" s="81"/>
      <c r="AD37" s="81"/>
      <c r="AE37" s="81"/>
      <c r="AF37" s="10"/>
      <c r="AG37" s="38"/>
    </row>
    <row r="38" spans="2:51" x14ac:dyDescent="0.25">
      <c r="H38" s="12">
        <v>-145</v>
      </c>
      <c r="I38" s="20">
        <f t="shared" si="0"/>
        <v>76.043075385003107</v>
      </c>
      <c r="J38" s="20">
        <f t="shared" si="4"/>
        <v>-0.30681511174427101</v>
      </c>
      <c r="K38" s="20">
        <f t="shared" si="5"/>
        <v>-8.8022660264641672E-3</v>
      </c>
      <c r="L38" s="20">
        <f t="shared" si="1"/>
        <v>-7.3635626818625042</v>
      </c>
      <c r="M38" s="31">
        <f t="shared" si="2"/>
        <v>-5070.1052312433612</v>
      </c>
      <c r="N38" s="20">
        <f t="shared" si="3"/>
        <v>411.99616160871955</v>
      </c>
      <c r="R38" s="38"/>
      <c r="S38" s="38"/>
      <c r="T38" s="38"/>
      <c r="U38" s="38"/>
      <c r="V38" s="115" t="s">
        <v>72</v>
      </c>
      <c r="W38" s="116">
        <f>AVERAGE(U36:AB36)</f>
        <v>86.433624999999992</v>
      </c>
      <c r="X38" s="77" t="s">
        <v>73</v>
      </c>
      <c r="Y38" s="38"/>
      <c r="Z38" s="38"/>
      <c r="AA38" s="38"/>
      <c r="AB38" s="115" t="s">
        <v>74</v>
      </c>
      <c r="AC38" s="116">
        <f>MAX(U36:AB36)</f>
        <v>116.08799999999998</v>
      </c>
      <c r="AD38" s="77" t="s">
        <v>73</v>
      </c>
      <c r="AE38" s="38"/>
      <c r="AF38" s="38"/>
      <c r="AG38" s="38"/>
    </row>
    <row r="39" spans="2:51" ht="15.75" thickBot="1" x14ac:dyDescent="0.3">
      <c r="H39" s="12">
        <v>-144</v>
      </c>
      <c r="I39" s="20">
        <f t="shared" si="0"/>
        <v>75.731859140245604</v>
      </c>
      <c r="J39" s="20">
        <f t="shared" si="4"/>
        <v>-0.3156147946718022</v>
      </c>
      <c r="K39" s="20">
        <f t="shared" si="5"/>
        <v>-8.7970998285982205E-3</v>
      </c>
      <c r="L39" s="20">
        <f t="shared" si="1"/>
        <v>-7.5747550721232528</v>
      </c>
      <c r="M39" s="31">
        <f t="shared" si="2"/>
        <v>-5067.129501272575</v>
      </c>
      <c r="N39" s="20">
        <f t="shared" si="3"/>
        <v>410.47073097941569</v>
      </c>
      <c r="R39" s="38"/>
      <c r="S39" s="38"/>
      <c r="T39" s="38"/>
      <c r="U39" s="38"/>
      <c r="V39" s="38"/>
      <c r="W39" s="38"/>
      <c r="X39" s="38"/>
      <c r="Y39" s="38"/>
      <c r="Z39" s="38"/>
      <c r="AA39" s="38"/>
      <c r="AB39" s="38"/>
      <c r="AC39" s="38"/>
      <c r="AD39" s="38"/>
      <c r="AE39" s="38"/>
      <c r="AF39" s="38"/>
      <c r="AG39" s="38"/>
    </row>
    <row r="40" spans="2:51" x14ac:dyDescent="0.25">
      <c r="H40" s="12">
        <v>-143</v>
      </c>
      <c r="I40" s="20">
        <f t="shared" si="0"/>
        <v>75.411845795659502</v>
      </c>
      <c r="J40" s="20">
        <f t="shared" si="4"/>
        <v>-0.32440865428802823</v>
      </c>
      <c r="K40" s="20">
        <f t="shared" si="5"/>
        <v>-8.7906194038538388E-3</v>
      </c>
      <c r="L40" s="20">
        <f t="shared" si="1"/>
        <v>-7.7858077029126784</v>
      </c>
      <c r="M40" s="31">
        <f t="shared" si="2"/>
        <v>-5063.3967766198111</v>
      </c>
      <c r="N40" s="20">
        <f t="shared" si="3"/>
        <v>408.90218124642223</v>
      </c>
      <c r="R40" s="38"/>
      <c r="S40" s="71"/>
      <c r="T40" s="72"/>
      <c r="U40" s="72"/>
      <c r="V40" s="72"/>
      <c r="W40" s="72"/>
      <c r="X40" s="72"/>
      <c r="Y40" s="74" t="s">
        <v>75</v>
      </c>
      <c r="Z40" s="72"/>
      <c r="AA40" s="72"/>
      <c r="AB40" s="72"/>
      <c r="AC40" s="72"/>
      <c r="AD40" s="72"/>
      <c r="AE40" s="72"/>
      <c r="AF40" s="75"/>
      <c r="AG40" s="38"/>
    </row>
    <row r="41" spans="2:51" x14ac:dyDescent="0.25">
      <c r="H41" s="12">
        <v>-142</v>
      </c>
      <c r="I41" s="20">
        <f t="shared" si="0"/>
        <v>75.083041831669547</v>
      </c>
      <c r="J41" s="20">
        <f t="shared" si="4"/>
        <v>-0.33319532837005283</v>
      </c>
      <c r="K41" s="20">
        <f t="shared" si="5"/>
        <v>-8.7827287601953685E-3</v>
      </c>
      <c r="L41" s="20">
        <f t="shared" si="1"/>
        <v>-7.996687880881268</v>
      </c>
      <c r="M41" s="31">
        <f t="shared" si="2"/>
        <v>-5058.8517658725323</v>
      </c>
      <c r="N41" s="20">
        <f t="shared" si="3"/>
        <v>407.29054417362869</v>
      </c>
      <c r="R41" s="38"/>
      <c r="S41" s="106">
        <v>1</v>
      </c>
      <c r="T41" s="107" t="s">
        <v>26</v>
      </c>
      <c r="U41" s="107">
        <v>1</v>
      </c>
      <c r="V41" s="107">
        <v>2</v>
      </c>
      <c r="W41" s="107">
        <v>3</v>
      </c>
      <c r="X41" s="107">
        <v>4</v>
      </c>
      <c r="Y41" s="107">
        <v>5</v>
      </c>
      <c r="Z41" s="107">
        <v>6</v>
      </c>
      <c r="AA41" s="107">
        <v>7</v>
      </c>
      <c r="AB41" s="107">
        <v>8</v>
      </c>
      <c r="AC41" s="107">
        <v>9</v>
      </c>
      <c r="AD41" s="107">
        <v>10</v>
      </c>
      <c r="AE41" s="107">
        <v>11</v>
      </c>
      <c r="AF41" s="108"/>
      <c r="AG41" s="38"/>
    </row>
    <row r="42" spans="2:51" x14ac:dyDescent="0.25">
      <c r="H42" s="12">
        <v>-141</v>
      </c>
      <c r="I42" s="20">
        <f t="shared" si="0"/>
        <v>74.745455138919397</v>
      </c>
      <c r="J42" s="20">
        <f t="shared" si="4"/>
        <v>-0.34197335762097936</v>
      </c>
      <c r="K42" s="20">
        <f t="shared" si="5"/>
        <v>-8.7733297416576761E-3</v>
      </c>
      <c r="L42" s="20">
        <f t="shared" si="1"/>
        <v>-8.2073605829035046</v>
      </c>
      <c r="M42" s="31">
        <f t="shared" si="2"/>
        <v>-5053.4379311948214</v>
      </c>
      <c r="N42" s="20">
        <f t="shared" si="3"/>
        <v>405.6358584371315</v>
      </c>
      <c r="R42" s="38"/>
      <c r="S42" s="109">
        <v>2</v>
      </c>
      <c r="T42" s="110" t="s">
        <v>62</v>
      </c>
      <c r="U42" s="78">
        <v>25</v>
      </c>
      <c r="V42" s="78">
        <v>25</v>
      </c>
      <c r="W42" s="78">
        <v>25</v>
      </c>
      <c r="X42" s="78">
        <v>25</v>
      </c>
      <c r="Y42" s="78">
        <v>25</v>
      </c>
      <c r="Z42" s="78">
        <v>25</v>
      </c>
      <c r="AA42" s="78">
        <v>25</v>
      </c>
      <c r="AB42" s="78">
        <v>25</v>
      </c>
      <c r="AC42" s="78">
        <v>25</v>
      </c>
      <c r="AD42" s="78">
        <v>25</v>
      </c>
      <c r="AE42" s="78">
        <v>25</v>
      </c>
      <c r="AF42" s="9"/>
      <c r="AG42" s="38"/>
    </row>
    <row r="43" spans="2:51" x14ac:dyDescent="0.25">
      <c r="H43" s="12">
        <v>-140</v>
      </c>
      <c r="I43" s="20">
        <f t="shared" si="0"/>
        <v>74.399095116427588</v>
      </c>
      <c r="J43" s="20">
        <f t="shared" si="4"/>
        <v>-0.35074118354950912</v>
      </c>
      <c r="K43" s="20">
        <f t="shared" si="5"/>
        <v>-8.7623221154018438E-3</v>
      </c>
      <c r="L43" s="20">
        <f t="shared" si="1"/>
        <v>-8.4177884051882188</v>
      </c>
      <c r="M43" s="31">
        <f t="shared" si="2"/>
        <v>-5047.097538471462</v>
      </c>
      <c r="N43" s="20">
        <f t="shared" si="3"/>
        <v>403.93817010634706</v>
      </c>
      <c r="R43" s="38"/>
      <c r="S43" s="109">
        <v>3</v>
      </c>
      <c r="T43" s="110" t="s">
        <v>63</v>
      </c>
      <c r="U43" s="78">
        <v>1.5</v>
      </c>
      <c r="V43" s="78">
        <f>U43+1.5</f>
        <v>3</v>
      </c>
      <c r="W43" s="78">
        <f t="shared" ref="W43:AD43" si="12">V43+1.5</f>
        <v>4.5</v>
      </c>
      <c r="X43" s="78">
        <f t="shared" si="12"/>
        <v>6</v>
      </c>
      <c r="Y43" s="78">
        <f t="shared" si="12"/>
        <v>7.5</v>
      </c>
      <c r="Z43" s="78">
        <f t="shared" si="12"/>
        <v>9</v>
      </c>
      <c r="AA43" s="78">
        <f t="shared" si="12"/>
        <v>10.5</v>
      </c>
      <c r="AB43" s="78">
        <f t="shared" si="12"/>
        <v>12</v>
      </c>
      <c r="AC43" s="78">
        <f t="shared" si="12"/>
        <v>13.5</v>
      </c>
      <c r="AD43" s="78">
        <f t="shared" si="12"/>
        <v>15</v>
      </c>
      <c r="AE43" s="78"/>
      <c r="AF43" s="9"/>
      <c r="AG43" s="38"/>
    </row>
    <row r="44" spans="2:51" x14ac:dyDescent="0.25">
      <c r="H44" s="12">
        <v>-139</v>
      </c>
      <c r="I44" s="20">
        <f t="shared" si="0"/>
        <v>74.043972771820378</v>
      </c>
      <c r="J44" s="20">
        <f t="shared" si="4"/>
        <v>-0.35949714644053188</v>
      </c>
      <c r="K44" s="20">
        <f t="shared" si="5"/>
        <v>-8.7496036666436794E-3</v>
      </c>
      <c r="L44" s="20">
        <f t="shared" si="1"/>
        <v>-8.6279315145727651</v>
      </c>
      <c r="M44" s="31">
        <f t="shared" si="2"/>
        <v>-5039.7717119867593</v>
      </c>
      <c r="N44" s="20">
        <f t="shared" si="3"/>
        <v>402.19753313530418</v>
      </c>
      <c r="R44" s="38"/>
      <c r="S44" s="109">
        <v>4</v>
      </c>
      <c r="T44" s="110" t="s">
        <v>64</v>
      </c>
      <c r="U44" s="78">
        <v>1</v>
      </c>
      <c r="V44" s="78">
        <v>3</v>
      </c>
      <c r="W44" s="78">
        <v>3</v>
      </c>
      <c r="X44" s="78">
        <v>3</v>
      </c>
      <c r="Y44" s="78">
        <v>3</v>
      </c>
      <c r="Z44" s="78">
        <v>3</v>
      </c>
      <c r="AA44" s="78">
        <v>3</v>
      </c>
      <c r="AB44" s="78">
        <v>3</v>
      </c>
      <c r="AC44" s="78" t="s">
        <v>65</v>
      </c>
      <c r="AD44" s="78" t="s">
        <v>65</v>
      </c>
      <c r="AE44" s="78"/>
      <c r="AF44" s="9"/>
      <c r="AG44" s="38"/>
    </row>
    <row r="45" spans="2:51" x14ac:dyDescent="0.25">
      <c r="H45" s="12">
        <v>-138</v>
      </c>
      <c r="I45" s="20">
        <f t="shared" si="0"/>
        <v>73.680100823546525</v>
      </c>
      <c r="J45" s="20">
        <f t="shared" si="4"/>
        <v>-0.36823948342478019</v>
      </c>
      <c r="K45" s="20">
        <f t="shared" si="5"/>
        <v>-8.735070301852943E-3</v>
      </c>
      <c r="L45" s="20">
        <f t="shared" si="1"/>
        <v>-8.8377476021947245</v>
      </c>
      <c r="M45" s="31">
        <f t="shared" si="2"/>
        <v>-5031.4004938672952</v>
      </c>
      <c r="N45" s="20">
        <f t="shared" si="3"/>
        <v>400.41400986365142</v>
      </c>
      <c r="R45" s="38"/>
      <c r="S45" s="109">
        <v>5</v>
      </c>
      <c r="T45" s="110" t="s">
        <v>66</v>
      </c>
      <c r="U45" s="78">
        <v>91</v>
      </c>
      <c r="V45" s="78">
        <v>52</v>
      </c>
      <c r="W45" s="78">
        <v>73.5</v>
      </c>
      <c r="X45" s="78">
        <v>85</v>
      </c>
      <c r="Y45" s="78">
        <v>92.5</v>
      </c>
      <c r="Z45" s="78">
        <v>95</v>
      </c>
      <c r="AA45" s="78">
        <v>97.5</v>
      </c>
      <c r="AB45" s="78">
        <v>97.5</v>
      </c>
      <c r="AC45" s="78" t="s">
        <v>65</v>
      </c>
      <c r="AD45" s="78" t="s">
        <v>65</v>
      </c>
      <c r="AE45" s="78"/>
      <c r="AF45" s="9"/>
      <c r="AG45" s="38"/>
    </row>
    <row r="46" spans="2:51" x14ac:dyDescent="0.25">
      <c r="H46" s="12">
        <v>-137</v>
      </c>
      <c r="I46" s="20">
        <f t="shared" si="0"/>
        <v>73.307493804970818</v>
      </c>
      <c r="J46" s="20">
        <f t="shared" si="4"/>
        <v>-0.37696632665621621</v>
      </c>
      <c r="K46" s="20">
        <f t="shared" si="5"/>
        <v>-8.7186161610190993E-3</v>
      </c>
      <c r="L46" s="20">
        <f t="shared" si="1"/>
        <v>-9.0471918397491908</v>
      </c>
      <c r="M46" s="31">
        <f t="shared" si="2"/>
        <v>-5021.9229087470012</v>
      </c>
      <c r="N46" s="20">
        <f t="shared" si="3"/>
        <v>398.58767152687261</v>
      </c>
      <c r="R46" s="38"/>
      <c r="S46" s="109">
        <v>6</v>
      </c>
      <c r="T46" s="110" t="s">
        <v>67</v>
      </c>
      <c r="U46" s="78">
        <v>0.91</v>
      </c>
      <c r="V46" s="78">
        <f>V45*0.01</f>
        <v>0.52</v>
      </c>
      <c r="W46" s="78">
        <f t="shared" ref="W46:AB46" si="13">W45*0.01</f>
        <v>0.73499999999999999</v>
      </c>
      <c r="X46" s="78">
        <f t="shared" si="13"/>
        <v>0.85</v>
      </c>
      <c r="Y46" s="78">
        <f t="shared" si="13"/>
        <v>0.92500000000000004</v>
      </c>
      <c r="Z46" s="78">
        <f t="shared" si="13"/>
        <v>0.95000000000000007</v>
      </c>
      <c r="AA46" s="78">
        <f t="shared" si="13"/>
        <v>0.97499999999999998</v>
      </c>
      <c r="AB46" s="78">
        <f t="shared" si="13"/>
        <v>0.97499999999999998</v>
      </c>
      <c r="AC46" s="78"/>
      <c r="AD46" s="78"/>
      <c r="AE46" s="78"/>
      <c r="AF46" s="9"/>
      <c r="AG46" s="38"/>
    </row>
    <row r="47" spans="2:51" x14ac:dyDescent="0.25">
      <c r="H47" s="12">
        <v>-136</v>
      </c>
      <c r="I47" s="20">
        <f t="shared" si="0"/>
        <v>72.926168170234092</v>
      </c>
      <c r="J47" s="20">
        <f t="shared" si="4"/>
        <v>-0.38567570160562781</v>
      </c>
      <c r="K47" s="20">
        <f t="shared" si="5"/>
        <v>-8.7001337378040944E-3</v>
      </c>
      <c r="L47" s="20">
        <f t="shared" si="1"/>
        <v>-9.2562168385350674</v>
      </c>
      <c r="M47" s="31">
        <f t="shared" si="2"/>
        <v>-5011.2770329751584</v>
      </c>
      <c r="N47" s="20">
        <f t="shared" si="3"/>
        <v>396.71859877516141</v>
      </c>
      <c r="R47" s="38"/>
      <c r="S47" s="109">
        <v>7</v>
      </c>
      <c r="T47" s="112" t="s">
        <v>76</v>
      </c>
      <c r="U47" s="78" cm="1">
        <f t="array" ref="U47">INDEX($U$25:Z$25,U44)*U46</f>
        <v>17.745000000000001</v>
      </c>
      <c r="V47" s="78" cm="1">
        <f t="array" ref="V47">INDEX($U$25:AA$25,V44)*V46</f>
        <v>39</v>
      </c>
      <c r="W47" s="78" cm="1">
        <f t="array" ref="W47">INDEX($U$25:AB$25,W44)*W46</f>
        <v>55.125</v>
      </c>
      <c r="X47" s="78" cm="1">
        <f t="array" ref="X47">INDEX($U$25:AC$25,X44)*X46</f>
        <v>63.75</v>
      </c>
      <c r="Y47" s="78" cm="1">
        <f t="array" ref="Y47">INDEX($U$25:AD$25,Y44)*Y46</f>
        <v>69.375</v>
      </c>
      <c r="Z47" s="78" cm="1">
        <f t="array" ref="Z47">INDEX($U$25:AE$25,Z44)*Z46</f>
        <v>71.25</v>
      </c>
      <c r="AA47" s="78" cm="1">
        <f t="array" ref="AA47">INDEX($U$25:AF$25,AA44)*AA46</f>
        <v>73.125</v>
      </c>
      <c r="AB47" s="78" cm="1">
        <f t="array" ref="AB47">INDEX($U$25:AG$25,AB44)*AB46</f>
        <v>73.125</v>
      </c>
      <c r="AC47" s="78"/>
      <c r="AD47" s="78"/>
      <c r="AE47" s="78"/>
      <c r="AF47" s="9"/>
      <c r="AG47" s="38"/>
    </row>
    <row r="48" spans="2:51" x14ac:dyDescent="0.25">
      <c r="H48" s="12">
        <v>-135</v>
      </c>
      <c r="I48" s="20">
        <f t="shared" si="0"/>
        <v>72.536142401759562</v>
      </c>
      <c r="J48" s="20">
        <f t="shared" si="4"/>
        <v>-0.39436552547939385</v>
      </c>
      <c r="K48" s="20">
        <f t="shared" si="5"/>
        <v>-8.6795140097279955E-3</v>
      </c>
      <c r="L48" s="20">
        <f t="shared" si="1"/>
        <v>-9.4647726115054525</v>
      </c>
      <c r="M48" s="31">
        <f t="shared" si="2"/>
        <v>-4999.4000696033254</v>
      </c>
      <c r="N48" s="20">
        <f t="shared" si="3"/>
        <v>394.80688220036501</v>
      </c>
      <c r="R48" s="38"/>
      <c r="S48" s="109">
        <v>8</v>
      </c>
      <c r="T48" s="110" t="s">
        <v>69</v>
      </c>
      <c r="U48" s="78">
        <v>0</v>
      </c>
      <c r="V48" s="78">
        <v>0</v>
      </c>
      <c r="W48" s="78">
        <v>0</v>
      </c>
      <c r="X48" s="78">
        <v>0</v>
      </c>
      <c r="Y48" s="78">
        <v>0</v>
      </c>
      <c r="Z48" s="78">
        <v>0</v>
      </c>
      <c r="AA48" s="78">
        <v>0</v>
      </c>
      <c r="AB48" s="78">
        <v>0</v>
      </c>
      <c r="AC48" s="78">
        <v>0</v>
      </c>
      <c r="AD48" s="78">
        <v>0</v>
      </c>
      <c r="AE48" s="78"/>
      <c r="AF48" s="9"/>
      <c r="AG48" s="38"/>
    </row>
    <row r="49" spans="8:33" x14ac:dyDescent="0.25">
      <c r="H49" s="12">
        <v>-134</v>
      </c>
      <c r="I49" s="20">
        <f t="shared" si="0"/>
        <v>72.137437119275305</v>
      </c>
      <c r="J49" s="20">
        <f t="shared" si="4"/>
        <v>-0.40303360577272684</v>
      </c>
      <c r="K49" s="20">
        <f t="shared" si="5"/>
        <v>-8.6566465769379874E-3</v>
      </c>
      <c r="L49" s="20">
        <f t="shared" si="1"/>
        <v>-9.6728065385454443</v>
      </c>
      <c r="M49" s="31">
        <f t="shared" si="2"/>
        <v>-4986.2284283162808</v>
      </c>
      <c r="N49" s="20">
        <f t="shared" si="3"/>
        <v>392.8526228703592</v>
      </c>
      <c r="R49" s="38"/>
      <c r="S49" s="109">
        <v>9</v>
      </c>
      <c r="T49" s="110" t="s">
        <v>70</v>
      </c>
      <c r="U49" s="78">
        <f>U47-U48</f>
        <v>17.745000000000001</v>
      </c>
      <c r="V49" s="78">
        <f t="shared" ref="V49:AB49" si="14">V47-V48</f>
        <v>39</v>
      </c>
      <c r="W49" s="78">
        <f t="shared" si="14"/>
        <v>55.125</v>
      </c>
      <c r="X49" s="78">
        <f t="shared" si="14"/>
        <v>63.75</v>
      </c>
      <c r="Y49" s="78">
        <f t="shared" si="14"/>
        <v>69.375</v>
      </c>
      <c r="Z49" s="78">
        <f t="shared" si="14"/>
        <v>71.25</v>
      </c>
      <c r="AA49" s="78">
        <f t="shared" si="14"/>
        <v>73.125</v>
      </c>
      <c r="AB49" s="78">
        <f t="shared" si="14"/>
        <v>73.125</v>
      </c>
      <c r="AC49" s="78"/>
      <c r="AD49" s="78"/>
      <c r="AE49" s="78"/>
      <c r="AF49" s="9"/>
      <c r="AG49" s="38"/>
    </row>
    <row r="50" spans="8:33" ht="15.75" thickBot="1" x14ac:dyDescent="0.3">
      <c r="H50" s="12">
        <v>-133</v>
      </c>
      <c r="I50" s="20">
        <f t="shared" si="0"/>
        <v>71.730075190214109</v>
      </c>
      <c r="J50" s="20">
        <f t="shared" si="4"/>
        <v>-0.41167763896631726</v>
      </c>
      <c r="K50" s="20">
        <f t="shared" si="5"/>
        <v>-8.6314198102428463E-3</v>
      </c>
      <c r="L50" s="20">
        <f t="shared" si="1"/>
        <v>-9.8802633351916143</v>
      </c>
      <c r="M50" s="31">
        <f t="shared" si="2"/>
        <v>-4971.6978106998795</v>
      </c>
      <c r="N50" s="20">
        <f t="shared" si="3"/>
        <v>390.85593287017485</v>
      </c>
      <c r="R50" s="38"/>
      <c r="S50" s="113">
        <v>10</v>
      </c>
      <c r="T50" s="114" t="s">
        <v>71</v>
      </c>
      <c r="U50" s="81">
        <f>U49/$AA$16</f>
        <v>1.8910764361854331</v>
      </c>
      <c r="V50" s="81">
        <f t="shared" ref="V50:AB50" si="15">V49/$AA$16</f>
        <v>4.1562119476602923</v>
      </c>
      <c r="W50" s="81">
        <f t="shared" si="15"/>
        <v>5.8746457337121445</v>
      </c>
      <c r="X50" s="81">
        <f t="shared" si="15"/>
        <v>6.7938079913677853</v>
      </c>
      <c r="Y50" s="81">
        <f t="shared" si="15"/>
        <v>7.3932616376649429</v>
      </c>
      <c r="Z50" s="81">
        <f t="shared" si="15"/>
        <v>7.5930795197639958</v>
      </c>
      <c r="AA50" s="81">
        <f t="shared" si="15"/>
        <v>7.7928974018630486</v>
      </c>
      <c r="AB50" s="81">
        <f t="shared" si="15"/>
        <v>7.7928974018630486</v>
      </c>
      <c r="AC50" s="81"/>
      <c r="AD50" s="81"/>
      <c r="AE50" s="81"/>
      <c r="AF50" s="10"/>
      <c r="AG50" s="38"/>
    </row>
    <row r="51" spans="8:33" x14ac:dyDescent="0.25">
      <c r="H51" s="12">
        <v>-132</v>
      </c>
      <c r="I51" s="20">
        <f t="shared" si="0"/>
        <v>71.31408184134267</v>
      </c>
      <c r="J51" s="20">
        <f t="shared" si="4"/>
        <v>-0.42029520937583698</v>
      </c>
      <c r="K51" s="20">
        <f t="shared" si="5"/>
        <v>-8.6037210087965832E-3</v>
      </c>
      <c r="L51" s="20">
        <f t="shared" si="1"/>
        <v>-10.087085025020087</v>
      </c>
      <c r="M51" s="31">
        <f t="shared" si="2"/>
        <v>-4955.7433010668319</v>
      </c>
      <c r="N51" s="20">
        <f t="shared" si="3"/>
        <v>388.81693584914973</v>
      </c>
      <c r="R51" s="38"/>
      <c r="S51" s="38"/>
      <c r="T51" s="38"/>
      <c r="U51" s="38"/>
      <c r="V51" s="115" t="s">
        <v>72</v>
      </c>
      <c r="W51" s="116">
        <f>AVERAGE(U49:AB49)</f>
        <v>57.811875000000001</v>
      </c>
      <c r="X51" s="77" t="s">
        <v>73</v>
      </c>
      <c r="Y51" s="38"/>
      <c r="Z51" s="38"/>
      <c r="AA51" s="38"/>
      <c r="AB51" s="115" t="s">
        <v>74</v>
      </c>
      <c r="AC51" s="116">
        <f>MAX(U49:AB49)</f>
        <v>73.125</v>
      </c>
      <c r="AD51" s="77" t="s">
        <v>73</v>
      </c>
      <c r="AE51" s="38"/>
      <c r="AF51" s="38"/>
      <c r="AG51" s="38"/>
    </row>
    <row r="52" spans="8:33" x14ac:dyDescent="0.25">
      <c r="H52" s="12">
        <v>-131</v>
      </c>
      <c r="I52" s="20">
        <f t="shared" si="0"/>
        <v>70.889484771462435</v>
      </c>
      <c r="J52" s="20">
        <f t="shared" si="4"/>
        <v>-0.42888378816374484</v>
      </c>
      <c r="K52" s="20">
        <f t="shared" si="5"/>
        <v>-8.5734365670191437E-3</v>
      </c>
      <c r="L52" s="20">
        <f t="shared" si="1"/>
        <v>-10.293210915929876</v>
      </c>
      <c r="M52" s="31">
        <f t="shared" si="2"/>
        <v>-4938.2994626030268</v>
      </c>
      <c r="N52" s="20">
        <f t="shared" si="3"/>
        <v>386.73576757333353</v>
      </c>
      <c r="R52" s="38"/>
      <c r="S52" s="38"/>
      <c r="T52" s="38"/>
      <c r="U52" s="38"/>
      <c r="V52" s="38"/>
      <c r="W52" s="38"/>
      <c r="X52" s="38"/>
      <c r="Y52" s="38"/>
      <c r="Z52" s="38"/>
      <c r="AA52" s="38"/>
      <c r="AB52" s="38"/>
      <c r="AC52" s="38"/>
      <c r="AD52" s="38"/>
      <c r="AE52" s="38"/>
      <c r="AF52" s="38"/>
      <c r="AG52" s="38"/>
    </row>
    <row r="53" spans="8:33" x14ac:dyDescent="0.25">
      <c r="H53" s="12">
        <v>-130</v>
      </c>
      <c r="I53" s="20">
        <f t="shared" si="0"/>
        <v>70.45631426501518</v>
      </c>
      <c r="J53" s="20">
        <f t="shared" si="4"/>
        <v>-0.43744073252285887</v>
      </c>
      <c r="K53" s="20">
        <f t="shared" si="5"/>
        <v>-8.5404521512089104E-3</v>
      </c>
      <c r="L53" s="20">
        <f t="shared" si="1"/>
        <v>-10.498577580548611</v>
      </c>
      <c r="M53" s="31">
        <f t="shared" si="2"/>
        <v>-4919.3004390963324</v>
      </c>
      <c r="N53" s="20">
        <f t="shared" si="3"/>
        <v>384.6125764823268</v>
      </c>
      <c r="R53" s="38"/>
      <c r="S53" s="38"/>
      <c r="T53" s="38"/>
      <c r="U53" s="77"/>
      <c r="V53" s="84" t="s">
        <v>77</v>
      </c>
      <c r="W53" s="116">
        <v>60</v>
      </c>
      <c r="X53" s="77"/>
      <c r="Y53" s="77"/>
      <c r="Z53" s="77"/>
      <c r="AA53" s="84" t="s">
        <v>78</v>
      </c>
      <c r="AB53" s="117">
        <v>0.58599999999999997</v>
      </c>
      <c r="AC53" s="77"/>
      <c r="AD53" s="77"/>
      <c r="AE53" s="77"/>
      <c r="AF53" s="77"/>
      <c r="AG53" s="38"/>
    </row>
    <row r="54" spans="8:33" x14ac:dyDescent="0.25">
      <c r="H54" s="12">
        <v>-129</v>
      </c>
      <c r="I54" s="20">
        <f t="shared" si="0"/>
        <v>70.014603306416717</v>
      </c>
      <c r="J54" s="20">
        <f t="shared" si="4"/>
        <v>-0.44596328504107419</v>
      </c>
      <c r="K54" s="20">
        <f t="shared" si="5"/>
        <v>-8.5046528852217307E-3</v>
      </c>
      <c r="L54" s="20">
        <f t="shared" si="1"/>
        <v>-10.70311884098578</v>
      </c>
      <c r="M54" s="31">
        <f t="shared" si="2"/>
        <v>-4898.6800618877169</v>
      </c>
      <c r="N54" s="20">
        <f t="shared" si="3"/>
        <v>382.44752424968948</v>
      </c>
      <c r="R54" s="38"/>
      <c r="S54" s="38"/>
      <c r="T54" s="38"/>
      <c r="U54" s="77"/>
      <c r="V54" s="84" t="s">
        <v>79</v>
      </c>
      <c r="W54" s="116">
        <v>0.38</v>
      </c>
      <c r="X54" s="77"/>
      <c r="Y54" s="77"/>
      <c r="Z54" s="77"/>
      <c r="AA54" s="84" t="s">
        <v>80</v>
      </c>
      <c r="AB54" s="118">
        <f>AC38*60</f>
        <v>6965.2799999999988</v>
      </c>
      <c r="AC54" s="77" t="s">
        <v>81</v>
      </c>
      <c r="AD54" s="77"/>
      <c r="AE54" s="77"/>
      <c r="AF54" s="77"/>
      <c r="AG54" s="38"/>
    </row>
    <row r="55" spans="8:33" x14ac:dyDescent="0.25">
      <c r="H55" s="12">
        <v>-128</v>
      </c>
      <c r="I55" s="20">
        <f t="shared" si="0"/>
        <v>69.564387694933032</v>
      </c>
      <c r="J55" s="20">
        <f t="shared" si="4"/>
        <v>-0.45444857325654198</v>
      </c>
      <c r="K55" s="20">
        <f t="shared" si="5"/>
        <v>-8.4659235457138493E-3</v>
      </c>
      <c r="L55" s="20">
        <f t="shared" si="1"/>
        <v>-10.906765758157007</v>
      </c>
      <c r="M55" s="31">
        <f t="shared" si="2"/>
        <v>-4876.3719623311781</v>
      </c>
      <c r="N55" s="20">
        <f t="shared" si="3"/>
        <v>380.24078634600744</v>
      </c>
      <c r="R55" s="38"/>
      <c r="S55" s="38"/>
      <c r="T55" s="38"/>
      <c r="U55" s="77"/>
      <c r="V55" s="84" t="s">
        <v>82</v>
      </c>
      <c r="W55" s="116">
        <v>0.44</v>
      </c>
      <c r="X55" s="77"/>
      <c r="Y55" s="77"/>
      <c r="Z55" s="77"/>
      <c r="AA55" s="84" t="s">
        <v>83</v>
      </c>
      <c r="AB55" s="116"/>
      <c r="AC55" s="116"/>
      <c r="AD55" s="116"/>
      <c r="AE55" s="116">
        <v>15</v>
      </c>
      <c r="AF55" s="77" t="s">
        <v>84</v>
      </c>
      <c r="AG55" s="38"/>
    </row>
    <row r="56" spans="8:33" x14ac:dyDescent="0.25">
      <c r="H56" s="12">
        <v>-127</v>
      </c>
      <c r="I56" s="20">
        <f t="shared" si="0"/>
        <v>69.105706159903633</v>
      </c>
      <c r="J56" s="20">
        <f t="shared" si="4"/>
        <v>-0.462893609412518</v>
      </c>
      <c r="K56" s="20">
        <f t="shared" si="5"/>
        <v>-8.4241487662382042E-3</v>
      </c>
      <c r="L56" s="20">
        <f t="shared" si="1"/>
        <v>-11.109446625900434</v>
      </c>
      <c r="M56" s="31">
        <f t="shared" si="2"/>
        <v>-4852.3096893532056</v>
      </c>
      <c r="N56" s="20">
        <f t="shared" si="3"/>
        <v>377.99255260366169</v>
      </c>
      <c r="R56" s="38"/>
      <c r="S56" s="38"/>
      <c r="T56" s="38"/>
      <c r="U56" s="38"/>
      <c r="V56" s="38"/>
      <c r="W56" s="38"/>
      <c r="X56" s="38"/>
      <c r="Y56" s="38"/>
      <c r="Z56" s="38"/>
      <c r="AA56" s="38"/>
      <c r="AB56" s="38"/>
      <c r="AC56" s="38"/>
      <c r="AD56" s="38"/>
      <c r="AE56" s="38"/>
      <c r="AF56" s="38"/>
      <c r="AG56" s="38"/>
    </row>
    <row r="57" spans="8:33" x14ac:dyDescent="0.25">
      <c r="H57" s="12">
        <v>-126</v>
      </c>
      <c r="I57" s="20">
        <f t="shared" si="0"/>
        <v>68.638600476107996</v>
      </c>
      <c r="J57" s="20">
        <f t="shared" si="4"/>
        <v>-0.47129529042121021</v>
      </c>
      <c r="K57" s="20">
        <f t="shared" si="5"/>
        <v>-8.3792132511462114E-3</v>
      </c>
      <c r="L57" s="20">
        <f t="shared" si="1"/>
        <v>-11.311086970109045</v>
      </c>
      <c r="M57" s="31">
        <f t="shared" si="2"/>
        <v>-4826.4268326602178</v>
      </c>
      <c r="N57" s="20">
        <f t="shared" si="3"/>
        <v>375.70302778229842</v>
      </c>
      <c r="R57" s="38"/>
      <c r="S57" s="38"/>
      <c r="T57" s="38"/>
      <c r="U57" s="38"/>
      <c r="V57" s="38"/>
      <c r="W57" s="38"/>
      <c r="X57" s="38"/>
      <c r="Y57" s="38"/>
      <c r="Z57" s="38"/>
      <c r="AA57" s="38"/>
      <c r="AB57" s="38"/>
      <c r="AC57" s="38"/>
      <c r="AD57" s="38"/>
      <c r="AE57" s="38"/>
      <c r="AF57" s="38"/>
      <c r="AG57" s="38"/>
    </row>
    <row r="58" spans="8:33" x14ac:dyDescent="0.25">
      <c r="H58" s="12">
        <v>-125</v>
      </c>
      <c r="I58" s="20">
        <f t="shared" si="0"/>
        <v>68.163115579061213</v>
      </c>
      <c r="J58" s="20">
        <f t="shared" si="4"/>
        <v>-0.47965039804522291</v>
      </c>
      <c r="K58" s="20">
        <f t="shared" si="5"/>
        <v>-8.3310019968791948E-3</v>
      </c>
      <c r="L58" s="20">
        <f t="shared" si="1"/>
        <v>-11.511609553085348</v>
      </c>
      <c r="M58" s="31">
        <f t="shared" si="2"/>
        <v>-4798.6571502024162</v>
      </c>
      <c r="N58" s="20">
        <f t="shared" si="3"/>
        <v>373.37243213395197</v>
      </c>
      <c r="R58" s="38"/>
      <c r="S58" s="38"/>
      <c r="T58" s="38"/>
      <c r="U58" s="38"/>
      <c r="V58" s="38"/>
      <c r="W58" s="38"/>
      <c r="X58" s="38"/>
      <c r="Y58" s="38"/>
      <c r="Z58" s="38"/>
      <c r="AA58" s="38"/>
      <c r="AB58" s="38"/>
      <c r="AC58" s="38"/>
      <c r="AD58" s="38"/>
      <c r="AE58" s="38"/>
      <c r="AF58" s="38"/>
      <c r="AG58" s="38"/>
    </row>
    <row r="59" spans="8:33" x14ac:dyDescent="0.25">
      <c r="H59" s="12">
        <v>-124</v>
      </c>
      <c r="I59" s="20">
        <f t="shared" si="0"/>
        <v>67.67929968001755</v>
      </c>
      <c r="J59" s="20">
        <f t="shared" si="4"/>
        <v>-0.487955599305117</v>
      </c>
      <c r="K59" s="20">
        <f t="shared" si="5"/>
        <v>-8.2794005229089862E-3</v>
      </c>
      <c r="L59" s="20">
        <f t="shared" si="1"/>
        <v>-11.710934383322808</v>
      </c>
      <c r="M59" s="31">
        <f t="shared" si="2"/>
        <v>-4768.9347011955761</v>
      </c>
      <c r="N59" s="20">
        <f t="shared" si="3"/>
        <v>371.00100196673679</v>
      </c>
      <c r="R59" s="38"/>
      <c r="S59" s="38"/>
      <c r="T59" s="38"/>
      <c r="U59" s="38"/>
      <c r="V59" s="38"/>
      <c r="W59" s="38"/>
      <c r="X59" s="38"/>
      <c r="Y59" s="38"/>
      <c r="Z59" s="38"/>
      <c r="AA59" s="38"/>
      <c r="AB59" s="38"/>
      <c r="AC59" s="38"/>
      <c r="AD59" s="38"/>
      <c r="AE59" s="38"/>
      <c r="AF59" s="38"/>
      <c r="AG59" s="38"/>
    </row>
    <row r="60" spans="8:33" x14ac:dyDescent="0.25">
      <c r="H60" s="12">
        <v>-123</v>
      </c>
      <c r="I60" s="20">
        <f t="shared" si="0"/>
        <v>67.187204380450979</v>
      </c>
      <c r="J60" s="20">
        <f t="shared" si="4"/>
        <v>-0.49620744712161979</v>
      </c>
      <c r="K60" s="20">
        <f t="shared" si="5"/>
        <v>-8.2242951100965911E-3</v>
      </c>
      <c r="L60" s="20">
        <f t="shared" si="1"/>
        <v>-11.908978730918877</v>
      </c>
      <c r="M60" s="31">
        <f t="shared" si="2"/>
        <v>-4737.1939834156365</v>
      </c>
      <c r="N60" s="20">
        <f t="shared" si="3"/>
        <v>368.58899020597477</v>
      </c>
      <c r="R60" s="38"/>
      <c r="S60" s="38"/>
      <c r="T60" s="38"/>
      <c r="U60" s="38"/>
      <c r="V60" s="38"/>
      <c r="W60" s="38"/>
      <c r="X60" s="38"/>
      <c r="Y60" s="38"/>
      <c r="Z60" s="38"/>
      <c r="AA60" s="38"/>
      <c r="AB60" s="38"/>
      <c r="AC60" s="38"/>
      <c r="AD60" s="38"/>
      <c r="AE60" s="38"/>
      <c r="AF60" s="38"/>
      <c r="AG60" s="38"/>
    </row>
    <row r="61" spans="8:33" x14ac:dyDescent="0.25">
      <c r="H61" s="12">
        <v>-122</v>
      </c>
      <c r="I61" s="20">
        <f t="shared" si="0"/>
        <v>66.686884785774311</v>
      </c>
      <c r="J61" s="20">
        <f t="shared" si="4"/>
        <v>-0.50440238120004466</v>
      </c>
      <c r="K61" s="20">
        <f t="shared" si="5"/>
        <v>-8.1655730467531384E-3</v>
      </c>
      <c r="L61" s="20">
        <f t="shared" si="1"/>
        <v>-12.105657148801072</v>
      </c>
      <c r="M61" s="31">
        <f t="shared" si="2"/>
        <v>-4703.3700749298077</v>
      </c>
      <c r="N61" s="20">
        <f t="shared" si="3"/>
        <v>366.13666695159145</v>
      </c>
    </row>
    <row r="62" spans="8:33" x14ac:dyDescent="0.25">
      <c r="H62" s="12">
        <v>-121</v>
      </c>
      <c r="I62" s="20">
        <f t="shared" si="0"/>
        <v>66.178399618050889</v>
      </c>
      <c r="J62" s="20">
        <f t="shared" si="4"/>
        <v>-0.51253672916462278</v>
      </c>
      <c r="K62" s="20">
        <f t="shared" si="5"/>
        <v>-8.1031228824031132E-3</v>
      </c>
      <c r="L62" s="20">
        <f t="shared" si="1"/>
        <v>-12.300881499950947</v>
      </c>
      <c r="M62" s="31">
        <f t="shared" si="2"/>
        <v>-4667.3987802641932</v>
      </c>
      <c r="N62" s="20">
        <f t="shared" si="3"/>
        <v>363.64432003057397</v>
      </c>
      <c r="T62" t="s">
        <v>101</v>
      </c>
      <c r="U62">
        <v>2.1188799999999999</v>
      </c>
      <c r="V62" t="s">
        <v>102</v>
      </c>
    </row>
    <row r="63" spans="8:33" x14ac:dyDescent="0.25">
      <c r="H63" s="12">
        <v>-120</v>
      </c>
      <c r="I63" s="20">
        <f t="shared" si="0"/>
        <v>65.661811327445065</v>
      </c>
      <c r="J63" s="20">
        <f t="shared" si="4"/>
        <v>-0.52060670794911346</v>
      </c>
      <c r="K63" s="20">
        <f t="shared" si="5"/>
        <v>-8.0368346865782314E-3</v>
      </c>
      <c r="L63" s="20">
        <f t="shared" si="1"/>
        <v>-12.494560990778721</v>
      </c>
      <c r="M63" s="31">
        <f t="shared" si="2"/>
        <v>-4629.2167794690613</v>
      </c>
      <c r="N63" s="20">
        <f t="shared" si="3"/>
        <v>361.11225554324665</v>
      </c>
      <c r="T63" t="s">
        <v>103</v>
      </c>
      <c r="U63">
        <f>U36 * 2.11888 / $C$14</f>
        <v>0.26233500133333332</v>
      </c>
      <c r="V63">
        <f t="shared" ref="V63:AB63" si="16">V36 * 2.11888 / $C$14</f>
        <v>0.47997929200000006</v>
      </c>
      <c r="W63">
        <f t="shared" si="16"/>
        <v>0.67106695333333333</v>
      </c>
      <c r="X63">
        <f t="shared" si="16"/>
        <v>0.84188399599999997</v>
      </c>
      <c r="Y63">
        <f t="shared" si="16"/>
        <v>0.8784876479999999</v>
      </c>
      <c r="Z63">
        <f t="shared" si="16"/>
        <v>0.93949373466666641</v>
      </c>
      <c r="AA63">
        <f t="shared" si="16"/>
        <v>1.00660043</v>
      </c>
      <c r="AB63">
        <f t="shared" si="16"/>
        <v>1.0249022559999998</v>
      </c>
    </row>
    <row r="64" spans="8:33" x14ac:dyDescent="0.25">
      <c r="H64" s="12">
        <v>-119</v>
      </c>
      <c r="I64" s="20">
        <f t="shared" si="0"/>
        <v>65.137186202152662</v>
      </c>
      <c r="J64" s="20">
        <f t="shared" si="4"/>
        <v>-0.52860842545046438</v>
      </c>
      <c r="K64" s="20">
        <f t="shared" si="5"/>
        <v>-7.9666003161236176E-3</v>
      </c>
      <c r="L64" s="20">
        <f t="shared" si="1"/>
        <v>-12.686602210811145</v>
      </c>
      <c r="M64" s="31">
        <f t="shared" si="2"/>
        <v>-4588.7617820872038</v>
      </c>
      <c r="N64" s="20">
        <f t="shared" si="3"/>
        <v>358.54079840209727</v>
      </c>
      <c r="T64" t="s">
        <v>104</v>
      </c>
      <c r="U64">
        <f>U49 * 2.11888 / $C$15</f>
        <v>0.1528436</v>
      </c>
      <c r="V64">
        <f t="shared" ref="V64:AB64" si="17">V49 * 2.11888 / $C$15</f>
        <v>0.33592</v>
      </c>
      <c r="W64">
        <f t="shared" si="17"/>
        <v>0.47480999999999995</v>
      </c>
      <c r="X64">
        <f t="shared" si="17"/>
        <v>0.54910000000000003</v>
      </c>
      <c r="Y64">
        <f t="shared" si="17"/>
        <v>0.59755000000000003</v>
      </c>
      <c r="Z64">
        <f t="shared" si="17"/>
        <v>0.61369999999999991</v>
      </c>
      <c r="AA64">
        <f t="shared" si="17"/>
        <v>0.62984999999999991</v>
      </c>
      <c r="AB64">
        <f t="shared" si="17"/>
        <v>0.62984999999999991</v>
      </c>
    </row>
    <row r="65" spans="8:14" x14ac:dyDescent="0.25">
      <c r="H65" s="12">
        <v>-118</v>
      </c>
      <c r="I65" s="20">
        <f t="shared" si="0"/>
        <v>64.604594476544136</v>
      </c>
      <c r="J65" s="20">
        <f t="shared" si="4"/>
        <v>-0.53653788245116374</v>
      </c>
      <c r="K65" s="20">
        <f t="shared" si="5"/>
        <v>-7.8923136852750986E-3</v>
      </c>
      <c r="L65" s="20">
        <f t="shared" si="1"/>
        <v>-12.87690917882793</v>
      </c>
      <c r="M65" s="31">
        <f t="shared" si="2"/>
        <v>-4545.9726827184568</v>
      </c>
      <c r="N65" s="20">
        <f t="shared" si="3"/>
        <v>355.93029286184151</v>
      </c>
    </row>
    <row r="66" spans="8:14" x14ac:dyDescent="0.25">
      <c r="H66" s="12">
        <v>-117</v>
      </c>
      <c r="I66" s="20">
        <f t="shared" si="0"/>
        <v>64.064110437250335</v>
      </c>
      <c r="J66" s="20">
        <f t="shared" si="4"/>
        <v>-0.5443909748147675</v>
      </c>
      <c r="K66" s="20">
        <f t="shared" si="5"/>
        <v>-7.8138710419324298E-3</v>
      </c>
      <c r="L66" s="20">
        <f t="shared" si="1"/>
        <v>-13.06538339555442</v>
      </c>
      <c r="M66" s="31">
        <f t="shared" si="2"/>
        <v>-4500.7897201530795</v>
      </c>
      <c r="N66" s="20">
        <f t="shared" si="3"/>
        <v>353.28110303940463</v>
      </c>
    </row>
    <row r="67" spans="8:14" x14ac:dyDescent="0.25">
      <c r="H67" s="12">
        <v>-116</v>
      </c>
      <c r="I67" s="20">
        <f t="shared" si="0"/>
        <v>63.515812526914601</v>
      </c>
      <c r="J67" s="20">
        <f t="shared" si="4"/>
        <v>-0.55216349595946213</v>
      </c>
      <c r="K67" s="20">
        <f t="shared" si="5"/>
        <v>-7.7311712474568139E-3</v>
      </c>
      <c r="L67" s="20">
        <f t="shared" si="1"/>
        <v>-13.251923903027091</v>
      </c>
      <c r="M67" s="31">
        <f t="shared" si="2"/>
        <v>-4453.1546385351248</v>
      </c>
      <c r="N67" s="20">
        <f t="shared" si="3"/>
        <v>350.59361342246279</v>
      </c>
    </row>
    <row r="68" spans="8:14" x14ac:dyDescent="0.25">
      <c r="H68" s="12">
        <v>-115</v>
      </c>
      <c r="I68" s="20">
        <f t="shared" ref="I68:I131" si="18">($C$5/2 + $C$8) - ( ($C$5/2)*COS(RADIANS(H68)) + SQRT($C$8^2 - ($C$5/2)^2*SIN(RADIANS(H68))^2) )</f>
        <v>62.959783445331411</v>
      </c>
      <c r="J68" s="20">
        <f t="shared" si="4"/>
        <v>-0.55985113961266819</v>
      </c>
      <c r="K68" s="20">
        <f t="shared" si="5"/>
        <v>-7.6441160589553192E-3</v>
      </c>
      <c r="L68" s="20">
        <f t="shared" ref="L68:L131" si="19">J68 * 6 * $C$11 / 1000</f>
        <v>-13.436427350704037</v>
      </c>
      <c r="M68" s="31">
        <f t="shared" ref="M68:M131" si="20">K68 * (6 * $C$11)^2 / 1000</f>
        <v>-4403.0108499582639</v>
      </c>
      <c r="N68" s="20">
        <f t="shared" ref="N68:N131" si="21">$C$6 + $C$6*($C$3-1) * I68 / $C$5</f>
        <v>347.86822936517626</v>
      </c>
    </row>
    <row r="69" spans="8:14" x14ac:dyDescent="0.25">
      <c r="H69" s="12">
        <v>-114</v>
      </c>
      <c r="I69" s="20">
        <f t="shared" si="18"/>
        <v>62.396110247689265</v>
      </c>
      <c r="J69" s="20">
        <f t="shared" ref="J69:J132" si="22">(I70 - I68)/2</f>
        <v>-0.56744950284921458</v>
      </c>
      <c r="K69" s="20">
        <f t="shared" ref="K69:K132" si="23">I70 - 2*I69 + I68</f>
        <v>-7.5526104141374617E-3</v>
      </c>
      <c r="L69" s="20">
        <f t="shared" si="19"/>
        <v>-13.618788068381148</v>
      </c>
      <c r="M69" s="31">
        <f t="shared" si="20"/>
        <v>-4350.3035985431779</v>
      </c>
      <c r="N69" s="20">
        <f t="shared" si="21"/>
        <v>345.10537756972792</v>
      </c>
    </row>
    <row r="70" spans="8:14" x14ac:dyDescent="0.25">
      <c r="H70" s="12">
        <v>-113</v>
      </c>
      <c r="I70" s="20">
        <f t="shared" si="18"/>
        <v>61.824884439632982</v>
      </c>
      <c r="J70" s="20">
        <f t="shared" si="22"/>
        <v>-0.57495408941502291</v>
      </c>
      <c r="K70" s="20">
        <f t="shared" si="23"/>
        <v>-7.4565627174791871E-3</v>
      </c>
      <c r="L70" s="20">
        <f t="shared" si="19"/>
        <v>-13.79889814596055</v>
      </c>
      <c r="M70" s="31">
        <f t="shared" si="20"/>
        <v>-4294.9801252680118</v>
      </c>
      <c r="N70" s="20">
        <f t="shared" si="21"/>
        <v>342.30550655227239</v>
      </c>
    </row>
    <row r="71" spans="8:14" x14ac:dyDescent="0.25">
      <c r="H71" s="12">
        <v>-112</v>
      </c>
      <c r="I71" s="20">
        <f t="shared" si="18"/>
        <v>61.246202068859219</v>
      </c>
      <c r="J71" s="20">
        <f t="shared" si="22"/>
        <v>-0.58236031333688487</v>
      </c>
      <c r="K71" s="20">
        <f t="shared" si="23"/>
        <v>-7.3558851262447433E-3</v>
      </c>
      <c r="L71" s="20">
        <f t="shared" si="19"/>
        <v>-13.976647520085237</v>
      </c>
      <c r="M71" s="31">
        <f t="shared" si="20"/>
        <v>-4236.9898327169722</v>
      </c>
      <c r="N71" s="20">
        <f t="shared" si="21"/>
        <v>339.46908709189273</v>
      </c>
    </row>
    <row r="72" spans="8:14" x14ac:dyDescent="0.25">
      <c r="H72" s="12">
        <v>-111</v>
      </c>
      <c r="I72" s="20">
        <f t="shared" si="18"/>
        <v>60.660163812959212</v>
      </c>
      <c r="J72" s="20">
        <f t="shared" si="22"/>
        <v>-0.58966350281769309</v>
      </c>
      <c r="K72" s="20">
        <f t="shared" si="23"/>
        <v>-7.2504938353716852E-3</v>
      </c>
      <c r="L72" s="20">
        <f t="shared" si="19"/>
        <v>-14.151924067624634</v>
      </c>
      <c r="M72" s="31">
        <f t="shared" si="20"/>
        <v>-4176.2844491740907</v>
      </c>
      <c r="N72" s="20">
        <f t="shared" si="21"/>
        <v>336.59661266116296</v>
      </c>
    </row>
    <row r="73" spans="8:14" x14ac:dyDescent="0.25">
      <c r="H73" s="12">
        <v>-110</v>
      </c>
      <c r="I73" s="20">
        <f t="shared" si="18"/>
        <v>60.066875063223833</v>
      </c>
      <c r="J73" s="20">
        <f t="shared" si="22"/>
        <v>-0.59685890441638634</v>
      </c>
      <c r="K73" s="20">
        <f t="shared" si="23"/>
        <v>-7.1403093620148184E-3</v>
      </c>
      <c r="L73" s="20">
        <f t="shared" si="19"/>
        <v>-14.324613705993272</v>
      </c>
      <c r="M73" s="31">
        <f t="shared" si="20"/>
        <v>-4112.8181925205354</v>
      </c>
      <c r="N73" s="20">
        <f t="shared" si="21"/>
        <v>333.68859983691942</v>
      </c>
    </row>
    <row r="74" spans="8:14" x14ac:dyDescent="0.25">
      <c r="H74" s="12">
        <v>-109</v>
      </c>
      <c r="I74" s="20">
        <f t="shared" si="18"/>
        <v>59.466446004126439</v>
      </c>
      <c r="J74" s="20">
        <f t="shared" si="22"/>
        <v>-0.60394168750970323</v>
      </c>
      <c r="K74" s="20">
        <f t="shared" si="23"/>
        <v>-7.0252568246189639E-3</v>
      </c>
      <c r="L74" s="20">
        <f t="shared" si="19"/>
        <v>-14.494600500232879</v>
      </c>
      <c r="M74" s="31">
        <f t="shared" si="20"/>
        <v>-4046.5479309805232</v>
      </c>
      <c r="N74" s="20">
        <f t="shared" si="21"/>
        <v>330.74558868984741</v>
      </c>
    </row>
    <row r="75" spans="8:14" x14ac:dyDescent="0.25">
      <c r="H75" s="12">
        <v>-108</v>
      </c>
      <c r="I75" s="20">
        <f t="shared" si="18"/>
        <v>58.858991688204426</v>
      </c>
      <c r="J75" s="20">
        <f t="shared" si="22"/>
        <v>-0.61090694903248988</v>
      </c>
      <c r="K75" s="20">
        <f t="shared" si="23"/>
        <v>-6.9052662209543314E-3</v>
      </c>
      <c r="L75" s="20">
        <f t="shared" si="19"/>
        <v>-14.661766776779757</v>
      </c>
      <c r="M75" s="31">
        <f t="shared" si="20"/>
        <v>-3977.4333432696949</v>
      </c>
      <c r="N75" s="20">
        <f t="shared" si="21"/>
        <v>327.76814315151353</v>
      </c>
    </row>
    <row r="76" spans="8:14" x14ac:dyDescent="0.25">
      <c r="H76" s="12">
        <v>-107</v>
      </c>
      <c r="I76" s="20">
        <f t="shared" si="18"/>
        <v>58.244632106061459</v>
      </c>
      <c r="J76" s="20">
        <f t="shared" si="22"/>
        <v>-0.61774971849197158</v>
      </c>
      <c r="K76" s="20">
        <f t="shared" si="23"/>
        <v>-6.7802726980090711E-3</v>
      </c>
      <c r="L76" s="20">
        <f t="shared" si="19"/>
        <v>-14.825993243807318</v>
      </c>
      <c r="M76" s="31">
        <f t="shared" si="20"/>
        <v>-3905.4370740532249</v>
      </c>
      <c r="N76" s="20">
        <f t="shared" si="21"/>
        <v>324.75685135748324</v>
      </c>
    </row>
    <row r="77" spans="8:14" x14ac:dyDescent="0.25">
      <c r="H77" s="12">
        <v>-106</v>
      </c>
      <c r="I77" s="20">
        <f t="shared" si="18"/>
        <v>57.623492251220483</v>
      </c>
      <c r="J77" s="20">
        <f t="shared" si="22"/>
        <v>-0.62446496325011935</v>
      </c>
      <c r="K77" s="20">
        <f t="shared" si="23"/>
        <v>-6.6502168182864807E-3</v>
      </c>
      <c r="L77" s="20">
        <f t="shared" si="19"/>
        <v>-14.987159118002864</v>
      </c>
      <c r="M77" s="31">
        <f t="shared" si="20"/>
        <v>-3830.5248873330133</v>
      </c>
      <c r="N77" s="20">
        <f t="shared" si="21"/>
        <v>321.71232596519843</v>
      </c>
    </row>
    <row r="78" spans="8:14" x14ac:dyDescent="0.25">
      <c r="H78" s="12">
        <v>-105</v>
      </c>
      <c r="I78" s="20">
        <f t="shared" si="18"/>
        <v>56.995702179561221</v>
      </c>
      <c r="J78" s="20">
        <f t="shared" si="22"/>
        <v>-0.63104759406753885</v>
      </c>
      <c r="K78" s="20">
        <f t="shared" si="23"/>
        <v>-6.5150448165525177E-3</v>
      </c>
      <c r="L78" s="20">
        <f t="shared" si="19"/>
        <v>-15.145142257620934</v>
      </c>
      <c r="M78" s="31">
        <f t="shared" si="20"/>
        <v>-3752.6658143342502</v>
      </c>
      <c r="N78" s="20">
        <f t="shared" si="21"/>
        <v>318.63520444531093</v>
      </c>
    </row>
    <row r="79" spans="8:14" x14ac:dyDescent="0.25">
      <c r="H79" s="12">
        <v>-104</v>
      </c>
      <c r="I79" s="20">
        <f t="shared" si="18"/>
        <v>56.361397063085406</v>
      </c>
      <c r="J79" s="20">
        <f t="shared" si="22"/>
        <v>-0.63749247090040484</v>
      </c>
      <c r="K79" s="20">
        <f t="shared" si="23"/>
        <v>-6.3747088491794557E-3</v>
      </c>
      <c r="L79" s="20">
        <f t="shared" si="19"/>
        <v>-15.299819301609716</v>
      </c>
      <c r="M79" s="31">
        <f t="shared" si="20"/>
        <v>-3671.8322971273665</v>
      </c>
      <c r="N79" s="20">
        <f t="shared" si="21"/>
        <v>315.52614934521398</v>
      </c>
    </row>
    <row r="80" spans="8:14" x14ac:dyDescent="0.25">
      <c r="H80" s="12">
        <v>-103</v>
      </c>
      <c r="I80" s="20">
        <f t="shared" si="18"/>
        <v>55.720717237760411</v>
      </c>
      <c r="J80" s="20">
        <f t="shared" si="22"/>
        <v>-0.64379440894187212</v>
      </c>
      <c r="K80" s="20">
        <f t="shared" si="23"/>
        <v>-6.2291672337551063E-3</v>
      </c>
      <c r="L80" s="20">
        <f t="shared" si="19"/>
        <v>-15.451065814604933</v>
      </c>
      <c r="M80" s="31">
        <f t="shared" si="20"/>
        <v>-3588.0003266429412</v>
      </c>
      <c r="N80" s="20">
        <f t="shared" si="21"/>
        <v>312.38584852354796</v>
      </c>
    </row>
    <row r="81" spans="8:14" x14ac:dyDescent="0.25">
      <c r="H81" s="12">
        <v>-102</v>
      </c>
      <c r="I81" s="20">
        <f t="shared" si="18"/>
        <v>55.073808245201661</v>
      </c>
      <c r="J81" s="20">
        <f t="shared" si="22"/>
        <v>-0.64994818489749662</v>
      </c>
      <c r="K81" s="20">
        <f t="shared" si="23"/>
        <v>-6.0783846774938866E-3</v>
      </c>
      <c r="L81" s="20">
        <f t="shared" si="19"/>
        <v>-15.598756437539921</v>
      </c>
      <c r="M81" s="31">
        <f t="shared" si="20"/>
        <v>-3501.1495742364787</v>
      </c>
      <c r="N81" s="20">
        <f t="shared" si="21"/>
        <v>309.21501535450784</v>
      </c>
    </row>
    <row r="82" spans="8:14" x14ac:dyDescent="0.25">
      <c r="H82" s="12">
        <v>-101</v>
      </c>
      <c r="I82" s="20">
        <f t="shared" si="18"/>
        <v>54.420820867965418</v>
      </c>
      <c r="J82" s="20">
        <f t="shared" si="22"/>
        <v>-0.65594854348323395</v>
      </c>
      <c r="K82" s="20">
        <f t="shared" si="23"/>
        <v>-5.9223324939807753E-3</v>
      </c>
      <c r="L82" s="20">
        <f t="shared" si="19"/>
        <v>-15.742765043597613</v>
      </c>
      <c r="M82" s="31">
        <f t="shared" si="20"/>
        <v>-3411.263516532927</v>
      </c>
      <c r="N82" s="20">
        <f t="shared" si="21"/>
        <v>306.01438890083068</v>
      </c>
    </row>
    <row r="83" spans="8:14" x14ac:dyDescent="0.25">
      <c r="H83" s="12">
        <v>-100</v>
      </c>
      <c r="I83" s="20">
        <f t="shared" si="18"/>
        <v>53.761911158235193</v>
      </c>
      <c r="J83" s="20">
        <f t="shared" si="22"/>
        <v>-0.66179020413385103</v>
      </c>
      <c r="K83" s="20">
        <f t="shared" si="23"/>
        <v>-5.7609888072533977E-3</v>
      </c>
      <c r="L83" s="20">
        <f t="shared" si="19"/>
        <v>-15.882964899212423</v>
      </c>
      <c r="M83" s="31">
        <f t="shared" si="20"/>
        <v>-3318.3295529779566</v>
      </c>
      <c r="N83" s="20">
        <f t="shared" si="21"/>
        <v>302.78473405440275</v>
      </c>
    </row>
    <row r="84" spans="8:14" x14ac:dyDescent="0.25">
      <c r="H84" s="12">
        <v>-99</v>
      </c>
      <c r="I84" s="20">
        <f t="shared" si="18"/>
        <v>53.097240459697716</v>
      </c>
      <c r="J84" s="20">
        <f t="shared" si="22"/>
        <v>-0.66746786790841384</v>
      </c>
      <c r="K84" s="20">
        <f t="shared" si="23"/>
        <v>-5.5943387418722068E-3</v>
      </c>
      <c r="L84" s="20">
        <f t="shared" si="19"/>
        <v>-16.019228829801932</v>
      </c>
      <c r="M84" s="31">
        <f t="shared" si="20"/>
        <v>-3222.3391153183911</v>
      </c>
      <c r="N84" s="20">
        <f t="shared" si="21"/>
        <v>299.52684164348483</v>
      </c>
    </row>
    <row r="85" spans="8:14" x14ac:dyDescent="0.25">
      <c r="H85" s="12">
        <v>-98</v>
      </c>
      <c r="I85" s="20">
        <f t="shared" si="18"/>
        <v>52.426975422418366</v>
      </c>
      <c r="J85" s="20">
        <f t="shared" si="22"/>
        <v>-0.67297622457821404</v>
      </c>
      <c r="K85" s="20">
        <f t="shared" si="23"/>
        <v>-5.4223745977282078E-3</v>
      </c>
      <c r="L85" s="20">
        <f t="shared" si="19"/>
        <v>-16.151429389877137</v>
      </c>
      <c r="M85" s="31">
        <f t="shared" si="20"/>
        <v>-3123.2877682914477</v>
      </c>
      <c r="N85" s="20">
        <f t="shared" si="21"/>
        <v>296.24152850562444</v>
      </c>
    </row>
    <row r="86" spans="8:14" x14ac:dyDescent="0.25">
      <c r="H86" s="12">
        <v>-97</v>
      </c>
      <c r="I86" s="20">
        <f t="shared" si="18"/>
        <v>51.751288010541288</v>
      </c>
      <c r="J86" s="20">
        <f t="shared" si="22"/>
        <v>-0.67830995988220621</v>
      </c>
      <c r="K86" s="20">
        <f t="shared" si="23"/>
        <v>-5.2450960102561339E-3</v>
      </c>
      <c r="L86" s="20">
        <f t="shared" si="19"/>
        <v>-16.279439037172949</v>
      </c>
      <c r="M86" s="31">
        <f t="shared" si="20"/>
        <v>-3021.1753019075331</v>
      </c>
      <c r="N86" s="20">
        <f t="shared" si="21"/>
        <v>292.92963752539799</v>
      </c>
    </row>
    <row r="87" spans="8:14" x14ac:dyDescent="0.25">
      <c r="H87" s="12">
        <v>-96</v>
      </c>
      <c r="I87" s="20">
        <f t="shared" si="18"/>
        <v>51.070355502653953</v>
      </c>
      <c r="J87" s="20">
        <f t="shared" si="22"/>
        <v>-0.68346376293357736</v>
      </c>
      <c r="K87" s="20">
        <f t="shared" si="23"/>
        <v>-5.0625100924861499E-3</v>
      </c>
      <c r="L87" s="20">
        <f t="shared" si="19"/>
        <v>-16.403130310405857</v>
      </c>
      <c r="M87" s="31">
        <f t="shared" si="20"/>
        <v>-2916.0058132720224</v>
      </c>
      <c r="N87" s="20">
        <f t="shared" si="21"/>
        <v>289.59203763619757</v>
      </c>
    </row>
    <row r="88" spans="8:14" x14ac:dyDescent="0.25">
      <c r="H88" s="12">
        <v>-95</v>
      </c>
      <c r="I88" s="20">
        <f t="shared" si="18"/>
        <v>50.384360484674133</v>
      </c>
      <c r="J88" s="20">
        <f t="shared" si="22"/>
        <v>-0.68843233376053803</v>
      </c>
      <c r="K88" s="20">
        <f t="shared" si="23"/>
        <v>-4.8746315614351943E-3</v>
      </c>
      <c r="L88" s="20">
        <f t="shared" si="19"/>
        <v>-16.522376010252913</v>
      </c>
      <c r="M88" s="31">
        <f t="shared" si="20"/>
        <v>-2807.7877793866719</v>
      </c>
      <c r="N88" s="20">
        <f t="shared" si="21"/>
        <v>286.22962378536653</v>
      </c>
    </row>
    <row r="89" spans="8:14" x14ac:dyDescent="0.25">
      <c r="H89" s="12">
        <v>-94</v>
      </c>
      <c r="I89" s="20">
        <f t="shared" si="18"/>
        <v>49.693490835132877</v>
      </c>
      <c r="J89" s="20">
        <f t="shared" si="22"/>
        <v>-0.69321039096399062</v>
      </c>
      <c r="K89" s="20">
        <f t="shared" si="23"/>
        <v>-4.6814828454699864E-3</v>
      </c>
      <c r="L89" s="20">
        <f t="shared" si="19"/>
        <v>-16.637049383135775</v>
      </c>
      <c r="M89" s="31">
        <f t="shared" si="20"/>
        <v>-2696.5341189907122</v>
      </c>
      <c r="N89" s="20">
        <f t="shared" si="21"/>
        <v>282.84331686206372</v>
      </c>
    </row>
    <row r="90" spans="8:14" x14ac:dyDescent="0.25">
      <c r="H90" s="12">
        <v>-93</v>
      </c>
      <c r="I90" s="20">
        <f t="shared" si="18"/>
        <v>48.997939702746152</v>
      </c>
      <c r="J90" s="20">
        <f t="shared" si="22"/>
        <v>-0.69779267947320989</v>
      </c>
      <c r="K90" s="20">
        <f t="shared" si="23"/>
        <v>-4.4830941729685492E-3</v>
      </c>
      <c r="L90" s="20">
        <f t="shared" si="19"/>
        <v>-16.747024307357037</v>
      </c>
      <c r="M90" s="31">
        <f t="shared" si="20"/>
        <v>-2582.2622436298843</v>
      </c>
      <c r="N90" s="20">
        <f t="shared" si="21"/>
        <v>279.43406358733057</v>
      </c>
    </row>
    <row r="91" spans="8:14" x14ac:dyDescent="0.25">
      <c r="H91" s="12">
        <v>-92</v>
      </c>
      <c r="I91" s="20">
        <f t="shared" si="18"/>
        <v>48.297905476186457</v>
      </c>
      <c r="J91" s="20">
        <f t="shared" si="22"/>
        <v>-0.70217397838118245</v>
      </c>
      <c r="K91" s="20">
        <f t="shared" si="23"/>
        <v>-4.2795036429765787E-3</v>
      </c>
      <c r="L91" s="20">
        <f t="shared" si="19"/>
        <v>-16.852175481148375</v>
      </c>
      <c r="M91" s="31">
        <f t="shared" si="20"/>
        <v>-2464.9940983545089</v>
      </c>
      <c r="N91" s="20">
        <f t="shared" si="21"/>
        <v>276.00283636592627</v>
      </c>
    </row>
    <row r="92" spans="8:14" x14ac:dyDescent="0.25">
      <c r="H92" s="12">
        <v>-91</v>
      </c>
      <c r="I92" s="20">
        <f t="shared" si="18"/>
        <v>47.593591745983787</v>
      </c>
      <c r="J92" s="20">
        <f t="shared" si="22"/>
        <v>-0.70634910884017188</v>
      </c>
      <c r="K92" s="20">
        <f t="shared" si="23"/>
        <v>-4.0707572750022791E-3</v>
      </c>
      <c r="L92" s="20">
        <f t="shared" si="19"/>
        <v>-16.952378612164125</v>
      </c>
      <c r="M92" s="31">
        <f t="shared" si="20"/>
        <v>-2344.7561904013128</v>
      </c>
      <c r="N92" s="20">
        <f t="shared" si="21"/>
        <v>272.55063309958473</v>
      </c>
    </row>
    <row r="93" spans="8:14" x14ac:dyDescent="0.25">
      <c r="H93" s="12">
        <v>-90</v>
      </c>
      <c r="I93" s="20">
        <f t="shared" si="18"/>
        <v>46.885207258506114</v>
      </c>
      <c r="J93" s="20">
        <f t="shared" si="22"/>
        <v>-0.71031294199744366</v>
      </c>
      <c r="K93" s="20">
        <f t="shared" si="23"/>
        <v>-3.8569090395412786E-3</v>
      </c>
      <c r="L93" s="20">
        <f t="shared" si="19"/>
        <v>-17.047510607938644</v>
      </c>
      <c r="M93" s="31">
        <f t="shared" si="20"/>
        <v>-2221.5796067757765</v>
      </c>
      <c r="N93" s="20">
        <f t="shared" si="21"/>
        <v>269.07847696144955</v>
      </c>
    </row>
    <row r="94" spans="8:14" x14ac:dyDescent="0.25">
      <c r="H94" s="12">
        <v>-89</v>
      </c>
      <c r="I94" s="20">
        <f t="shared" si="18"/>
        <v>46.172965861988899</v>
      </c>
      <c r="J94" s="20">
        <f t="shared" si="22"/>
        <v>-0.71406040695161721</v>
      </c>
      <c r="K94" s="20">
        <f t="shared" si="23"/>
        <v>-3.6380208688058246E-3</v>
      </c>
      <c r="L94" s="20">
        <f t="shared" si="19"/>
        <v>-17.137449766838813</v>
      </c>
      <c r="M94" s="31">
        <f t="shared" si="20"/>
        <v>-2095.500020432155</v>
      </c>
      <c r="N94" s="20">
        <f t="shared" si="21"/>
        <v>265.58741613153671</v>
      </c>
    </row>
    <row r="95" spans="8:14" x14ac:dyDescent="0.25">
      <c r="H95" s="12">
        <v>-88</v>
      </c>
      <c r="I95" s="20">
        <f t="shared" si="18"/>
        <v>45.457086444602879</v>
      </c>
      <c r="J95" s="20">
        <f t="shared" si="22"/>
        <v>-0.71758649870918134</v>
      </c>
      <c r="K95" s="20">
        <f t="shared" si="23"/>
        <v>-3.4141626463224384E-3</v>
      </c>
      <c r="L95" s="20">
        <f t="shared" si="19"/>
        <v>-17.222075969020352</v>
      </c>
      <c r="M95" s="31">
        <f t="shared" si="20"/>
        <v>-1966.5576842817245</v>
      </c>
      <c r="N95" s="20">
        <f t="shared" si="21"/>
        <v>262.07852349317295</v>
      </c>
    </row>
    <row r="96" spans="8:14" x14ac:dyDescent="0.25">
      <c r="H96" s="12">
        <v>-87</v>
      </c>
      <c r="I96" s="20">
        <f t="shared" si="18"/>
        <v>44.737792864570537</v>
      </c>
      <c r="J96" s="20">
        <f t="shared" si="22"/>
        <v>-0.72088628612090133</v>
      </c>
      <c r="K96" s="20">
        <f t="shared" si="23"/>
        <v>-3.1854121771175414E-3</v>
      </c>
      <c r="L96" s="20">
        <f t="shared" si="19"/>
        <v>-17.301270866901632</v>
      </c>
      <c r="M96" s="31">
        <f t="shared" si="20"/>
        <v>-1834.7974140197039</v>
      </c>
      <c r="N96" s="20">
        <f t="shared" si="21"/>
        <v>258.55289629046092</v>
      </c>
    </row>
    <row r="97" spans="8:14" x14ac:dyDescent="0.25">
      <c r="H97" s="12">
        <v>-86</v>
      </c>
      <c r="I97" s="20">
        <f t="shared" si="18"/>
        <v>44.015313872361077</v>
      </c>
      <c r="J97" s="20">
        <f t="shared" si="22"/>
        <v>-0.7239549197778814</v>
      </c>
      <c r="K97" s="20">
        <f t="shared" si="23"/>
        <v>-2.951855136842596E-3</v>
      </c>
      <c r="L97" s="20">
        <f t="shared" si="19"/>
        <v>-17.374918074669154</v>
      </c>
      <c r="M97" s="31">
        <f t="shared" si="20"/>
        <v>-1700.2685588213355</v>
      </c>
      <c r="N97" s="20">
        <f t="shared" si="21"/>
        <v>255.01165574691663</v>
      </c>
    </row>
    <row r="98" spans="8:14" x14ac:dyDescent="0.25">
      <c r="H98" s="12">
        <v>-85</v>
      </c>
      <c r="I98" s="20">
        <f t="shared" si="18"/>
        <v>43.289883025014774</v>
      </c>
      <c r="J98" s="20">
        <f t="shared" si="22"/>
        <v>-0.72678763984706052</v>
      </c>
      <c r="K98" s="20">
        <f t="shared" si="23"/>
        <v>-2.7135850015156393E-3</v>
      </c>
      <c r="L98" s="20">
        <f t="shared" si="19"/>
        <v>-17.442903356329449</v>
      </c>
      <c r="M98" s="31">
        <f t="shared" si="20"/>
        <v>-1563.0249608730082</v>
      </c>
      <c r="N98" s="20">
        <f t="shared" si="21"/>
        <v>251.45594664552914</v>
      </c>
    </row>
    <row r="99" spans="8:14" x14ac:dyDescent="0.25">
      <c r="H99" s="12">
        <v>-84</v>
      </c>
      <c r="I99" s="20">
        <f t="shared" si="18"/>
        <v>42.561738592666956</v>
      </c>
      <c r="J99" s="20">
        <f t="shared" si="22"/>
        <v>-0.72937978382626056</v>
      </c>
      <c r="K99" s="20">
        <f t="shared" si="23"/>
        <v>-2.4707029568844519E-3</v>
      </c>
      <c r="L99" s="20">
        <f t="shared" si="19"/>
        <v>-17.50511481183025</v>
      </c>
      <c r="M99" s="31">
        <f t="shared" si="20"/>
        <v>-1423.1249031654443</v>
      </c>
      <c r="N99" s="20">
        <f t="shared" si="21"/>
        <v>247.88693687058671</v>
      </c>
    </row>
    <row r="100" spans="8:14" x14ac:dyDescent="0.25">
      <c r="H100" s="12">
        <v>-83</v>
      </c>
      <c r="I100" s="20">
        <f t="shared" si="18"/>
        <v>41.831123457362253</v>
      </c>
      <c r="J100" s="20">
        <f t="shared" si="22"/>
        <v>-0.73172679419896269</v>
      </c>
      <c r="K100" s="20">
        <f t="shared" si="23"/>
        <v>-2.2233177885198074E-3</v>
      </c>
      <c r="L100" s="20">
        <f t="shared" si="19"/>
        <v>-17.561443060775105</v>
      </c>
      <c r="M100" s="31">
        <f t="shared" si="20"/>
        <v>-1280.6310461874093</v>
      </c>
      <c r="N100" s="20">
        <f t="shared" si="21"/>
        <v>244.30581691171321</v>
      </c>
    </row>
    <row r="101" spans="8:14" x14ac:dyDescent="0.25">
      <c r="H101" s="12">
        <v>-82</v>
      </c>
      <c r="I101" s="20">
        <f t="shared" si="18"/>
        <v>41.09828500426903</v>
      </c>
      <c r="J101" s="20">
        <f t="shared" si="22"/>
        <v>-0.7338242259696699</v>
      </c>
      <c r="K101" s="20">
        <f t="shared" si="23"/>
        <v>-1.971545752894599E-3</v>
      </c>
      <c r="L101" s="20">
        <f t="shared" si="19"/>
        <v>-17.611781423272078</v>
      </c>
      <c r="M101" s="31">
        <f t="shared" si="20"/>
        <v>-1135.610353667289</v>
      </c>
      <c r="N101" s="20">
        <f t="shared" si="21"/>
        <v>240.71379933065444</v>
      </c>
    </row>
    <row r="102" spans="8:14" x14ac:dyDescent="0.25">
      <c r="H102" s="12">
        <v>-81</v>
      </c>
      <c r="I102" s="20">
        <f t="shared" si="18"/>
        <v>40.363475005422913</v>
      </c>
      <c r="J102" s="20">
        <f t="shared" si="22"/>
        <v>-0.73566775406098373</v>
      </c>
      <c r="K102" s="20">
        <f t="shared" si="23"/>
        <v>-1.7155104297330581E-3</v>
      </c>
      <c r="L102" s="20">
        <f t="shared" si="19"/>
        <v>-17.656026097463613</v>
      </c>
      <c r="M102" s="31">
        <f t="shared" si="20"/>
        <v>-988.13400752624148</v>
      </c>
      <c r="N102" s="20">
        <f t="shared" si="21"/>
        <v>237.11211819144535</v>
      </c>
    </row>
    <row r="103" spans="8:14" x14ac:dyDescent="0.25">
      <c r="H103" s="12">
        <v>-80</v>
      </c>
      <c r="I103" s="20">
        <f t="shared" si="18"/>
        <v>39.626949496147063</v>
      </c>
      <c r="J103" s="20">
        <f t="shared" si="22"/>
        <v>-0.73725318055412004</v>
      </c>
      <c r="K103" s="20">
        <f t="shared" si="23"/>
        <v>-1.4553425565395628E-3</v>
      </c>
      <c r="L103" s="20">
        <f t="shared" si="19"/>
        <v>-17.694076333298877</v>
      </c>
      <c r="M103" s="31">
        <f t="shared" si="20"/>
        <v>-838.27731256678817</v>
      </c>
      <c r="N103" s="20">
        <f t="shared" si="21"/>
        <v>233.50202845468235</v>
      </c>
    </row>
    <row r="104" spans="8:14" x14ac:dyDescent="0.25">
      <c r="H104" s="12">
        <v>-79</v>
      </c>
      <c r="I104" s="20">
        <f t="shared" si="18"/>
        <v>38.888968644314673</v>
      </c>
      <c r="J104" s="20">
        <f t="shared" si="22"/>
        <v>-0.73857644175551229</v>
      </c>
      <c r="K104" s="20">
        <f t="shared" si="23"/>
        <v>-1.1911798462449497E-3</v>
      </c>
      <c r="L104" s="20">
        <f t="shared" si="19"/>
        <v>-17.725834602132295</v>
      </c>
      <c r="M104" s="31">
        <f t="shared" si="20"/>
        <v>-686.119591437091</v>
      </c>
      <c r="N104" s="20">
        <f t="shared" si="21"/>
        <v>229.88480533671168</v>
      </c>
    </row>
    <row r="105" spans="8:14" x14ac:dyDescent="0.25">
      <c r="H105" s="12">
        <v>-78</v>
      </c>
      <c r="I105" s="20">
        <f t="shared" si="18"/>
        <v>38.149796612636038</v>
      </c>
      <c r="J105" s="20">
        <f t="shared" si="22"/>
        <v>-0.73963361507243519</v>
      </c>
      <c r="K105" s="20">
        <f t="shared" si="23"/>
        <v>-9.2316678760084869E-4</v>
      </c>
      <c r="L105" s="20">
        <f t="shared" si="19"/>
        <v>-17.751206761738445</v>
      </c>
      <c r="M105" s="31">
        <f t="shared" si="20"/>
        <v>-531.74406965808885</v>
      </c>
      <c r="N105" s="20">
        <f t="shared" si="21"/>
        <v>226.26174363462761</v>
      </c>
    </row>
    <row r="106" spans="8:14" x14ac:dyDescent="0.25">
      <c r="H106" s="12">
        <v>-77</v>
      </c>
      <c r="I106" s="20">
        <f t="shared" si="18"/>
        <v>37.409701414169803</v>
      </c>
      <c r="J106" s="20">
        <f t="shared" si="22"/>
        <v>-0.7404209256817893</v>
      </c>
      <c r="K106" s="20">
        <f t="shared" si="23"/>
        <v>-6.5145443110736778E-4</v>
      </c>
      <c r="L106" s="20">
        <f t="shared" si="19"/>
        <v>-17.770102216362943</v>
      </c>
      <c r="M106" s="31">
        <f t="shared" si="20"/>
        <v>-375.23775231784384</v>
      </c>
      <c r="N106" s="20">
        <f t="shared" si="21"/>
        <v>222.63415701805889</v>
      </c>
    </row>
    <row r="107" spans="8:14" x14ac:dyDescent="0.25">
      <c r="H107" s="12">
        <v>-76</v>
      </c>
      <c r="I107" s="20">
        <f t="shared" si="18"/>
        <v>36.66895476127246</v>
      </c>
      <c r="J107" s="20">
        <f t="shared" si="22"/>
        <v>-0.74093475297689793</v>
      </c>
      <c r="K107" s="20">
        <f t="shared" si="23"/>
        <v>-3.7620015910988513E-4</v>
      </c>
      <c r="L107" s="20">
        <f t="shared" si="19"/>
        <v>-17.78243407144555</v>
      </c>
      <c r="M107" s="31">
        <f t="shared" si="20"/>
        <v>-216.69129164729384</v>
      </c>
      <c r="N107" s="20">
        <f t="shared" si="21"/>
        <v>219.00337728879265</v>
      </c>
    </row>
    <row r="108" spans="8:14" x14ac:dyDescent="0.25">
      <c r="H108" s="12">
        <v>-75</v>
      </c>
      <c r="I108" s="20">
        <f t="shared" si="18"/>
        <v>35.927831908216007</v>
      </c>
      <c r="J108" s="20">
        <f t="shared" si="22"/>
        <v>-0.74117163677784959</v>
      </c>
      <c r="K108" s="20">
        <f t="shared" si="23"/>
        <v>-9.7567442793433656E-5</v>
      </c>
      <c r="L108" s="20">
        <f t="shared" si="19"/>
        <v>-17.78811928266839</v>
      </c>
      <c r="M108" s="31">
        <f t="shared" si="20"/>
        <v>-56.198847049017786</v>
      </c>
      <c r="N108" s="20">
        <f t="shared" si="21"/>
        <v>215.37075360936277</v>
      </c>
    </row>
    <row r="109" spans="8:14" x14ac:dyDescent="0.25">
      <c r="H109" s="12">
        <v>-74</v>
      </c>
      <c r="I109" s="20">
        <f t="shared" si="18"/>
        <v>35.18661148771676</v>
      </c>
      <c r="J109" s="20">
        <f t="shared" si="22"/>
        <v>-0.74112828329265312</v>
      </c>
      <c r="K109" s="20">
        <f t="shared" si="23"/>
        <v>1.8427441318635829E-4</v>
      </c>
      <c r="L109" s="20">
        <f t="shared" si="19"/>
        <v>-17.787078799023675</v>
      </c>
      <c r="M109" s="31">
        <f t="shared" si="20"/>
        <v>106.14206199534237</v>
      </c>
      <c r="N109" s="20">
        <f t="shared" si="21"/>
        <v>211.73765170179354</v>
      </c>
    </row>
    <row r="110" spans="8:14" x14ac:dyDescent="0.25">
      <c r="H110" s="12">
        <v>-73</v>
      </c>
      <c r="I110" s="20">
        <f t="shared" si="18"/>
        <v>34.4455753416307</v>
      </c>
      <c r="J110" s="20">
        <f t="shared" si="22"/>
        <v>-0.74080157081654363</v>
      </c>
      <c r="K110" s="20">
        <f t="shared" si="23"/>
        <v>4.691505390326256E-4</v>
      </c>
      <c r="L110" s="20">
        <f t="shared" si="19"/>
        <v>-17.779237699597047</v>
      </c>
      <c r="M110" s="31">
        <f t="shared" si="20"/>
        <v>270.23071048279235</v>
      </c>
      <c r="N110" s="20">
        <f t="shared" si="21"/>
        <v>208.10545301775073</v>
      </c>
    </row>
    <row r="111" spans="8:14" x14ac:dyDescent="0.25">
      <c r="H111" s="12">
        <v>-72</v>
      </c>
      <c r="I111" s="20">
        <f t="shared" si="18"/>
        <v>33.705008346083673</v>
      </c>
      <c r="J111" s="20">
        <f t="shared" si="22"/>
        <v>-0.74018855515841153</v>
      </c>
      <c r="K111" s="20">
        <f t="shared" si="23"/>
        <v>7.5688077723157221E-4</v>
      </c>
      <c r="L111" s="20">
        <f t="shared" si="19"/>
        <v>-17.764525323801877</v>
      </c>
      <c r="M111" s="31">
        <f t="shared" si="20"/>
        <v>435.96332768538559</v>
      </c>
      <c r="N111" s="20">
        <f t="shared" si="21"/>
        <v>204.47555388141487</v>
      </c>
    </row>
    <row r="112" spans="8:14" x14ac:dyDescent="0.25">
      <c r="H112" s="12">
        <v>-71</v>
      </c>
      <c r="I112" s="20">
        <f t="shared" si="18"/>
        <v>32.965198231313877</v>
      </c>
      <c r="J112" s="20">
        <f t="shared" si="22"/>
        <v>-0.73928647478464882</v>
      </c>
      <c r="K112" s="20">
        <f t="shared" si="23"/>
        <v>1.0472799702938573E-3</v>
      </c>
      <c r="L112" s="20">
        <f t="shared" si="19"/>
        <v>-17.742875394831572</v>
      </c>
      <c r="M112" s="31">
        <f t="shared" si="20"/>
        <v>603.23326288926182</v>
      </c>
      <c r="N112" s="20">
        <f t="shared" si="21"/>
        <v>200.84936460643675</v>
      </c>
    </row>
    <row r="113" spans="8:14" x14ac:dyDescent="0.25">
      <c r="H113" s="12">
        <v>-70</v>
      </c>
      <c r="I113" s="20">
        <f t="shared" si="18"/>
        <v>32.226435396514375</v>
      </c>
      <c r="J113" s="20">
        <f t="shared" si="22"/>
        <v>-0.73809275567104748</v>
      </c>
      <c r="K113" s="20">
        <f t="shared" si="23"/>
        <v>1.3401582569088077E-3</v>
      </c>
      <c r="L113" s="20">
        <f t="shared" si="19"/>
        <v>-17.71422613610514</v>
      </c>
      <c r="M113" s="31">
        <f t="shared" si="20"/>
        <v>771.93115597947326</v>
      </c>
      <c r="N113" s="20">
        <f t="shared" si="21"/>
        <v>197.22830858838543</v>
      </c>
    </row>
    <row r="114" spans="8:14" x14ac:dyDescent="0.25">
      <c r="H114" s="12">
        <v>-69</v>
      </c>
      <c r="I114" s="20">
        <f t="shared" si="18"/>
        <v>31.489012719971782</v>
      </c>
      <c r="J114" s="20">
        <f t="shared" si="22"/>
        <v>-0.73660501585520421</v>
      </c>
      <c r="K114" s="20">
        <f t="shared" si="23"/>
        <v>1.6353213747777318E-3</v>
      </c>
      <c r="L114" s="20">
        <f t="shared" si="19"/>
        <v>-17.678520380524901</v>
      </c>
      <c r="M114" s="31">
        <f t="shared" si="20"/>
        <v>941.94511187197349</v>
      </c>
      <c r="N114" s="20">
        <f t="shared" si="21"/>
        <v>193.61382137414063</v>
      </c>
    </row>
    <row r="115" spans="8:14" x14ac:dyDescent="0.25">
      <c r="H115" s="12">
        <v>-68</v>
      </c>
      <c r="I115" s="20">
        <f t="shared" si="18"/>
        <v>30.753225364803967</v>
      </c>
      <c r="J115" s="20">
        <f t="shared" si="22"/>
        <v>-0.73482106968283745</v>
      </c>
      <c r="K115" s="20">
        <f t="shared" si="23"/>
        <v>1.9325709699558047E-3</v>
      </c>
      <c r="L115" s="20">
        <f t="shared" si="19"/>
        <v>-17.635705672388099</v>
      </c>
      <c r="M115" s="31">
        <f t="shared" si="20"/>
        <v>1113.1608786945437</v>
      </c>
      <c r="N115" s="20">
        <f t="shared" si="21"/>
        <v>190.0073497097132</v>
      </c>
    </row>
    <row r="116" spans="8:14" x14ac:dyDescent="0.25">
      <c r="H116" s="12">
        <v>-67</v>
      </c>
      <c r="I116" s="20">
        <f t="shared" si="18"/>
        <v>30.019370580606108</v>
      </c>
      <c r="J116" s="20">
        <f t="shared" si="22"/>
        <v>-0.73273893174241778</v>
      </c>
      <c r="K116" s="20">
        <f t="shared" si="23"/>
        <v>2.2317049108835363E-3</v>
      </c>
      <c r="L116" s="20">
        <f t="shared" si="19"/>
        <v>-17.585734361818027</v>
      </c>
      <c r="M116" s="31">
        <f t="shared" si="20"/>
        <v>1285.4620286689167</v>
      </c>
      <c r="N116" s="20">
        <f t="shared" si="21"/>
        <v>186.41035056801084</v>
      </c>
    </row>
    <row r="117" spans="8:14" x14ac:dyDescent="0.25">
      <c r="H117" s="12">
        <v>-66</v>
      </c>
      <c r="I117" s="20">
        <f t="shared" si="18"/>
        <v>29.287747501319132</v>
      </c>
      <c r="J117" s="20">
        <f t="shared" si="22"/>
        <v>-0.73035682048382</v>
      </c>
      <c r="K117" s="20">
        <f t="shared" si="23"/>
        <v>2.5325176063120125E-3</v>
      </c>
      <c r="L117" s="20">
        <f t="shared" si="19"/>
        <v>-17.528563691611676</v>
      </c>
      <c r="M117" s="31">
        <f t="shared" si="20"/>
        <v>1458.7301412357192</v>
      </c>
      <c r="N117" s="20">
        <f t="shared" si="21"/>
        <v>182.82429015808736</v>
      </c>
    </row>
    <row r="118" spans="8:14" x14ac:dyDescent="0.25">
      <c r="H118" s="12">
        <v>-65</v>
      </c>
      <c r="I118" s="20">
        <f t="shared" si="18"/>
        <v>28.558656939638468</v>
      </c>
      <c r="J118" s="20">
        <f t="shared" si="22"/>
        <v>-0.72767316151771411</v>
      </c>
      <c r="K118" s="20">
        <f t="shared" si="23"/>
        <v>2.8348003258997778E-3</v>
      </c>
      <c r="L118" s="20">
        <f t="shared" si="19"/>
        <v>-17.464155876425139</v>
      </c>
      <c r="M118" s="31">
        <f t="shared" si="20"/>
        <v>1632.844987718272</v>
      </c>
      <c r="N118" s="20">
        <f t="shared" si="21"/>
        <v>179.25064291743442</v>
      </c>
    </row>
    <row r="119" spans="8:14" x14ac:dyDescent="0.25">
      <c r="H119" s="12">
        <v>-64</v>
      </c>
      <c r="I119" s="20">
        <f t="shared" si="18"/>
        <v>27.832401178283703</v>
      </c>
      <c r="J119" s="20">
        <f t="shared" si="22"/>
        <v>-0.72468659059362039</v>
      </c>
      <c r="K119" s="20">
        <f t="shared" si="23"/>
        <v>3.1383415222876465E-3</v>
      </c>
      <c r="L119" s="20">
        <f t="shared" si="19"/>
        <v>-17.392478174246893</v>
      </c>
      <c r="M119" s="31">
        <f t="shared" si="20"/>
        <v>1807.6847168376844</v>
      </c>
      <c r="N119" s="20">
        <f t="shared" si="21"/>
        <v>175.69089048888702</v>
      </c>
    </row>
    <row r="120" spans="8:14" x14ac:dyDescent="0.25">
      <c r="H120" s="12">
        <v>-63</v>
      </c>
      <c r="I120" s="20">
        <f t="shared" si="18"/>
        <v>27.109283758451227</v>
      </c>
      <c r="J120" s="20">
        <f t="shared" si="22"/>
        <v>-0.72139595625554875</v>
      </c>
      <c r="K120" s="20">
        <f t="shared" si="23"/>
        <v>3.442927153855635E-3</v>
      </c>
      <c r="L120" s="20">
        <f t="shared" si="19"/>
        <v>-17.31350295013317</v>
      </c>
      <c r="M120" s="31">
        <f t="shared" si="20"/>
        <v>1983.1260406208457</v>
      </c>
      <c r="N120" s="20">
        <f t="shared" si="21"/>
        <v>172.14652068372112</v>
      </c>
    </row>
    <row r="121" spans="8:14" x14ac:dyDescent="0.25">
      <c r="H121" s="12">
        <v>-62</v>
      </c>
      <c r="I121" s="20">
        <f t="shared" si="18"/>
        <v>26.389609265772606</v>
      </c>
      <c r="J121" s="20">
        <f t="shared" si="22"/>
        <v>-0.71780032217519363</v>
      </c>
      <c r="K121" s="20">
        <f t="shared" si="23"/>
        <v>3.7483410068546164E-3</v>
      </c>
      <c r="L121" s="20">
        <f t="shared" si="19"/>
        <v>-17.227207732204647</v>
      </c>
      <c r="M121" s="31">
        <f t="shared" si="20"/>
        <v>2159.044419948259</v>
      </c>
      <c r="N121" s="20">
        <f t="shared" si="21"/>
        <v>168.61902643252589</v>
      </c>
    </row>
    <row r="122" spans="8:14" x14ac:dyDescent="0.25">
      <c r="H122" s="12">
        <v>-61</v>
      </c>
      <c r="I122" s="20">
        <f t="shared" si="18"/>
        <v>25.673683114100839</v>
      </c>
      <c r="J122" s="20">
        <f t="shared" si="22"/>
        <v>-0.71389896916376472</v>
      </c>
      <c r="K122" s="20">
        <f t="shared" si="23"/>
        <v>4.054365016003203E-3</v>
      </c>
      <c r="L122" s="20">
        <f t="shared" si="19"/>
        <v>-17.133575259930353</v>
      </c>
      <c r="M122" s="31">
        <f t="shared" si="20"/>
        <v>2335.3142492178449</v>
      </c>
      <c r="N122" s="20">
        <f t="shared" si="21"/>
        <v>165.10990472542898</v>
      </c>
    </row>
    <row r="123" spans="8:14" x14ac:dyDescent="0.25">
      <c r="H123" s="12">
        <v>-60</v>
      </c>
      <c r="I123" s="20">
        <f t="shared" si="18"/>
        <v>24.961811327445076</v>
      </c>
      <c r="J123" s="20">
        <f t="shared" si="22"/>
        <v>-0.70969139686418714</v>
      </c>
      <c r="K123" s="20">
        <f t="shared" si="23"/>
        <v>4.3607795831519525E-3</v>
      </c>
      <c r="L123" s="20">
        <f t="shared" si="19"/>
        <v>-17.032593524740491</v>
      </c>
      <c r="M123" s="31">
        <f t="shared" si="20"/>
        <v>2511.8090398955246</v>
      </c>
      <c r="N123" s="20">
        <f t="shared" si="21"/>
        <v>161.62065554324673</v>
      </c>
    </row>
    <row r="124" spans="8:14" x14ac:dyDescent="0.25">
      <c r="H124" s="12">
        <v>-59</v>
      </c>
      <c r="I124" s="20">
        <f t="shared" si="18"/>
        <v>24.254300320372465</v>
      </c>
      <c r="J124" s="20">
        <f t="shared" si="22"/>
        <v>-0.70517732512681164</v>
      </c>
      <c r="K124" s="20">
        <f t="shared" si="23"/>
        <v>4.6673638915990523E-3</v>
      </c>
      <c r="L124" s="20">
        <f t="shared" si="19"/>
        <v>-16.924255803043483</v>
      </c>
      <c r="M124" s="31">
        <f t="shared" si="20"/>
        <v>2688.4016015610541</v>
      </c>
      <c r="N124" s="20">
        <f t="shared" si="21"/>
        <v>158.15278078112075</v>
      </c>
    </row>
    <row r="125" spans="8:14" x14ac:dyDescent="0.25">
      <c r="H125" s="12">
        <v>-58</v>
      </c>
      <c r="I125" s="20">
        <f t="shared" si="18"/>
        <v>23.551456677191453</v>
      </c>
      <c r="J125" s="20">
        <f t="shared" si="22"/>
        <v>-0.70035669507234388</v>
      </c>
      <c r="K125" s="20">
        <f t="shared" si="23"/>
        <v>4.9738962173364598E-3</v>
      </c>
      <c r="L125" s="20">
        <f t="shared" si="19"/>
        <v>-16.808560681736253</v>
      </c>
      <c r="M125" s="31">
        <f t="shared" si="20"/>
        <v>2864.9642211858004</v>
      </c>
      <c r="N125" s="20">
        <f t="shared" si="21"/>
        <v>154.70778316618197</v>
      </c>
    </row>
    <row r="126" spans="8:14" x14ac:dyDescent="0.25">
      <c r="H126" s="12">
        <v>-57</v>
      </c>
      <c r="I126" s="20">
        <f t="shared" si="18"/>
        <v>22.853586930227777</v>
      </c>
      <c r="J126" s="20">
        <f t="shared" si="22"/>
        <v>-0.69522966984634138</v>
      </c>
      <c r="K126" s="20">
        <f t="shared" si="23"/>
        <v>5.2801542346685437E-3</v>
      </c>
      <c r="L126" s="20">
        <f t="shared" si="19"/>
        <v>-16.685512076312193</v>
      </c>
      <c r="M126" s="31">
        <f t="shared" si="20"/>
        <v>3041.3688391690812</v>
      </c>
      <c r="N126" s="20">
        <f t="shared" si="21"/>
        <v>151.28716517076725</v>
      </c>
    </row>
    <row r="127" spans="8:14" x14ac:dyDescent="0.25">
      <c r="H127" s="12">
        <v>-56</v>
      </c>
      <c r="I127" s="20">
        <f t="shared" si="18"/>
        <v>22.16099733749877</v>
      </c>
      <c r="J127" s="20">
        <f t="shared" si="22"/>
        <v>-0.68979663507086286</v>
      </c>
      <c r="K127" s="20">
        <f t="shared" si="23"/>
        <v>5.5859153162884922E-3</v>
      </c>
      <c r="L127" s="20">
        <f t="shared" si="19"/>
        <v>-16.555119241700709</v>
      </c>
      <c r="M127" s="31">
        <f t="shared" si="20"/>
        <v>3217.4872221821715</v>
      </c>
      <c r="N127" s="20">
        <f t="shared" si="21"/>
        <v>147.8924279226872</v>
      </c>
    </row>
    <row r="128" spans="8:14" x14ac:dyDescent="0.25">
      <c r="H128" s="12">
        <v>-55</v>
      </c>
      <c r="I128" s="20">
        <f t="shared" si="18"/>
        <v>21.473993660086052</v>
      </c>
      <c r="J128" s="20">
        <f t="shared" si="22"/>
        <v>-0.68405819899903975</v>
      </c>
      <c r="K128" s="20">
        <f t="shared" si="23"/>
        <v>5.8909568273577406E-3</v>
      </c>
      <c r="L128" s="20">
        <f t="shared" si="19"/>
        <v>-16.417396775976954</v>
      </c>
      <c r="M128" s="31">
        <f t="shared" si="20"/>
        <v>3393.1911325580586</v>
      </c>
      <c r="N128" s="20">
        <f t="shared" si="21"/>
        <v>144.52507011401528</v>
      </c>
    </row>
    <row r="129" spans="8:14" x14ac:dyDescent="0.25">
      <c r="H129" s="12">
        <v>-54</v>
      </c>
      <c r="I129" s="20">
        <f t="shared" si="18"/>
        <v>20.792880939500691</v>
      </c>
      <c r="J129" s="20">
        <f t="shared" si="22"/>
        <v>-0.67801519237956143</v>
      </c>
      <c r="K129" s="20">
        <f t="shared" si="23"/>
        <v>6.1950564115988982E-3</v>
      </c>
      <c r="L129" s="20">
        <f t="shared" si="19"/>
        <v>-16.272364617109474</v>
      </c>
      <c r="M129" s="31">
        <f t="shared" si="20"/>
        <v>3568.3524930809654</v>
      </c>
      <c r="N129" s="20">
        <f t="shared" si="21"/>
        <v>141.1865869098402</v>
      </c>
    </row>
    <row r="130" spans="8:14" x14ac:dyDescent="0.25">
      <c r="H130" s="12">
        <v>-53</v>
      </c>
      <c r="I130" s="20">
        <f t="shared" si="18"/>
        <v>20.117963275326929</v>
      </c>
      <c r="J130" s="20">
        <f t="shared" si="22"/>
        <v>-0.67166866803812297</v>
      </c>
      <c r="K130" s="20">
        <f t="shared" si="23"/>
        <v>6.497992271278008E-3</v>
      </c>
      <c r="L130" s="20">
        <f t="shared" si="19"/>
        <v>-16.120048032914951</v>
      </c>
      <c r="M130" s="31">
        <f t="shared" si="20"/>
        <v>3742.8435482561326</v>
      </c>
      <c r="N130" s="20">
        <f t="shared" si="21"/>
        <v>137.87846885838354</v>
      </c>
    </row>
    <row r="131" spans="8:14" x14ac:dyDescent="0.25">
      <c r="H131" s="12">
        <v>-52</v>
      </c>
      <c r="I131" s="20">
        <f t="shared" si="18"/>
        <v>19.449543603424445</v>
      </c>
      <c r="J131" s="20">
        <f t="shared" si="22"/>
        <v>-0.66501990018349488</v>
      </c>
      <c r="K131" s="20">
        <f t="shared" si="23"/>
        <v>6.7995434379781727E-3</v>
      </c>
      <c r="L131" s="20">
        <f t="shared" si="19"/>
        <v>-15.960477604403877</v>
      </c>
      <c r="M131" s="31">
        <f t="shared" si="20"/>
        <v>3916.5370202754275</v>
      </c>
      <c r="N131" s="20">
        <f t="shared" si="21"/>
        <v>134.60220080385523</v>
      </c>
    </row>
    <row r="132" spans="8:14" x14ac:dyDescent="0.25">
      <c r="H132" s="12">
        <v>-51</v>
      </c>
      <c r="I132" s="20">
        <f t="shared" ref="I132:I195" si="24">($C$5/2 + $C$8) - ( ($C$5/2)*COS(RADIANS(H132)) + SQRT($C$8^2 - ($C$5/2)^2*SIN(RADIANS(H132))^2) )</f>
        <v>18.787923474959939</v>
      </c>
      <c r="J132" s="20">
        <f t="shared" si="22"/>
        <v>-0.65807038344678404</v>
      </c>
      <c r="K132" s="20">
        <f t="shared" si="23"/>
        <v>7.0994900354435231E-3</v>
      </c>
      <c r="L132" s="20">
        <f t="shared" ref="L132:L195" si="25">J132 * 6 * $C$11 / 1000</f>
        <v>-15.793689202722817</v>
      </c>
      <c r="M132" s="31">
        <f t="shared" ref="M132:M195" si="26">K132 * (6 * $C$11)^2 / 1000</f>
        <v>4089.3062604154693</v>
      </c>
      <c r="N132" s="20">
        <f t="shared" ref="N132:N195" si="27">$C$6 + $C$6*($C$3-1) * I132 / $C$5</f>
        <v>131.3592608033739</v>
      </c>
    </row>
    <row r="133" spans="8:14" x14ac:dyDescent="0.25">
      <c r="H133" s="12">
        <v>-50</v>
      </c>
      <c r="I133" s="20">
        <f t="shared" si="24"/>
        <v>18.133402836530877</v>
      </c>
      <c r="J133" s="20">
        <f t="shared" ref="J133:J196" si="28">(I134 - I132)/2</f>
        <v>-0.65082183166239815</v>
      </c>
      <c r="K133" s="20">
        <f t="shared" ref="K133:K196" si="29">I134 - 2*I133 + I132</f>
        <v>7.39761353332824E-3</v>
      </c>
      <c r="L133" s="20">
        <f t="shared" si="25"/>
        <v>-15.619723959897556</v>
      </c>
      <c r="M133" s="31">
        <f t="shared" si="26"/>
        <v>4261.0253951970662</v>
      </c>
      <c r="N133" s="20">
        <f t="shared" si="27"/>
        <v>128.15111904924038</v>
      </c>
    </row>
    <row r="134" spans="8:14" x14ac:dyDescent="0.25">
      <c r="H134" s="12">
        <v>-49</v>
      </c>
      <c r="I134" s="20">
        <f t="shared" si="24"/>
        <v>17.486279811635143</v>
      </c>
      <c r="J134" s="20">
        <f t="shared" si="28"/>
        <v>-0.64327617639963819</v>
      </c>
      <c r="K134" s="20">
        <f t="shared" si="29"/>
        <v>7.6936969921916898E-3</v>
      </c>
      <c r="L134" s="20">
        <f t="shared" si="25"/>
        <v>-15.438628233591317</v>
      </c>
      <c r="M134" s="31">
        <f t="shared" si="26"/>
        <v>4431.5694675024133</v>
      </c>
      <c r="N134" s="20">
        <f t="shared" si="27"/>
        <v>124.9792367978082</v>
      </c>
    </row>
    <row r="135" spans="8:14" x14ac:dyDescent="0.25">
      <c r="H135" s="12">
        <v>-48</v>
      </c>
      <c r="I135" s="20">
        <f t="shared" si="24"/>
        <v>16.8468504837316</v>
      </c>
      <c r="J135" s="20">
        <f t="shared" si="28"/>
        <v>-0.63543556525419831</v>
      </c>
      <c r="K135" s="20">
        <f t="shared" si="29"/>
        <v>7.9875252986880696E-3</v>
      </c>
      <c r="L135" s="20">
        <f t="shared" si="25"/>
        <v>-15.250453566100759</v>
      </c>
      <c r="M135" s="31">
        <f t="shared" si="26"/>
        <v>4600.8145720443281</v>
      </c>
      <c r="N135" s="20">
        <f t="shared" si="27"/>
        <v>121.84506530615212</v>
      </c>
    </row>
    <row r="136" spans="8:14" x14ac:dyDescent="0.25">
      <c r="H136" s="12">
        <v>-47</v>
      </c>
      <c r="I136" s="20">
        <f t="shared" si="24"/>
        <v>16.215408681126746</v>
      </c>
      <c r="J136" s="20">
        <f t="shared" si="28"/>
        <v>-0.62730235990933636</v>
      </c>
      <c r="K136" s="20">
        <f t="shared" si="29"/>
        <v>8.2788853910358284E-3</v>
      </c>
      <c r="L136" s="20">
        <f t="shared" si="25"/>
        <v>-15.055256637824074</v>
      </c>
      <c r="M136" s="31">
        <f t="shared" si="26"/>
        <v>4768.6379852366372</v>
      </c>
      <c r="N136" s="20">
        <f t="shared" si="27"/>
        <v>118.75004477768709</v>
      </c>
    </row>
    <row r="137" spans="8:14" x14ac:dyDescent="0.25">
      <c r="H137" s="12">
        <v>-46</v>
      </c>
      <c r="I137" s="20">
        <f t="shared" si="24"/>
        <v>15.592245763912928</v>
      </c>
      <c r="J137" s="20">
        <f t="shared" si="28"/>
        <v>-0.61887913397607974</v>
      </c>
      <c r="K137" s="20">
        <f t="shared" si="29"/>
        <v>8.5675664754774061E-3</v>
      </c>
      <c r="L137" s="20">
        <f t="shared" si="25"/>
        <v>-14.853099215425916</v>
      </c>
      <c r="M137" s="31">
        <f t="shared" si="26"/>
        <v>4934.9182898749859</v>
      </c>
      <c r="N137" s="20">
        <f t="shared" si="27"/>
        <v>115.69560331784305</v>
      </c>
    </row>
    <row r="138" spans="8:14" x14ac:dyDescent="0.25">
      <c r="H138" s="12">
        <v>-45</v>
      </c>
      <c r="I138" s="20">
        <f t="shared" si="24"/>
        <v>14.977650413174587</v>
      </c>
      <c r="J138" s="20">
        <f t="shared" si="28"/>
        <v>-0.610168670622528</v>
      </c>
      <c r="K138" s="20">
        <f t="shared" si="29"/>
        <v>8.853360231626084E-3</v>
      </c>
      <c r="L138" s="20">
        <f t="shared" si="25"/>
        <v>-14.644048094940672</v>
      </c>
      <c r="M138" s="31">
        <f t="shared" si="26"/>
        <v>5099.5354934166244</v>
      </c>
      <c r="N138" s="20">
        <f t="shared" si="27"/>
        <v>112.68315590085649</v>
      </c>
    </row>
    <row r="139" spans="8:14" x14ac:dyDescent="0.25">
      <c r="H139" s="12">
        <v>-44</v>
      </c>
      <c r="I139" s="20">
        <f t="shared" si="24"/>
        <v>14.371908422667872</v>
      </c>
      <c r="J139" s="20">
        <f t="shared" si="28"/>
        <v>-0.60117396000212864</v>
      </c>
      <c r="K139" s="20">
        <f t="shared" si="29"/>
        <v>9.1360610091726357E-3</v>
      </c>
      <c r="L139" s="20">
        <f t="shared" si="25"/>
        <v>-14.428175040051086</v>
      </c>
      <c r="M139" s="31">
        <f t="shared" si="26"/>
        <v>5262.3711412834382</v>
      </c>
      <c r="N139" s="20">
        <f t="shared" si="27"/>
        <v>109.71410334868526</v>
      </c>
    </row>
    <row r="140" spans="8:14" x14ac:dyDescent="0.25">
      <c r="H140" s="12">
        <v>-43</v>
      </c>
      <c r="I140" s="20">
        <f t="shared" si="24"/>
        <v>13.775302493170329</v>
      </c>
      <c r="J140" s="20">
        <f t="shared" si="28"/>
        <v>-0.59189819649061803</v>
      </c>
      <c r="K140" s="20">
        <f t="shared" si="29"/>
        <v>9.4154660138485724E-3</v>
      </c>
      <c r="L140" s="20">
        <f t="shared" si="25"/>
        <v>-14.205556715774835</v>
      </c>
      <c r="M140" s="31">
        <f t="shared" si="26"/>
        <v>5423.3084239767777</v>
      </c>
      <c r="N140" s="20">
        <f t="shared" si="27"/>
        <v>106.78983132301076</v>
      </c>
    </row>
    <row r="141" spans="8:14" x14ac:dyDescent="0.25">
      <c r="H141" s="12">
        <v>-42</v>
      </c>
      <c r="I141" s="20">
        <f t="shared" si="24"/>
        <v>13.188112029686636</v>
      </c>
      <c r="J141" s="20">
        <f t="shared" si="28"/>
        <v>-0.58234477574180232</v>
      </c>
      <c r="K141" s="20">
        <f t="shared" si="29"/>
        <v>9.6913754837828492E-3</v>
      </c>
      <c r="L141" s="20">
        <f t="shared" si="25"/>
        <v>-13.976274617803256</v>
      </c>
      <c r="M141" s="31">
        <f t="shared" si="26"/>
        <v>5582.2322786589211</v>
      </c>
      <c r="N141" s="20">
        <f t="shared" si="27"/>
        <v>103.91170933123917</v>
      </c>
    </row>
    <row r="142" spans="8:14" x14ac:dyDescent="0.25">
      <c r="H142" s="12">
        <v>-41</v>
      </c>
      <c r="I142" s="20">
        <f t="shared" si="24"/>
        <v>12.610612941686725</v>
      </c>
      <c r="J142" s="20">
        <f t="shared" si="28"/>
        <v>-0.57251729157192699</v>
      </c>
      <c r="K142" s="20">
        <f t="shared" si="29"/>
        <v>9.9635928559678177E-3</v>
      </c>
      <c r="L142" s="20">
        <f t="shared" si="25"/>
        <v>-13.740414997726248</v>
      </c>
      <c r="M142" s="31">
        <f t="shared" si="26"/>
        <v>5739.029485037463</v>
      </c>
      <c r="N142" s="20">
        <f t="shared" si="27"/>
        <v>101.08108974736589</v>
      </c>
    </row>
    <row r="143" spans="8:14" x14ac:dyDescent="0.25">
      <c r="H143" s="12">
        <v>-40</v>
      </c>
      <c r="I143" s="20">
        <f t="shared" si="24"/>
        <v>12.043077446542782</v>
      </c>
      <c r="J143" s="20">
        <f t="shared" si="28"/>
        <v>-0.56241953268238376</v>
      </c>
      <c r="K143" s="20">
        <f t="shared" si="29"/>
        <v>1.023192492311864E-2</v>
      </c>
      <c r="L143" s="20">
        <f t="shared" si="25"/>
        <v>-13.49806878437721</v>
      </c>
      <c r="M143" s="31">
        <f t="shared" si="26"/>
        <v>5893.5887557163369</v>
      </c>
      <c r="N143" s="20">
        <f t="shared" si="27"/>
        <v>98.299306848519251</v>
      </c>
    </row>
    <row r="144" spans="8:14" x14ac:dyDescent="0.25">
      <c r="H144" s="12">
        <v>-39</v>
      </c>
      <c r="I144" s="20">
        <f t="shared" si="24"/>
        <v>11.485773876321957</v>
      </c>
      <c r="J144" s="20">
        <f t="shared" si="28"/>
        <v>-0.55205547923020504</v>
      </c>
      <c r="K144" s="20">
        <f t="shared" si="29"/>
        <v>1.0496181981238806E-2</v>
      </c>
      <c r="L144" s="20">
        <f t="shared" si="25"/>
        <v>-13.249331501524921</v>
      </c>
      <c r="M144" s="31">
        <f t="shared" si="26"/>
        <v>6045.8008211935512</v>
      </c>
      <c r="N144" s="20">
        <f t="shared" si="27"/>
        <v>95.567675867952573</v>
      </c>
    </row>
    <row r="145" spans="8:14" x14ac:dyDescent="0.25">
      <c r="H145" s="12">
        <v>-38</v>
      </c>
      <c r="I145" s="20">
        <f t="shared" si="24"/>
        <v>10.938966488082372</v>
      </c>
      <c r="J145" s="20">
        <f t="shared" si="28"/>
        <v>-0.54142929925605188</v>
      </c>
      <c r="K145" s="20">
        <f t="shared" si="29"/>
        <v>1.0756177967067515E-2</v>
      </c>
      <c r="L145" s="20">
        <f t="shared" si="25"/>
        <v>-12.994303182145247</v>
      </c>
      <c r="M145" s="31">
        <f t="shared" si="26"/>
        <v>6195.5585090308887</v>
      </c>
      <c r="N145" s="20">
        <f t="shared" si="27"/>
        <v>92.887492065207198</v>
      </c>
    </row>
    <row r="146" spans="8:14" x14ac:dyDescent="0.25">
      <c r="H146" s="12">
        <v>-37</v>
      </c>
      <c r="I146" s="20">
        <f t="shared" si="24"/>
        <v>10.402915277809853</v>
      </c>
      <c r="J146" s="20">
        <f t="shared" si="28"/>
        <v>-0.53054534497874783</v>
      </c>
      <c r="K146" s="20">
        <f t="shared" si="29"/>
        <v>1.1011730587540569E-2</v>
      </c>
      <c r="L146" s="20">
        <f t="shared" si="25"/>
        <v>-12.733088279489948</v>
      </c>
      <c r="M146" s="31">
        <f t="shared" si="26"/>
        <v>6342.7568184233678</v>
      </c>
      <c r="N146" s="20">
        <f t="shared" si="27"/>
        <v>90.260029814121182</v>
      </c>
    </row>
    <row r="147" spans="8:14" x14ac:dyDescent="0.25">
      <c r="H147" s="12">
        <v>-36</v>
      </c>
      <c r="I147" s="20">
        <f t="shared" si="24"/>
        <v>9.8778757981248759</v>
      </c>
      <c r="J147" s="20">
        <f t="shared" si="28"/>
        <v>-0.51940814896533993</v>
      </c>
      <c r="K147" s="20">
        <f t="shared" si="29"/>
        <v>1.1262661439275234E-2</v>
      </c>
      <c r="L147" s="20">
        <f t="shared" si="25"/>
        <v>-12.465795575168158</v>
      </c>
      <c r="M147" s="31">
        <f t="shared" si="26"/>
        <v>6487.292989022535</v>
      </c>
      <c r="N147" s="20">
        <f t="shared" si="27"/>
        <v>87.686541709317169</v>
      </c>
    </row>
    <row r="148" spans="8:14" x14ac:dyDescent="0.25">
      <c r="H148" s="12">
        <v>-35</v>
      </c>
      <c r="I148" s="20">
        <f t="shared" si="24"/>
        <v>9.3640989798791736</v>
      </c>
      <c r="J148" s="20">
        <f t="shared" si="28"/>
        <v>-0.50802242018556854</v>
      </c>
      <c r="K148" s="20">
        <f t="shared" si="29"/>
        <v>1.1508796120267561E-2</v>
      </c>
      <c r="L148" s="20">
        <f t="shared" si="25"/>
        <v>-12.192538084453645</v>
      </c>
      <c r="M148" s="31">
        <f t="shared" si="26"/>
        <v>6629.0665652741154</v>
      </c>
      <c r="N148" s="20">
        <f t="shared" si="27"/>
        <v>85.168257691755883</v>
      </c>
    </row>
    <row r="149" spans="8:14" x14ac:dyDescent="0.25">
      <c r="H149" s="12">
        <v>-34</v>
      </c>
      <c r="I149" s="20">
        <f t="shared" si="24"/>
        <v>8.8618309577537389</v>
      </c>
      <c r="J149" s="20">
        <f t="shared" si="28"/>
        <v>-0.4963930399590879</v>
      </c>
      <c r="K149" s="20">
        <f t="shared" si="29"/>
        <v>1.1749964332693708E-2</v>
      </c>
      <c r="L149" s="20">
        <f t="shared" si="25"/>
        <v>-11.91343295901811</v>
      </c>
      <c r="M149" s="31">
        <f t="shared" si="26"/>
        <v>6767.9794556315755</v>
      </c>
      <c r="N149" s="20">
        <f t="shared" si="27"/>
        <v>82.706384193902352</v>
      </c>
    </row>
    <row r="150" spans="8:14" x14ac:dyDescent="0.25">
      <c r="H150" s="12">
        <v>-33</v>
      </c>
      <c r="I150" s="20">
        <f t="shared" si="24"/>
        <v>8.3713128999609978</v>
      </c>
      <c r="J150" s="20">
        <f t="shared" si="28"/>
        <v>-0.4845250578037934</v>
      </c>
      <c r="K150" s="20">
        <f t="shared" si="29"/>
        <v>1.198599997789529E-2</v>
      </c>
      <c r="L150" s="20">
        <f t="shared" si="25"/>
        <v>-11.62860138729104</v>
      </c>
      <c r="M150" s="31">
        <f t="shared" si="26"/>
        <v>6903.9359872676869</v>
      </c>
      <c r="N150" s="20">
        <f t="shared" si="27"/>
        <v>80.302103305008842</v>
      </c>
    </row>
    <row r="151" spans="8:14" x14ac:dyDescent="0.25">
      <c r="H151" s="12">
        <v>-32</v>
      </c>
      <c r="I151" s="20">
        <f t="shared" si="24"/>
        <v>7.8927808421461521</v>
      </c>
      <c r="J151" s="20">
        <f t="shared" si="28"/>
        <v>-0.47242368719282979</v>
      </c>
      <c r="K151" s="20">
        <f t="shared" si="29"/>
        <v>1.2216741244031937E-2</v>
      </c>
      <c r="L151" s="20">
        <f t="shared" si="25"/>
        <v>-11.338168492627917</v>
      </c>
      <c r="M151" s="31">
        <f t="shared" si="26"/>
        <v>7036.8429565623956</v>
      </c>
      <c r="N151" s="20">
        <f t="shared" si="27"/>
        <v>77.956571956979928</v>
      </c>
    </row>
    <row r="152" spans="8:14" x14ac:dyDescent="0.25">
      <c r="H152" s="12">
        <v>-31</v>
      </c>
      <c r="I152" s="20">
        <f t="shared" si="24"/>
        <v>7.4264655255753382</v>
      </c>
      <c r="J152" s="20">
        <f t="shared" si="28"/>
        <v>-0.46009430122818173</v>
      </c>
      <c r="K152" s="20">
        <f t="shared" si="29"/>
        <v>1.2442030685264172E-2</v>
      </c>
      <c r="L152" s="20">
        <f t="shared" si="25"/>
        <v>-11.04226322947636</v>
      </c>
      <c r="M152" s="31">
        <f t="shared" si="26"/>
        <v>7166.6096747121628</v>
      </c>
      <c r="N152" s="20">
        <f t="shared" si="27"/>
        <v>75.670921131249756</v>
      </c>
    </row>
    <row r="153" spans="8:14" x14ac:dyDescent="0.25">
      <c r="H153" s="12">
        <v>-30</v>
      </c>
      <c r="I153" s="20">
        <f t="shared" si="24"/>
        <v>6.9725922396897886</v>
      </c>
      <c r="J153" s="20">
        <f t="shared" si="28"/>
        <v>-0.44754242823779578</v>
      </c>
      <c r="K153" s="20">
        <f t="shared" si="29"/>
        <v>1.2661715295507747E-2</v>
      </c>
      <c r="L153" s="20">
        <f t="shared" si="25"/>
        <v>-10.741018277707099</v>
      </c>
      <c r="M153" s="31">
        <f t="shared" si="26"/>
        <v>7293.1480102124624</v>
      </c>
      <c r="N153" s="20">
        <f t="shared" si="27"/>
        <v>73.446255087058958</v>
      </c>
    </row>
    <row r="154" spans="8:14" x14ac:dyDescent="0.25">
      <c r="H154" s="12">
        <v>-29</v>
      </c>
      <c r="I154" s="20">
        <f t="shared" si="24"/>
        <v>6.5313806690997467</v>
      </c>
      <c r="J154" s="20">
        <f t="shared" si="28"/>
        <v>-0.43477374730332485</v>
      </c>
      <c r="K154" s="20">
        <f t="shared" si="29"/>
        <v>1.2875646573434096E-2</v>
      </c>
      <c r="L154" s="20">
        <f t="shared" si="25"/>
        <v>-10.434569935279796</v>
      </c>
      <c r="M154" s="31">
        <f t="shared" si="26"/>
        <v>7416.3724262980386</v>
      </c>
      <c r="N154" s="20">
        <f t="shared" si="27"/>
        <v>71.283650611493343</v>
      </c>
    </row>
    <row r="155" spans="8:14" x14ac:dyDescent="0.25">
      <c r="H155" s="12">
        <v>-28</v>
      </c>
      <c r="I155" s="20">
        <f t="shared" si="24"/>
        <v>6.1030447450831389</v>
      </c>
      <c r="J155" s="20">
        <f t="shared" si="28"/>
        <v>-0.42179408372476246</v>
      </c>
      <c r="K155" s="20">
        <f t="shared" si="29"/>
        <v>1.3083680583690693E-2</v>
      </c>
      <c r="L155" s="20">
        <f t="shared" si="25"/>
        <v>-10.123058009394299</v>
      </c>
      <c r="M155" s="31">
        <f t="shared" si="26"/>
        <v>7536.2000162058403</v>
      </c>
      <c r="N155" s="20">
        <f t="shared" si="27"/>
        <v>69.184156291602648</v>
      </c>
    </row>
    <row r="156" spans="8:14" x14ac:dyDescent="0.25">
      <c r="H156" s="12">
        <v>-27</v>
      </c>
      <c r="I156" s="20">
        <f t="shared" si="24"/>
        <v>5.6877925016502218</v>
      </c>
      <c r="J156" s="20">
        <f t="shared" si="28"/>
        <v>-0.40860940442831861</v>
      </c>
      <c r="K156" s="20">
        <f t="shared" si="29"/>
        <v>1.3285678009196999E-2</v>
      </c>
      <c r="L156" s="20">
        <f t="shared" si="25"/>
        <v>-9.8066257062796467</v>
      </c>
      <c r="M156" s="31">
        <f t="shared" si="26"/>
        <v>7652.5505332974717</v>
      </c>
      <c r="N156" s="20">
        <f t="shared" si="27"/>
        <v>67.148791808899404</v>
      </c>
    </row>
    <row r="157" spans="8:14" x14ac:dyDescent="0.25">
      <c r="H157" s="12">
        <v>-26</v>
      </c>
      <c r="I157" s="20">
        <f t="shared" si="24"/>
        <v>5.2858259362265017</v>
      </c>
      <c r="J157" s="20">
        <f t="shared" si="28"/>
        <v>-0.39522581332349205</v>
      </c>
      <c r="K157" s="20">
        <f t="shared" si="29"/>
        <v>1.3481504200456129E-2</v>
      </c>
      <c r="L157" s="20">
        <f t="shared" si="25"/>
        <v>-9.4854195197638091</v>
      </c>
      <c r="M157" s="31">
        <f t="shared" si="26"/>
        <v>7765.3464194627304</v>
      </c>
      <c r="N157" s="20">
        <f t="shared" si="27"/>
        <v>65.178547256494426</v>
      </c>
    </row>
    <row r="158" spans="8:14" x14ac:dyDescent="0.25">
      <c r="H158" s="12">
        <v>-25</v>
      </c>
      <c r="I158" s="20">
        <f t="shared" si="24"/>
        <v>4.8973408750032377</v>
      </c>
      <c r="J158" s="20">
        <f t="shared" si="28"/>
        <v>-0.38164954661445449</v>
      </c>
      <c r="K158" s="20">
        <f t="shared" si="29"/>
        <v>1.367102921761898E-2</v>
      </c>
      <c r="L158" s="20">
        <f t="shared" si="25"/>
        <v>-9.1595891187469078</v>
      </c>
      <c r="M158" s="31">
        <f t="shared" si="26"/>
        <v>7874.5128293485323</v>
      </c>
      <c r="N158" s="20">
        <f t="shared" si="27"/>
        <v>63.274382479110464</v>
      </c>
    </row>
    <row r="159" spans="8:14" x14ac:dyDescent="0.25">
      <c r="H159" s="12">
        <v>-24</v>
      </c>
      <c r="I159" s="20">
        <f t="shared" si="24"/>
        <v>4.5225268429975927</v>
      </c>
      <c r="J159" s="20">
        <f t="shared" si="28"/>
        <v>-0.36788696807113297</v>
      </c>
      <c r="K159" s="20">
        <f t="shared" si="29"/>
        <v>1.3854127869024069E-2</v>
      </c>
      <c r="L159" s="20">
        <f t="shared" si="25"/>
        <v>-8.8292872337071913</v>
      </c>
      <c r="M159" s="31">
        <f t="shared" si="26"/>
        <v>7979.9776525578636</v>
      </c>
      <c r="N159" s="20">
        <f t="shared" si="27"/>
        <v>61.43722643618031</v>
      </c>
    </row>
    <row r="160" spans="8:14" x14ac:dyDescent="0.25">
      <c r="H160" s="12">
        <v>-23</v>
      </c>
      <c r="I160" s="20">
        <f t="shared" si="24"/>
        <v>4.1615669388609717</v>
      </c>
      <c r="J160" s="20">
        <f t="shared" si="28"/>
        <v>-0.35394456426467968</v>
      </c>
      <c r="K160" s="20">
        <f t="shared" si="29"/>
        <v>1.4030679743882501E-2</v>
      </c>
      <c r="L160" s="20">
        <f t="shared" si="25"/>
        <v>-8.4946695423523124</v>
      </c>
      <c r="M160" s="31">
        <f t="shared" si="26"/>
        <v>8081.6715324763209</v>
      </c>
      <c r="N160" s="20">
        <f t="shared" si="27"/>
        <v>59.667976588218124</v>
      </c>
    </row>
    <row r="161" spans="8:14" x14ac:dyDescent="0.25">
      <c r="H161" s="12">
        <v>-22</v>
      </c>
      <c r="I161" s="20">
        <f t="shared" si="24"/>
        <v>3.8146377144682333</v>
      </c>
      <c r="J161" s="20">
        <f t="shared" si="28"/>
        <v>-0.33982893977182016</v>
      </c>
      <c r="K161" s="20">
        <f t="shared" si="29"/>
        <v>1.4200569241836547E-2</v>
      </c>
      <c r="L161" s="20">
        <f t="shared" si="25"/>
        <v>-8.1558945545236838</v>
      </c>
      <c r="M161" s="31">
        <f t="shared" si="26"/>
        <v>8179.5278832978511</v>
      </c>
      <c r="N161" s="20">
        <f t="shared" si="27"/>
        <v>57.96749830662435</v>
      </c>
    </row>
    <row r="162" spans="8:14" x14ac:dyDescent="0.25">
      <c r="H162" s="12">
        <v>-21</v>
      </c>
      <c r="I162" s="20">
        <f t="shared" si="24"/>
        <v>3.4819090593173314</v>
      </c>
      <c r="J162" s="20">
        <f t="shared" si="28"/>
        <v>-0.32554681235195915</v>
      </c>
      <c r="K162" s="20">
        <f t="shared" si="29"/>
        <v>1.4363685597885478E-2</v>
      </c>
      <c r="L162" s="20">
        <f t="shared" si="25"/>
        <v>-7.8131234964470195</v>
      </c>
      <c r="M162" s="31">
        <f t="shared" si="26"/>
        <v>8273.4829043820355</v>
      </c>
      <c r="N162" s="20">
        <f t="shared" si="27"/>
        <v>56.33662430706903</v>
      </c>
    </row>
    <row r="163" spans="8:14" x14ac:dyDescent="0.25">
      <c r="H163" s="12">
        <v>-20</v>
      </c>
      <c r="I163" s="20">
        <f t="shared" si="24"/>
        <v>3.163544089764315</v>
      </c>
      <c r="J163" s="20">
        <f t="shared" si="28"/>
        <v>-0.31110500810120811</v>
      </c>
      <c r="K163" s="20">
        <f t="shared" si="29"/>
        <v>1.4519922903616589E-2</v>
      </c>
      <c r="L163" s="20">
        <f t="shared" si="25"/>
        <v>-7.4665201944289947</v>
      </c>
      <c r="M163" s="31">
        <f t="shared" si="26"/>
        <v>8363.4755924831552</v>
      </c>
      <c r="N163" s="20">
        <f t="shared" si="27"/>
        <v>54.776154106575603</v>
      </c>
    </row>
    <row r="164" spans="8:14" x14ac:dyDescent="0.25">
      <c r="H164" s="12">
        <v>-19</v>
      </c>
      <c r="I164" s="20">
        <f t="shared" si="24"/>
        <v>2.8596990431149152</v>
      </c>
      <c r="J164" s="20">
        <f t="shared" si="28"/>
        <v>-0.29651045658621911</v>
      </c>
      <c r="K164" s="20">
        <f t="shared" si="29"/>
        <v>1.4669180126361425E-2</v>
      </c>
      <c r="L164" s="20">
        <f t="shared" si="25"/>
        <v>-7.1162509580692586</v>
      </c>
      <c r="M164" s="31">
        <f t="shared" si="26"/>
        <v>8449.4477527841809</v>
      </c>
      <c r="N164" s="20">
        <f t="shared" si="27"/>
        <v>53.286853504409422</v>
      </c>
    </row>
    <row r="165" spans="8:14" x14ac:dyDescent="0.25">
      <c r="H165" s="12">
        <v>-18</v>
      </c>
      <c r="I165" s="20">
        <f t="shared" si="24"/>
        <v>2.5705231765918768</v>
      </c>
      <c r="J165" s="20">
        <f t="shared" si="28"/>
        <v>-0.28177018596149139</v>
      </c>
      <c r="K165" s="20">
        <f t="shared" si="29"/>
        <v>1.4811361123094002E-2</v>
      </c>
      <c r="L165" s="20">
        <f t="shared" si="25"/>
        <v>-6.7624844630757934</v>
      </c>
      <c r="M165" s="31">
        <f t="shared" si="26"/>
        <v>8531.3440069021453</v>
      </c>
      <c r="N165" s="20">
        <f t="shared" si="27"/>
        <v>51.869454086864771</v>
      </c>
    </row>
    <row r="166" spans="8:14" x14ac:dyDescent="0.25">
      <c r="H166" s="12">
        <v>-17</v>
      </c>
      <c r="I166" s="20">
        <f t="shared" si="24"/>
        <v>2.2961586711919324</v>
      </c>
      <c r="J166" s="20">
        <f t="shared" si="28"/>
        <v>-0.26689131807279409</v>
      </c>
      <c r="K166" s="20">
        <f t="shared" si="29"/>
        <v>1.4946374654300598E-2</v>
      </c>
      <c r="L166" s="20">
        <f t="shared" si="25"/>
        <v>-6.4053916337470582</v>
      </c>
      <c r="M166" s="31">
        <f t="shared" si="26"/>
        <v>8609.1118008771446</v>
      </c>
      <c r="N166" s="20">
        <f t="shared" si="27"/>
        <v>50.52465275601849</v>
      </c>
    </row>
    <row r="167" spans="8:14" x14ac:dyDescent="0.25">
      <c r="H167" s="12">
        <v>-16</v>
      </c>
      <c r="I167" s="20">
        <f t="shared" si="24"/>
        <v>2.0367405404462886</v>
      </c>
      <c r="J167" s="20">
        <f t="shared" si="28"/>
        <v>-0.25188106354885065</v>
      </c>
      <c r="K167" s="20">
        <f t="shared" si="29"/>
        <v>1.5074134393586291E-2</v>
      </c>
      <c r="L167" s="20">
        <f t="shared" si="25"/>
        <v>-6.0451455251724155</v>
      </c>
      <c r="M167" s="31">
        <f t="shared" si="26"/>
        <v>8682.7014107057039</v>
      </c>
      <c r="N167" s="20">
        <f t="shared" si="27"/>
        <v>49.253111282518304</v>
      </c>
    </row>
    <row r="168" spans="8:14" x14ac:dyDescent="0.25">
      <c r="H168" s="12">
        <v>-15</v>
      </c>
      <c r="I168" s="20">
        <f t="shared" si="24"/>
        <v>1.7923965440942311</v>
      </c>
      <c r="J168" s="20">
        <f t="shared" si="28"/>
        <v>-0.23674671688429783</v>
      </c>
      <c r="K168" s="20">
        <f t="shared" si="29"/>
        <v>1.5194558935519353E-2</v>
      </c>
      <c r="L168" s="20">
        <f t="shared" si="25"/>
        <v>-5.6819212052231478</v>
      </c>
      <c r="M168" s="31">
        <f t="shared" si="26"/>
        <v>8752.0659468591475</v>
      </c>
      <c r="N168" s="20">
        <f t="shared" si="27"/>
        <v>48.055455882452797</v>
      </c>
    </row>
    <row r="169" spans="8:14" x14ac:dyDescent="0.25">
      <c r="H169" s="12">
        <v>-14</v>
      </c>
      <c r="I169" s="20">
        <f t="shared" si="24"/>
        <v>1.563247106677693</v>
      </c>
      <c r="J169" s="20">
        <f t="shared" si="28"/>
        <v>-0.22149565151534034</v>
      </c>
      <c r="K169" s="20">
        <f t="shared" si="29"/>
        <v>1.5307571802395614E-2</v>
      </c>
      <c r="L169" s="20">
        <f t="shared" si="25"/>
        <v>-5.3158956363681682</v>
      </c>
      <c r="M169" s="31">
        <f t="shared" si="26"/>
        <v>8817.1613581798756</v>
      </c>
      <c r="N169" s="20">
        <f t="shared" si="27"/>
        <v>46.932276818341613</v>
      </c>
    </row>
    <row r="170" spans="8:14" x14ac:dyDescent="0.25">
      <c r="H170" s="12">
        <v>-13</v>
      </c>
      <c r="I170" s="20">
        <f t="shared" si="24"/>
        <v>1.3494052410635504</v>
      </c>
      <c r="J170" s="20">
        <f t="shared" si="28"/>
        <v>-0.20613531489000536</v>
      </c>
      <c r="K170" s="20">
        <f t="shared" si="29"/>
        <v>1.5413101448274347E-2</v>
      </c>
      <c r="L170" s="20">
        <f t="shared" si="25"/>
        <v>-4.9472475573601287</v>
      </c>
      <c r="M170" s="31">
        <f t="shared" si="26"/>
        <v>8877.9464342060237</v>
      </c>
      <c r="N170" s="20">
        <f t="shared" si="27"/>
        <v>45.884128024278958</v>
      </c>
    </row>
    <row r="171" spans="8:14" x14ac:dyDescent="0.25">
      <c r="H171" s="12">
        <v>-12</v>
      </c>
      <c r="I171" s="20">
        <f t="shared" si="24"/>
        <v>1.1509764768976822</v>
      </c>
      <c r="J171" s="20">
        <f t="shared" si="28"/>
        <v>-0.1906732235344748</v>
      </c>
      <c r="K171" s="20">
        <f t="shared" si="29"/>
        <v>1.5511081262786774E-2</v>
      </c>
      <c r="L171" s="20">
        <f t="shared" si="25"/>
        <v>-4.5761573648273952</v>
      </c>
      <c r="M171" s="31">
        <f t="shared" si="26"/>
        <v>8934.3828073651821</v>
      </c>
      <c r="N171" s="20">
        <f t="shared" si="27"/>
        <v>44.911526755250165</v>
      </c>
    </row>
    <row r="172" spans="8:14" x14ac:dyDescent="0.25">
      <c r="H172" s="12">
        <v>-11</v>
      </c>
      <c r="I172" s="20">
        <f t="shared" si="24"/>
        <v>0.96805879399460082</v>
      </c>
      <c r="J172" s="20">
        <f t="shared" si="28"/>
        <v>-0.17511695811698758</v>
      </c>
      <c r="K172" s="20">
        <f t="shared" si="29"/>
        <v>1.5601449572187676E-2</v>
      </c>
      <c r="L172" s="20">
        <f t="shared" si="25"/>
        <v>-4.2028069948077018</v>
      </c>
      <c r="M172" s="31">
        <f t="shared" si="26"/>
        <v>8986.4349535801011</v>
      </c>
      <c r="N172" s="20">
        <f t="shared" si="27"/>
        <v>44.014953260640134</v>
      </c>
    </row>
    <row r="173" spans="8:14" x14ac:dyDescent="0.25">
      <c r="H173" s="12">
        <v>-10</v>
      </c>
      <c r="I173" s="20">
        <f t="shared" si="24"/>
        <v>0.80074256066370708</v>
      </c>
      <c r="J173" s="20">
        <f t="shared" si="28"/>
        <v>-0.15947415851019286</v>
      </c>
      <c r="K173" s="20">
        <f t="shared" si="29"/>
        <v>1.5684149641401746E-2</v>
      </c>
      <c r="L173" s="20">
        <f t="shared" si="25"/>
        <v>-3.8273798042446288</v>
      </c>
      <c r="M173" s="31">
        <f t="shared" si="26"/>
        <v>9034.0701934474055</v>
      </c>
      <c r="N173" s="20">
        <f t="shared" si="27"/>
        <v>43.19485048193858</v>
      </c>
    </row>
    <row r="174" spans="8:14" x14ac:dyDescent="0.25">
      <c r="H174" s="12">
        <v>-9</v>
      </c>
      <c r="I174" s="20">
        <f t="shared" si="24"/>
        <v>0.64911047697421509</v>
      </c>
      <c r="J174" s="20">
        <f t="shared" si="28"/>
        <v>-0.14375251885256546</v>
      </c>
      <c r="K174" s="20">
        <f t="shared" si="29"/>
        <v>1.5759129673853067E-2</v>
      </c>
      <c r="L174" s="20">
        <f t="shared" si="25"/>
        <v>-3.450060452461571</v>
      </c>
      <c r="M174" s="31">
        <f t="shared" si="26"/>
        <v>9077.2586921393668</v>
      </c>
      <c r="N174" s="20">
        <f t="shared" si="27"/>
        <v>42.451623774652319</v>
      </c>
    </row>
    <row r="175" spans="8:14" x14ac:dyDescent="0.25">
      <c r="H175" s="12">
        <v>-8</v>
      </c>
      <c r="I175" s="20">
        <f t="shared" si="24"/>
        <v>0.51323752295857616</v>
      </c>
      <c r="J175" s="20">
        <f t="shared" si="28"/>
        <v>-0.12795978261021901</v>
      </c>
      <c r="K175" s="20">
        <f t="shared" si="29"/>
        <v>1.5826342810839833E-2</v>
      </c>
      <c r="L175" s="20">
        <f t="shared" si="25"/>
        <v>-3.0710347826452562</v>
      </c>
      <c r="M175" s="31">
        <f t="shared" si="26"/>
        <v>9115.9734590437438</v>
      </c>
      <c r="N175" s="20">
        <f t="shared" si="27"/>
        <v>41.785640654423666</v>
      </c>
    </row>
    <row r="176" spans="8:14" x14ac:dyDescent="0.25">
      <c r="H176" s="12">
        <v>-7</v>
      </c>
      <c r="I176" s="20">
        <f t="shared" si="24"/>
        <v>0.39319091175377707</v>
      </c>
      <c r="J176" s="20">
        <f t="shared" si="28"/>
        <v>-0.11210373763923087</v>
      </c>
      <c r="K176" s="20">
        <f t="shared" si="29"/>
        <v>1.5885747131136441E-2</v>
      </c>
      <c r="L176" s="20">
        <f t="shared" si="25"/>
        <v>-2.6904897033415409</v>
      </c>
      <c r="M176" s="31">
        <f t="shared" si="26"/>
        <v>9150.1903475345898</v>
      </c>
      <c r="N176" s="20">
        <f t="shared" si="27"/>
        <v>41.197230567351838</v>
      </c>
    </row>
    <row r="177" spans="8:14" x14ac:dyDescent="0.25">
      <c r="H177" s="12">
        <v>-6</v>
      </c>
      <c r="I177" s="20">
        <f t="shared" si="24"/>
        <v>0.28903004768011442</v>
      </c>
      <c r="J177" s="20">
        <f t="shared" si="28"/>
        <v>-9.619221124876276E-2</v>
      </c>
      <c r="K177" s="20">
        <f t="shared" si="29"/>
        <v>1.5937305649799782E-2</v>
      </c>
      <c r="L177" s="20">
        <f t="shared" si="25"/>
        <v>-2.3086130699703062</v>
      </c>
      <c r="M177" s="31">
        <f t="shared" si="26"/>
        <v>9179.8880542846746</v>
      </c>
      <c r="N177" s="20">
        <f t="shared" si="27"/>
        <v>40.686684684515541</v>
      </c>
    </row>
    <row r="178" spans="8:14" x14ac:dyDescent="0.25">
      <c r="H178" s="12">
        <v>-5</v>
      </c>
      <c r="I178" s="20">
        <f t="shared" si="24"/>
        <v>0.20080648925625155</v>
      </c>
      <c r="J178" s="20">
        <f t="shared" si="28"/>
        <v>-8.0233065265403525E-2</v>
      </c>
      <c r="K178" s="20">
        <f t="shared" si="29"/>
        <v>1.5980986316918688E-2</v>
      </c>
      <c r="L178" s="20">
        <f t="shared" si="25"/>
        <v>-1.9255935663696846</v>
      </c>
      <c r="M178" s="31">
        <f t="shared" si="26"/>
        <v>9205.0481185451645</v>
      </c>
      <c r="N178" s="20">
        <f t="shared" si="27"/>
        <v>40.254255720690729</v>
      </c>
    </row>
    <row r="179" spans="8:14" x14ac:dyDescent="0.25">
      <c r="H179" s="12">
        <v>-4</v>
      </c>
      <c r="I179" s="20">
        <f t="shared" si="24"/>
        <v>0.12856391714930737</v>
      </c>
      <c r="J179" s="20">
        <f t="shared" si="28"/>
        <v>-6.4234191099060922E-2</v>
      </c>
      <c r="K179" s="20">
        <f t="shared" si="29"/>
        <v>1.6016762015766517E-2</v>
      </c>
      <c r="L179" s="20">
        <f t="shared" si="25"/>
        <v>-1.5416205863774621</v>
      </c>
      <c r="M179" s="31">
        <f t="shared" si="26"/>
        <v>9225.6549210815137</v>
      </c>
      <c r="N179" s="20">
        <f t="shared" si="27"/>
        <v>39.900157777257562</v>
      </c>
    </row>
    <row r="180" spans="8:14" x14ac:dyDescent="0.25">
      <c r="H180" s="12">
        <v>-3</v>
      </c>
      <c r="I180" s="20">
        <f t="shared" si="24"/>
        <v>7.2338107058129708E-2</v>
      </c>
      <c r="J180" s="20">
        <f t="shared" si="28"/>
        <v>-4.820350480983393E-2</v>
      </c>
      <c r="K180" s="20">
        <f t="shared" si="29"/>
        <v>1.6044610562687467E-2</v>
      </c>
      <c r="L180" s="20">
        <f t="shared" si="25"/>
        <v>-1.1568841154360143</v>
      </c>
      <c r="M180" s="31">
        <f t="shared" si="26"/>
        <v>9241.6956841079809</v>
      </c>
      <c r="N180" s="20">
        <f t="shared" si="27"/>
        <v>39.624566209287416</v>
      </c>
    </row>
    <row r="181" spans="8:14" x14ac:dyDescent="0.25">
      <c r="H181" s="12">
        <v>-2</v>
      </c>
      <c r="I181" s="20">
        <f t="shared" si="24"/>
        <v>3.2156907529639511E-2</v>
      </c>
      <c r="J181" s="20">
        <f t="shared" si="28"/>
        <v>-3.2148942176263517E-2</v>
      </c>
      <c r="K181" s="20">
        <f t="shared" si="29"/>
        <v>1.6064514704453359E-2</v>
      </c>
      <c r="L181" s="20">
        <f t="shared" si="25"/>
        <v>-0.77157461223032442</v>
      </c>
      <c r="M181" s="31">
        <f t="shared" si="26"/>
        <v>9253.1604697651346</v>
      </c>
      <c r="N181" s="20">
        <f t="shared" si="27"/>
        <v>39.427617516809335</v>
      </c>
    </row>
    <row r="182" spans="8:14" x14ac:dyDescent="0.25">
      <c r="H182" s="12">
        <v>-1</v>
      </c>
      <c r="I182" s="20">
        <f t="shared" si="24"/>
        <v>8.0402227056026732E-3</v>
      </c>
      <c r="J182" s="20">
        <f t="shared" si="28"/>
        <v>-1.6078453764819756E-2</v>
      </c>
      <c r="K182" s="20">
        <f t="shared" si="29"/>
        <v>1.6076462118434165E-2</v>
      </c>
      <c r="L182" s="20">
        <f t="shared" si="25"/>
        <v>-0.38588289035567414</v>
      </c>
      <c r="M182" s="31">
        <f t="shared" si="26"/>
        <v>9260.042180218079</v>
      </c>
      <c r="N182" s="20">
        <f t="shared" si="27"/>
        <v>39.309409260243172</v>
      </c>
    </row>
    <row r="183" spans="8:14" x14ac:dyDescent="0.25">
      <c r="H183" s="12">
        <v>0</v>
      </c>
      <c r="I183" s="20">
        <f t="shared" si="24"/>
        <v>0</v>
      </c>
      <c r="J183" s="20">
        <f t="shared" si="28"/>
        <v>0</v>
      </c>
      <c r="K183" s="20">
        <f t="shared" si="29"/>
        <v>1.6080445411205346E-2</v>
      </c>
      <c r="L183" s="20">
        <f t="shared" si="25"/>
        <v>0</v>
      </c>
      <c r="M183" s="31">
        <f t="shared" si="26"/>
        <v>9262.3365568542795</v>
      </c>
      <c r="N183" s="20">
        <f t="shared" si="27"/>
        <v>39.270000000000003</v>
      </c>
    </row>
    <row r="184" spans="8:14" x14ac:dyDescent="0.25">
      <c r="H184" s="12">
        <v>1</v>
      </c>
      <c r="I184" s="20">
        <f t="shared" si="24"/>
        <v>8.0402227056026732E-3</v>
      </c>
      <c r="J184" s="20">
        <f t="shared" si="28"/>
        <v>1.6078453764819756E-2</v>
      </c>
      <c r="K184" s="20">
        <f t="shared" si="29"/>
        <v>1.6076462118434165E-2</v>
      </c>
      <c r="L184" s="20">
        <f t="shared" si="25"/>
        <v>0.38588289035567414</v>
      </c>
      <c r="M184" s="31">
        <f t="shared" si="26"/>
        <v>9260.042180218079</v>
      </c>
      <c r="N184" s="20">
        <f t="shared" si="27"/>
        <v>39.309409260243172</v>
      </c>
    </row>
    <row r="185" spans="8:14" x14ac:dyDescent="0.25">
      <c r="H185" s="12">
        <v>2</v>
      </c>
      <c r="I185" s="20">
        <f t="shared" si="24"/>
        <v>3.2156907529639511E-2</v>
      </c>
      <c r="J185" s="20">
        <f t="shared" si="28"/>
        <v>3.2148942176263517E-2</v>
      </c>
      <c r="K185" s="20">
        <f t="shared" si="29"/>
        <v>1.6064514704453359E-2</v>
      </c>
      <c r="L185" s="20">
        <f t="shared" si="25"/>
        <v>0.77157461223032442</v>
      </c>
      <c r="M185" s="31">
        <f t="shared" si="26"/>
        <v>9253.1604697651346</v>
      </c>
      <c r="N185" s="20">
        <f t="shared" si="27"/>
        <v>39.427617516809335</v>
      </c>
    </row>
    <row r="186" spans="8:14" x14ac:dyDescent="0.25">
      <c r="H186" s="12">
        <v>3</v>
      </c>
      <c r="I186" s="20">
        <f t="shared" si="24"/>
        <v>7.2338107058129708E-2</v>
      </c>
      <c r="J186" s="20">
        <f t="shared" si="28"/>
        <v>4.820350480983393E-2</v>
      </c>
      <c r="K186" s="20">
        <f t="shared" si="29"/>
        <v>1.6044610562687467E-2</v>
      </c>
      <c r="L186" s="20">
        <f t="shared" si="25"/>
        <v>1.1568841154360143</v>
      </c>
      <c r="M186" s="31">
        <f t="shared" si="26"/>
        <v>9241.6956841079809</v>
      </c>
      <c r="N186" s="20">
        <f t="shared" si="27"/>
        <v>39.624566209287416</v>
      </c>
    </row>
    <row r="187" spans="8:14" x14ac:dyDescent="0.25">
      <c r="H187" s="12">
        <v>4</v>
      </c>
      <c r="I187" s="20">
        <f t="shared" si="24"/>
        <v>0.12856391714930737</v>
      </c>
      <c r="J187" s="20">
        <f t="shared" si="28"/>
        <v>6.4234191099060922E-2</v>
      </c>
      <c r="K187" s="20">
        <f t="shared" si="29"/>
        <v>1.6016762015766517E-2</v>
      </c>
      <c r="L187" s="20">
        <f t="shared" si="25"/>
        <v>1.5416205863774621</v>
      </c>
      <c r="M187" s="31">
        <f t="shared" si="26"/>
        <v>9225.6549210815137</v>
      </c>
      <c r="N187" s="20">
        <f t="shared" si="27"/>
        <v>39.900157777257562</v>
      </c>
    </row>
    <row r="188" spans="8:14" x14ac:dyDescent="0.25">
      <c r="H188" s="12">
        <v>5</v>
      </c>
      <c r="I188" s="20">
        <f t="shared" si="24"/>
        <v>0.20080648925625155</v>
      </c>
      <c r="J188" s="20">
        <f t="shared" si="28"/>
        <v>8.0233065265403525E-2</v>
      </c>
      <c r="K188" s="20">
        <f t="shared" si="29"/>
        <v>1.5980986316918688E-2</v>
      </c>
      <c r="L188" s="20">
        <f t="shared" si="25"/>
        <v>1.9255935663696846</v>
      </c>
      <c r="M188" s="31">
        <f t="shared" si="26"/>
        <v>9205.0481185451645</v>
      </c>
      <c r="N188" s="20">
        <f t="shared" si="27"/>
        <v>40.254255720690729</v>
      </c>
    </row>
    <row r="189" spans="8:14" x14ac:dyDescent="0.25">
      <c r="H189" s="12">
        <v>6</v>
      </c>
      <c r="I189" s="20">
        <f t="shared" si="24"/>
        <v>0.28903004768011442</v>
      </c>
      <c r="J189" s="20">
        <f t="shared" si="28"/>
        <v>9.619221124876276E-2</v>
      </c>
      <c r="K189" s="20">
        <f t="shared" si="29"/>
        <v>1.5937305649799782E-2</v>
      </c>
      <c r="L189" s="20">
        <f t="shared" si="25"/>
        <v>2.3086130699703062</v>
      </c>
      <c r="M189" s="31">
        <f t="shared" si="26"/>
        <v>9179.8880542846746</v>
      </c>
      <c r="N189" s="20">
        <f t="shared" si="27"/>
        <v>40.686684684515541</v>
      </c>
    </row>
    <row r="190" spans="8:14" x14ac:dyDescent="0.25">
      <c r="H190" s="12">
        <v>7</v>
      </c>
      <c r="I190" s="20">
        <f t="shared" si="24"/>
        <v>0.39319091175377707</v>
      </c>
      <c r="J190" s="20">
        <f t="shared" si="28"/>
        <v>0.11210373763923087</v>
      </c>
      <c r="K190" s="20">
        <f t="shared" si="29"/>
        <v>1.5885747131136441E-2</v>
      </c>
      <c r="L190" s="20">
        <f t="shared" si="25"/>
        <v>2.6904897033415409</v>
      </c>
      <c r="M190" s="31">
        <f t="shared" si="26"/>
        <v>9150.1903475345898</v>
      </c>
      <c r="N190" s="20">
        <f t="shared" si="27"/>
        <v>41.197230567351838</v>
      </c>
    </row>
    <row r="191" spans="8:14" x14ac:dyDescent="0.25">
      <c r="H191" s="12">
        <v>8</v>
      </c>
      <c r="I191" s="20">
        <f t="shared" si="24"/>
        <v>0.51323752295857616</v>
      </c>
      <c r="J191" s="20">
        <f t="shared" si="28"/>
        <v>0.12795978261021901</v>
      </c>
      <c r="K191" s="20">
        <f t="shared" si="29"/>
        <v>1.5826342810839833E-2</v>
      </c>
      <c r="L191" s="20">
        <f t="shared" si="25"/>
        <v>3.0710347826452562</v>
      </c>
      <c r="M191" s="31">
        <f t="shared" si="26"/>
        <v>9115.9734590437438</v>
      </c>
      <c r="N191" s="20">
        <f t="shared" si="27"/>
        <v>41.785640654423666</v>
      </c>
    </row>
    <row r="192" spans="8:14" x14ac:dyDescent="0.25">
      <c r="H192" s="12">
        <v>9</v>
      </c>
      <c r="I192" s="20">
        <f t="shared" si="24"/>
        <v>0.64911047697421509</v>
      </c>
      <c r="J192" s="20">
        <f t="shared" si="28"/>
        <v>0.14375251885256546</v>
      </c>
      <c r="K192" s="20">
        <f t="shared" si="29"/>
        <v>1.5759129673853067E-2</v>
      </c>
      <c r="L192" s="20">
        <f t="shared" si="25"/>
        <v>3.450060452461571</v>
      </c>
      <c r="M192" s="31">
        <f t="shared" si="26"/>
        <v>9077.2586921393668</v>
      </c>
      <c r="N192" s="20">
        <f t="shared" si="27"/>
        <v>42.451623774652319</v>
      </c>
    </row>
    <row r="193" spans="8:14" x14ac:dyDescent="0.25">
      <c r="H193" s="12">
        <v>10</v>
      </c>
      <c r="I193" s="20">
        <f t="shared" si="24"/>
        <v>0.80074256066370708</v>
      </c>
      <c r="J193" s="20">
        <f t="shared" si="28"/>
        <v>0.15947415851019286</v>
      </c>
      <c r="K193" s="20">
        <f t="shared" si="29"/>
        <v>1.5684149641401746E-2</v>
      </c>
      <c r="L193" s="20">
        <f t="shared" si="25"/>
        <v>3.8273798042446288</v>
      </c>
      <c r="M193" s="31">
        <f t="shared" si="26"/>
        <v>9034.0701934474055</v>
      </c>
      <c r="N193" s="20">
        <f t="shared" si="27"/>
        <v>43.19485048193858</v>
      </c>
    </row>
    <row r="194" spans="8:14" x14ac:dyDescent="0.25">
      <c r="H194" s="12">
        <v>11</v>
      </c>
      <c r="I194" s="20">
        <f t="shared" si="24"/>
        <v>0.96805879399460082</v>
      </c>
      <c r="J194" s="20">
        <f t="shared" si="28"/>
        <v>0.17511695811698758</v>
      </c>
      <c r="K194" s="20">
        <f t="shared" si="29"/>
        <v>1.5601449572187676E-2</v>
      </c>
      <c r="L194" s="20">
        <f t="shared" si="25"/>
        <v>4.2028069948077018</v>
      </c>
      <c r="M194" s="31">
        <f t="shared" si="26"/>
        <v>8986.4349535801011</v>
      </c>
      <c r="N194" s="20">
        <f t="shared" si="27"/>
        <v>44.014953260640134</v>
      </c>
    </row>
    <row r="195" spans="8:14" x14ac:dyDescent="0.25">
      <c r="H195" s="12">
        <v>12</v>
      </c>
      <c r="I195" s="20">
        <f t="shared" si="24"/>
        <v>1.1509764768976822</v>
      </c>
      <c r="J195" s="20">
        <f t="shared" si="28"/>
        <v>0.1906732235344748</v>
      </c>
      <c r="K195" s="20">
        <f t="shared" si="29"/>
        <v>1.5511081262786774E-2</v>
      </c>
      <c r="L195" s="20">
        <f t="shared" si="25"/>
        <v>4.5761573648273952</v>
      </c>
      <c r="M195" s="31">
        <f t="shared" si="26"/>
        <v>8934.3828073651821</v>
      </c>
      <c r="N195" s="20">
        <f t="shared" si="27"/>
        <v>44.911526755250165</v>
      </c>
    </row>
    <row r="196" spans="8:14" x14ac:dyDescent="0.25">
      <c r="H196" s="12">
        <v>13</v>
      </c>
      <c r="I196" s="20">
        <f t="shared" ref="I196:I259" si="30">($C$5/2 + $C$8) - ( ($C$5/2)*COS(RADIANS(H196)) + SQRT($C$8^2 - ($C$5/2)^2*SIN(RADIANS(H196))^2) )</f>
        <v>1.3494052410635504</v>
      </c>
      <c r="J196" s="20">
        <f t="shared" si="28"/>
        <v>0.20613531489000536</v>
      </c>
      <c r="K196" s="20">
        <f t="shared" si="29"/>
        <v>1.5413101448274347E-2</v>
      </c>
      <c r="L196" s="20">
        <f t="shared" ref="L196:L259" si="31">J196 * 6 * $C$11 / 1000</f>
        <v>4.9472475573601287</v>
      </c>
      <c r="M196" s="31">
        <f t="shared" ref="M196:M259" si="32">K196 * (6 * $C$11)^2 / 1000</f>
        <v>8877.9464342060237</v>
      </c>
      <c r="N196" s="20">
        <f t="shared" ref="N196:N259" si="33">$C$6 + $C$6*($C$3-1) * I196 / $C$5</f>
        <v>45.884128024278958</v>
      </c>
    </row>
    <row r="197" spans="8:14" x14ac:dyDescent="0.25">
      <c r="H197" s="12">
        <v>14</v>
      </c>
      <c r="I197" s="20">
        <f t="shared" si="30"/>
        <v>1.563247106677693</v>
      </c>
      <c r="J197" s="20">
        <f t="shared" ref="J197:J260" si="34">(I198 - I196)/2</f>
        <v>0.22149565151534034</v>
      </c>
      <c r="K197" s="20">
        <f t="shared" ref="K197:K260" si="35">I198 - 2*I197 + I196</f>
        <v>1.5307571802395614E-2</v>
      </c>
      <c r="L197" s="20">
        <f t="shared" si="31"/>
        <v>5.3158956363681682</v>
      </c>
      <c r="M197" s="31">
        <f t="shared" si="32"/>
        <v>8817.1613581798756</v>
      </c>
      <c r="N197" s="20">
        <f t="shared" si="33"/>
        <v>46.932276818341613</v>
      </c>
    </row>
    <row r="198" spans="8:14" x14ac:dyDescent="0.25">
      <c r="H198" s="12">
        <v>15</v>
      </c>
      <c r="I198" s="20">
        <f t="shared" si="30"/>
        <v>1.7923965440942311</v>
      </c>
      <c r="J198" s="20">
        <f t="shared" si="34"/>
        <v>0.23674671688429783</v>
      </c>
      <c r="K198" s="20">
        <f t="shared" si="35"/>
        <v>1.5194558935519353E-2</v>
      </c>
      <c r="L198" s="20">
        <f t="shared" si="31"/>
        <v>5.6819212052231478</v>
      </c>
      <c r="M198" s="31">
        <f t="shared" si="32"/>
        <v>8752.0659468591475</v>
      </c>
      <c r="N198" s="20">
        <f t="shared" si="33"/>
        <v>48.055455882452797</v>
      </c>
    </row>
    <row r="199" spans="8:14" x14ac:dyDescent="0.25">
      <c r="H199" s="12">
        <v>16</v>
      </c>
      <c r="I199" s="20">
        <f t="shared" si="30"/>
        <v>2.0367405404462886</v>
      </c>
      <c r="J199" s="20">
        <f t="shared" si="34"/>
        <v>0.25188106354885065</v>
      </c>
      <c r="K199" s="20">
        <f t="shared" si="35"/>
        <v>1.5074134393586291E-2</v>
      </c>
      <c r="L199" s="20">
        <f t="shared" si="31"/>
        <v>6.0451455251724155</v>
      </c>
      <c r="M199" s="31">
        <f t="shared" si="32"/>
        <v>8682.7014107057039</v>
      </c>
      <c r="N199" s="20">
        <f t="shared" si="33"/>
        <v>49.253111282518304</v>
      </c>
    </row>
    <row r="200" spans="8:14" x14ac:dyDescent="0.25">
      <c r="H200" s="12">
        <v>17</v>
      </c>
      <c r="I200" s="20">
        <f t="shared" si="30"/>
        <v>2.2961586711919324</v>
      </c>
      <c r="J200" s="20">
        <f t="shared" si="34"/>
        <v>0.26689131807279409</v>
      </c>
      <c r="K200" s="20">
        <f t="shared" si="35"/>
        <v>1.4946374654300598E-2</v>
      </c>
      <c r="L200" s="20">
        <f t="shared" si="31"/>
        <v>6.4053916337470582</v>
      </c>
      <c r="M200" s="31">
        <f t="shared" si="32"/>
        <v>8609.1118008771446</v>
      </c>
      <c r="N200" s="20">
        <f t="shared" si="33"/>
        <v>50.52465275601849</v>
      </c>
    </row>
    <row r="201" spans="8:14" x14ac:dyDescent="0.25">
      <c r="H201" s="12">
        <v>18</v>
      </c>
      <c r="I201" s="20">
        <f t="shared" si="30"/>
        <v>2.5705231765918768</v>
      </c>
      <c r="J201" s="20">
        <f t="shared" si="34"/>
        <v>0.28177018596149139</v>
      </c>
      <c r="K201" s="20">
        <f t="shared" si="35"/>
        <v>1.4811361123094002E-2</v>
      </c>
      <c r="L201" s="20">
        <f t="shared" si="31"/>
        <v>6.7624844630757934</v>
      </c>
      <c r="M201" s="31">
        <f t="shared" si="32"/>
        <v>8531.3440069021453</v>
      </c>
      <c r="N201" s="20">
        <f t="shared" si="33"/>
        <v>51.869454086864771</v>
      </c>
    </row>
    <row r="202" spans="8:14" x14ac:dyDescent="0.25">
      <c r="H202" s="12">
        <v>19</v>
      </c>
      <c r="I202" s="20">
        <f t="shared" si="30"/>
        <v>2.8596990431149152</v>
      </c>
      <c r="J202" s="20">
        <f t="shared" si="34"/>
        <v>0.29651045658621911</v>
      </c>
      <c r="K202" s="20">
        <f t="shared" si="35"/>
        <v>1.4669180126361425E-2</v>
      </c>
      <c r="L202" s="20">
        <f t="shared" si="31"/>
        <v>7.1162509580692586</v>
      </c>
      <c r="M202" s="31">
        <f t="shared" si="32"/>
        <v>8449.4477527841809</v>
      </c>
      <c r="N202" s="20">
        <f t="shared" si="33"/>
        <v>53.286853504409422</v>
      </c>
    </row>
    <row r="203" spans="8:14" x14ac:dyDescent="0.25">
      <c r="H203" s="12">
        <v>20</v>
      </c>
      <c r="I203" s="20">
        <f t="shared" si="30"/>
        <v>3.163544089764315</v>
      </c>
      <c r="J203" s="20">
        <f t="shared" si="34"/>
        <v>0.31110500810120811</v>
      </c>
      <c r="K203" s="20">
        <f t="shared" si="35"/>
        <v>1.4519922903616589E-2</v>
      </c>
      <c r="L203" s="20">
        <f t="shared" si="31"/>
        <v>7.4665201944289947</v>
      </c>
      <c r="M203" s="31">
        <f t="shared" si="32"/>
        <v>8363.4755924831552</v>
      </c>
      <c r="N203" s="20">
        <f t="shared" si="33"/>
        <v>54.776154106575603</v>
      </c>
    </row>
    <row r="204" spans="8:14" x14ac:dyDescent="0.25">
      <c r="H204" s="12">
        <v>21</v>
      </c>
      <c r="I204" s="20">
        <f t="shared" si="30"/>
        <v>3.4819090593173314</v>
      </c>
      <c r="J204" s="20">
        <f t="shared" si="34"/>
        <v>0.32554681235195915</v>
      </c>
      <c r="K204" s="20">
        <f t="shared" si="35"/>
        <v>1.4363685597885478E-2</v>
      </c>
      <c r="L204" s="20">
        <f t="shared" si="31"/>
        <v>7.8131234964470195</v>
      </c>
      <c r="M204" s="31">
        <f t="shared" si="32"/>
        <v>8273.4829043820355</v>
      </c>
      <c r="N204" s="20">
        <f t="shared" si="33"/>
        <v>56.33662430706903</v>
      </c>
    </row>
    <row r="205" spans="8:14" x14ac:dyDescent="0.25">
      <c r="H205" s="12">
        <v>22</v>
      </c>
      <c r="I205" s="20">
        <f t="shared" si="30"/>
        <v>3.8146377144682333</v>
      </c>
      <c r="J205" s="20">
        <f t="shared" si="34"/>
        <v>0.33982893977182016</v>
      </c>
      <c r="K205" s="20">
        <f t="shared" si="35"/>
        <v>1.4200569241836547E-2</v>
      </c>
      <c r="L205" s="20">
        <f t="shared" si="31"/>
        <v>8.1558945545236838</v>
      </c>
      <c r="M205" s="31">
        <f t="shared" si="32"/>
        <v>8179.5278832978511</v>
      </c>
      <c r="N205" s="20">
        <f t="shared" si="33"/>
        <v>57.96749830662435</v>
      </c>
    </row>
    <row r="206" spans="8:14" x14ac:dyDescent="0.25">
      <c r="H206" s="12">
        <v>23</v>
      </c>
      <c r="I206" s="20">
        <f t="shared" si="30"/>
        <v>4.1615669388609717</v>
      </c>
      <c r="J206" s="20">
        <f t="shared" si="34"/>
        <v>0.35394456426467968</v>
      </c>
      <c r="K206" s="20">
        <f t="shared" si="35"/>
        <v>1.4030679743882501E-2</v>
      </c>
      <c r="L206" s="20">
        <f t="shared" si="31"/>
        <v>8.4946695423523124</v>
      </c>
      <c r="M206" s="31">
        <f t="shared" si="32"/>
        <v>8081.6715324763209</v>
      </c>
      <c r="N206" s="20">
        <f t="shared" si="33"/>
        <v>59.667976588218124</v>
      </c>
    </row>
    <row r="207" spans="8:14" x14ac:dyDescent="0.25">
      <c r="H207" s="12">
        <v>24</v>
      </c>
      <c r="I207" s="20">
        <f t="shared" si="30"/>
        <v>4.5225268429975927</v>
      </c>
      <c r="J207" s="20">
        <f t="shared" si="34"/>
        <v>0.36788696807113297</v>
      </c>
      <c r="K207" s="20">
        <f t="shared" si="35"/>
        <v>1.3854127869024069E-2</v>
      </c>
      <c r="L207" s="20">
        <f t="shared" si="31"/>
        <v>8.8292872337071913</v>
      </c>
      <c r="M207" s="31">
        <f t="shared" si="32"/>
        <v>7979.9776525578636</v>
      </c>
      <c r="N207" s="20">
        <f t="shared" si="33"/>
        <v>61.43722643618031</v>
      </c>
    </row>
    <row r="208" spans="8:14" x14ac:dyDescent="0.25">
      <c r="H208" s="12">
        <v>25</v>
      </c>
      <c r="I208" s="20">
        <f t="shared" si="30"/>
        <v>4.8973408750032377</v>
      </c>
      <c r="J208" s="20">
        <f t="shared" si="34"/>
        <v>0.38164954661445449</v>
      </c>
      <c r="K208" s="20">
        <f t="shared" si="35"/>
        <v>1.367102921761898E-2</v>
      </c>
      <c r="L208" s="20">
        <f t="shared" si="31"/>
        <v>9.1595891187469078</v>
      </c>
      <c r="M208" s="31">
        <f t="shared" si="32"/>
        <v>7874.5128293485323</v>
      </c>
      <c r="N208" s="20">
        <f t="shared" si="33"/>
        <v>63.274382479110464</v>
      </c>
    </row>
    <row r="209" spans="8:14" x14ac:dyDescent="0.25">
      <c r="H209" s="12">
        <v>26</v>
      </c>
      <c r="I209" s="20">
        <f t="shared" si="30"/>
        <v>5.2858259362265017</v>
      </c>
      <c r="J209" s="20">
        <f t="shared" si="34"/>
        <v>0.39522581332349205</v>
      </c>
      <c r="K209" s="20">
        <f t="shared" si="35"/>
        <v>1.3481504200456129E-2</v>
      </c>
      <c r="L209" s="20">
        <f t="shared" si="31"/>
        <v>9.4854195197638091</v>
      </c>
      <c r="M209" s="31">
        <f t="shared" si="32"/>
        <v>7765.3464194627304</v>
      </c>
      <c r="N209" s="20">
        <f t="shared" si="33"/>
        <v>65.178547256494426</v>
      </c>
    </row>
    <row r="210" spans="8:14" x14ac:dyDescent="0.25">
      <c r="H210" s="12">
        <v>27</v>
      </c>
      <c r="I210" s="20">
        <f t="shared" si="30"/>
        <v>5.6877925016502218</v>
      </c>
      <c r="J210" s="20">
        <f t="shared" si="34"/>
        <v>0.40860940442831861</v>
      </c>
      <c r="K210" s="20">
        <f t="shared" si="35"/>
        <v>1.3285678009196999E-2</v>
      </c>
      <c r="L210" s="20">
        <f t="shared" si="31"/>
        <v>9.8066257062796467</v>
      </c>
      <c r="M210" s="31">
        <f t="shared" si="32"/>
        <v>7652.5505332974717</v>
      </c>
      <c r="N210" s="20">
        <f t="shared" si="33"/>
        <v>67.148791808899404</v>
      </c>
    </row>
    <row r="211" spans="8:14" x14ac:dyDescent="0.25">
      <c r="H211" s="12">
        <v>28</v>
      </c>
      <c r="I211" s="20">
        <f t="shared" si="30"/>
        <v>6.1030447450831389</v>
      </c>
      <c r="J211" s="20">
        <f t="shared" si="34"/>
        <v>0.42179408372476246</v>
      </c>
      <c r="K211" s="20">
        <f t="shared" si="35"/>
        <v>1.3083680583690693E-2</v>
      </c>
      <c r="L211" s="20">
        <f t="shared" si="31"/>
        <v>10.123058009394299</v>
      </c>
      <c r="M211" s="31">
        <f t="shared" si="32"/>
        <v>7536.2000162058403</v>
      </c>
      <c r="N211" s="20">
        <f t="shared" si="33"/>
        <v>69.184156291602648</v>
      </c>
    </row>
    <row r="212" spans="8:14" x14ac:dyDescent="0.25">
      <c r="H212" s="12">
        <v>29</v>
      </c>
      <c r="I212" s="20">
        <f t="shared" si="30"/>
        <v>6.5313806690997467</v>
      </c>
      <c r="J212" s="20">
        <f t="shared" si="34"/>
        <v>0.43477374730332485</v>
      </c>
      <c r="K212" s="20">
        <f t="shared" si="35"/>
        <v>1.2875646573434096E-2</v>
      </c>
      <c r="L212" s="20">
        <f t="shared" si="31"/>
        <v>10.434569935279796</v>
      </c>
      <c r="M212" s="31">
        <f t="shared" si="32"/>
        <v>7416.3724262980386</v>
      </c>
      <c r="N212" s="20">
        <f t="shared" si="33"/>
        <v>71.283650611493343</v>
      </c>
    </row>
    <row r="213" spans="8:14" x14ac:dyDescent="0.25">
      <c r="H213" s="12">
        <v>30</v>
      </c>
      <c r="I213" s="20">
        <f t="shared" si="30"/>
        <v>6.9725922396897886</v>
      </c>
      <c r="J213" s="20">
        <f t="shared" si="34"/>
        <v>0.44754242823779578</v>
      </c>
      <c r="K213" s="20">
        <f t="shared" si="35"/>
        <v>1.2661715295507747E-2</v>
      </c>
      <c r="L213" s="20">
        <f t="shared" si="31"/>
        <v>10.741018277707099</v>
      </c>
      <c r="M213" s="31">
        <f t="shared" si="32"/>
        <v>7293.1480102124624</v>
      </c>
      <c r="N213" s="20">
        <f t="shared" si="33"/>
        <v>73.446255087058958</v>
      </c>
    </row>
    <row r="214" spans="8:14" x14ac:dyDescent="0.25">
      <c r="H214" s="12">
        <v>31</v>
      </c>
      <c r="I214" s="20">
        <f t="shared" si="30"/>
        <v>7.4264655255753382</v>
      </c>
      <c r="J214" s="20">
        <f t="shared" si="34"/>
        <v>0.46009430122818173</v>
      </c>
      <c r="K214" s="20">
        <f t="shared" si="35"/>
        <v>1.2442030685264172E-2</v>
      </c>
      <c r="L214" s="20">
        <f t="shared" si="31"/>
        <v>11.04226322947636</v>
      </c>
      <c r="M214" s="31">
        <f t="shared" si="32"/>
        <v>7166.6096747121628</v>
      </c>
      <c r="N214" s="20">
        <f t="shared" si="33"/>
        <v>75.670921131249756</v>
      </c>
    </row>
    <row r="215" spans="8:14" x14ac:dyDescent="0.25">
      <c r="H215" s="12">
        <v>32</v>
      </c>
      <c r="I215" s="20">
        <f t="shared" si="30"/>
        <v>7.8927808421461521</v>
      </c>
      <c r="J215" s="20">
        <f t="shared" si="34"/>
        <v>0.47242368719282979</v>
      </c>
      <c r="K215" s="20">
        <f t="shared" si="35"/>
        <v>1.2216741244031937E-2</v>
      </c>
      <c r="L215" s="20">
        <f t="shared" si="31"/>
        <v>11.338168492627917</v>
      </c>
      <c r="M215" s="31">
        <f t="shared" si="32"/>
        <v>7036.8429565623956</v>
      </c>
      <c r="N215" s="20">
        <f t="shared" si="33"/>
        <v>77.956571956979928</v>
      </c>
    </row>
    <row r="216" spans="8:14" x14ac:dyDescent="0.25">
      <c r="H216" s="12">
        <v>33</v>
      </c>
      <c r="I216" s="20">
        <f t="shared" si="30"/>
        <v>8.3713128999609978</v>
      </c>
      <c r="J216" s="20">
        <f t="shared" si="34"/>
        <v>0.4845250578037934</v>
      </c>
      <c r="K216" s="20">
        <f t="shared" si="35"/>
        <v>1.198599997789529E-2</v>
      </c>
      <c r="L216" s="20">
        <f t="shared" si="31"/>
        <v>11.62860138729104</v>
      </c>
      <c r="M216" s="31">
        <f t="shared" si="32"/>
        <v>6903.9359872676869</v>
      </c>
      <c r="N216" s="20">
        <f t="shared" si="33"/>
        <v>80.302103305008842</v>
      </c>
    </row>
    <row r="217" spans="8:14" x14ac:dyDescent="0.25">
      <c r="H217" s="12">
        <v>34</v>
      </c>
      <c r="I217" s="20">
        <f t="shared" si="30"/>
        <v>8.8618309577537389</v>
      </c>
      <c r="J217" s="20">
        <f t="shared" si="34"/>
        <v>0.4963930399590879</v>
      </c>
      <c r="K217" s="20">
        <f t="shared" si="35"/>
        <v>1.1749964332693708E-2</v>
      </c>
      <c r="L217" s="20">
        <f t="shared" si="31"/>
        <v>11.91343295901811</v>
      </c>
      <c r="M217" s="31">
        <f t="shared" si="32"/>
        <v>6767.9794556315755</v>
      </c>
      <c r="N217" s="20">
        <f t="shared" si="33"/>
        <v>82.706384193902352</v>
      </c>
    </row>
    <row r="218" spans="8:14" x14ac:dyDescent="0.25">
      <c r="H218" s="12">
        <v>35</v>
      </c>
      <c r="I218" s="20">
        <f t="shared" si="30"/>
        <v>9.3640989798791736</v>
      </c>
      <c r="J218" s="20">
        <f t="shared" si="34"/>
        <v>0.50802242018556854</v>
      </c>
      <c r="K218" s="20">
        <f t="shared" si="35"/>
        <v>1.1508796120267561E-2</v>
      </c>
      <c r="L218" s="20">
        <f t="shared" si="31"/>
        <v>12.192538084453645</v>
      </c>
      <c r="M218" s="31">
        <f t="shared" si="32"/>
        <v>6629.0665652741154</v>
      </c>
      <c r="N218" s="20">
        <f t="shared" si="33"/>
        <v>85.168257691755883</v>
      </c>
    </row>
    <row r="219" spans="8:14" x14ac:dyDescent="0.25">
      <c r="H219" s="12">
        <v>36</v>
      </c>
      <c r="I219" s="20">
        <f t="shared" si="30"/>
        <v>9.8778757981248759</v>
      </c>
      <c r="J219" s="20">
        <f t="shared" si="34"/>
        <v>0.51940814896533993</v>
      </c>
      <c r="K219" s="20">
        <f t="shared" si="35"/>
        <v>1.1262661439275234E-2</v>
      </c>
      <c r="L219" s="20">
        <f t="shared" si="31"/>
        <v>12.465795575168158</v>
      </c>
      <c r="M219" s="31">
        <f t="shared" si="32"/>
        <v>6487.292989022535</v>
      </c>
      <c r="N219" s="20">
        <f t="shared" si="33"/>
        <v>87.686541709317169</v>
      </c>
    </row>
    <row r="220" spans="8:14" x14ac:dyDescent="0.25">
      <c r="H220" s="12">
        <v>37</v>
      </c>
      <c r="I220" s="20">
        <f t="shared" si="30"/>
        <v>10.402915277809853</v>
      </c>
      <c r="J220" s="20">
        <f t="shared" si="34"/>
        <v>0.53054534497874783</v>
      </c>
      <c r="K220" s="20">
        <f t="shared" si="35"/>
        <v>1.1011730587540569E-2</v>
      </c>
      <c r="L220" s="20">
        <f t="shared" si="31"/>
        <v>12.733088279489948</v>
      </c>
      <c r="M220" s="31">
        <f t="shared" si="32"/>
        <v>6342.7568184233678</v>
      </c>
      <c r="N220" s="20">
        <f t="shared" si="33"/>
        <v>90.260029814121182</v>
      </c>
    </row>
    <row r="221" spans="8:14" x14ac:dyDescent="0.25">
      <c r="H221" s="12">
        <v>38</v>
      </c>
      <c r="I221" s="20">
        <f t="shared" si="30"/>
        <v>10.938966488082372</v>
      </c>
      <c r="J221" s="20">
        <f t="shared" si="34"/>
        <v>0.54142929925605188</v>
      </c>
      <c r="K221" s="20">
        <f t="shared" si="35"/>
        <v>1.0756177967067515E-2</v>
      </c>
      <c r="L221" s="20">
        <f t="shared" si="31"/>
        <v>12.994303182145247</v>
      </c>
      <c r="M221" s="31">
        <f t="shared" si="32"/>
        <v>6195.5585090308887</v>
      </c>
      <c r="N221" s="20">
        <f t="shared" si="33"/>
        <v>92.887492065207198</v>
      </c>
    </row>
    <row r="222" spans="8:14" x14ac:dyDescent="0.25">
      <c r="H222" s="12">
        <v>39</v>
      </c>
      <c r="I222" s="20">
        <f t="shared" si="30"/>
        <v>11.485773876321957</v>
      </c>
      <c r="J222" s="20">
        <f t="shared" si="34"/>
        <v>0.55205547923020504</v>
      </c>
      <c r="K222" s="20">
        <f t="shared" si="35"/>
        <v>1.0496181981238806E-2</v>
      </c>
      <c r="L222" s="20">
        <f t="shared" si="31"/>
        <v>13.249331501524921</v>
      </c>
      <c r="M222" s="31">
        <f t="shared" si="32"/>
        <v>6045.8008211935512</v>
      </c>
      <c r="N222" s="20">
        <f t="shared" si="33"/>
        <v>95.567675867952573</v>
      </c>
    </row>
    <row r="223" spans="8:14" x14ac:dyDescent="0.25">
      <c r="H223" s="12">
        <v>40</v>
      </c>
      <c r="I223" s="20">
        <f t="shared" si="30"/>
        <v>12.043077446542782</v>
      </c>
      <c r="J223" s="20">
        <f t="shared" si="34"/>
        <v>0.56241953268238376</v>
      </c>
      <c r="K223" s="20">
        <f t="shared" si="35"/>
        <v>1.023192492311864E-2</v>
      </c>
      <c r="L223" s="20">
        <f t="shared" si="31"/>
        <v>13.49806878437721</v>
      </c>
      <c r="M223" s="31">
        <f t="shared" si="32"/>
        <v>5893.5887557163369</v>
      </c>
      <c r="N223" s="20">
        <f t="shared" si="33"/>
        <v>98.299306848519251</v>
      </c>
    </row>
    <row r="224" spans="8:14" x14ac:dyDescent="0.25">
      <c r="H224" s="12">
        <v>41</v>
      </c>
      <c r="I224" s="20">
        <f t="shared" si="30"/>
        <v>12.610612941686725</v>
      </c>
      <c r="J224" s="20">
        <f t="shared" si="34"/>
        <v>0.57251729157192699</v>
      </c>
      <c r="K224" s="20">
        <f t="shared" si="35"/>
        <v>9.9635928559678177E-3</v>
      </c>
      <c r="L224" s="20">
        <f t="shared" si="31"/>
        <v>13.740414997726248</v>
      </c>
      <c r="M224" s="31">
        <f t="shared" si="32"/>
        <v>5739.029485037463</v>
      </c>
      <c r="N224" s="20">
        <f t="shared" si="33"/>
        <v>101.08108974736589</v>
      </c>
    </row>
    <row r="225" spans="8:14" x14ac:dyDescent="0.25">
      <c r="H225" s="12">
        <v>42</v>
      </c>
      <c r="I225" s="20">
        <f t="shared" si="30"/>
        <v>13.188112029686636</v>
      </c>
      <c r="J225" s="20">
        <f t="shared" si="34"/>
        <v>0.58234477574180232</v>
      </c>
      <c r="K225" s="20">
        <f t="shared" si="35"/>
        <v>9.6913754837828492E-3</v>
      </c>
      <c r="L225" s="20">
        <f t="shared" si="31"/>
        <v>13.976274617803256</v>
      </c>
      <c r="M225" s="31">
        <f t="shared" si="32"/>
        <v>5582.2322786589211</v>
      </c>
      <c r="N225" s="20">
        <f t="shared" si="33"/>
        <v>103.91170933123917</v>
      </c>
    </row>
    <row r="226" spans="8:14" x14ac:dyDescent="0.25">
      <c r="H226" s="12">
        <v>43</v>
      </c>
      <c r="I226" s="20">
        <f t="shared" si="30"/>
        <v>13.775302493170329</v>
      </c>
      <c r="J226" s="20">
        <f t="shared" si="34"/>
        <v>0.59189819649061803</v>
      </c>
      <c r="K226" s="20">
        <f t="shared" si="35"/>
        <v>9.4154660138485724E-3</v>
      </c>
      <c r="L226" s="20">
        <f t="shared" si="31"/>
        <v>14.205556715774835</v>
      </c>
      <c r="M226" s="31">
        <f t="shared" si="32"/>
        <v>5423.3084239767777</v>
      </c>
      <c r="N226" s="20">
        <f t="shared" si="33"/>
        <v>106.78983132301076</v>
      </c>
    </row>
    <row r="227" spans="8:14" x14ac:dyDescent="0.25">
      <c r="H227" s="12">
        <v>44</v>
      </c>
      <c r="I227" s="20">
        <f t="shared" si="30"/>
        <v>14.371908422667872</v>
      </c>
      <c r="J227" s="20">
        <f t="shared" si="34"/>
        <v>0.60117396000212864</v>
      </c>
      <c r="K227" s="20">
        <f t="shared" si="35"/>
        <v>9.1360610091726357E-3</v>
      </c>
      <c r="L227" s="20">
        <f t="shared" si="31"/>
        <v>14.428175040051086</v>
      </c>
      <c r="M227" s="31">
        <f t="shared" si="32"/>
        <v>5262.3711412834382</v>
      </c>
      <c r="N227" s="20">
        <f t="shared" si="33"/>
        <v>109.71410334868526</v>
      </c>
    </row>
    <row r="228" spans="8:14" x14ac:dyDescent="0.25">
      <c r="H228" s="12">
        <v>45</v>
      </c>
      <c r="I228" s="20">
        <f t="shared" si="30"/>
        <v>14.977650413174587</v>
      </c>
      <c r="J228" s="20">
        <f t="shared" si="34"/>
        <v>0.610168670622528</v>
      </c>
      <c r="K228" s="20">
        <f t="shared" si="35"/>
        <v>8.853360231626084E-3</v>
      </c>
      <c r="L228" s="20">
        <f t="shared" si="31"/>
        <v>14.644048094940672</v>
      </c>
      <c r="M228" s="31">
        <f t="shared" si="32"/>
        <v>5099.5354934166244</v>
      </c>
      <c r="N228" s="20">
        <f t="shared" si="33"/>
        <v>112.68315590085649</v>
      </c>
    </row>
    <row r="229" spans="8:14" x14ac:dyDescent="0.25">
      <c r="H229" s="12">
        <v>46</v>
      </c>
      <c r="I229" s="20">
        <f t="shared" si="30"/>
        <v>15.592245763912928</v>
      </c>
      <c r="J229" s="20">
        <f t="shared" si="34"/>
        <v>0.61887913397607974</v>
      </c>
      <c r="K229" s="20">
        <f t="shared" si="35"/>
        <v>8.5675664754774061E-3</v>
      </c>
      <c r="L229" s="20">
        <f t="shared" si="31"/>
        <v>14.853099215425916</v>
      </c>
      <c r="M229" s="31">
        <f t="shared" si="32"/>
        <v>4934.9182898749859</v>
      </c>
      <c r="N229" s="20">
        <f t="shared" si="33"/>
        <v>115.69560331784305</v>
      </c>
    </row>
    <row r="230" spans="8:14" x14ac:dyDescent="0.25">
      <c r="H230" s="12">
        <v>47</v>
      </c>
      <c r="I230" s="20">
        <f t="shared" si="30"/>
        <v>16.215408681126746</v>
      </c>
      <c r="J230" s="20">
        <f t="shared" si="34"/>
        <v>0.62730235990933636</v>
      </c>
      <c r="K230" s="20">
        <f t="shared" si="35"/>
        <v>8.2788853910358284E-3</v>
      </c>
      <c r="L230" s="20">
        <f t="shared" si="31"/>
        <v>15.055256637824074</v>
      </c>
      <c r="M230" s="31">
        <f t="shared" si="32"/>
        <v>4768.6379852366372</v>
      </c>
      <c r="N230" s="20">
        <f t="shared" si="33"/>
        <v>118.75004477768709</v>
      </c>
    </row>
    <row r="231" spans="8:14" x14ac:dyDescent="0.25">
      <c r="H231" s="12">
        <v>48</v>
      </c>
      <c r="I231" s="20">
        <f t="shared" si="30"/>
        <v>16.8468504837316</v>
      </c>
      <c r="J231" s="20">
        <f t="shared" si="34"/>
        <v>0.63543556525419831</v>
      </c>
      <c r="K231" s="20">
        <f t="shared" si="35"/>
        <v>7.9875252986880696E-3</v>
      </c>
      <c r="L231" s="20">
        <f t="shared" si="31"/>
        <v>15.250453566100759</v>
      </c>
      <c r="M231" s="31">
        <f t="shared" si="32"/>
        <v>4600.8145720443281</v>
      </c>
      <c r="N231" s="20">
        <f t="shared" si="33"/>
        <v>121.84506530615212</v>
      </c>
    </row>
    <row r="232" spans="8:14" x14ac:dyDescent="0.25">
      <c r="H232" s="12">
        <v>49</v>
      </c>
      <c r="I232" s="20">
        <f t="shared" si="30"/>
        <v>17.486279811635143</v>
      </c>
      <c r="J232" s="20">
        <f t="shared" si="34"/>
        <v>0.64327617639963819</v>
      </c>
      <c r="K232" s="20">
        <f t="shared" si="35"/>
        <v>7.6936969921916898E-3</v>
      </c>
      <c r="L232" s="20">
        <f t="shared" si="31"/>
        <v>15.438628233591317</v>
      </c>
      <c r="M232" s="31">
        <f t="shared" si="32"/>
        <v>4431.5694675024133</v>
      </c>
      <c r="N232" s="20">
        <f t="shared" si="33"/>
        <v>124.9792367978082</v>
      </c>
    </row>
    <row r="233" spans="8:14" x14ac:dyDescent="0.25">
      <c r="H233" s="12">
        <v>50</v>
      </c>
      <c r="I233" s="20">
        <f t="shared" si="30"/>
        <v>18.133402836530877</v>
      </c>
      <c r="J233" s="20">
        <f t="shared" si="34"/>
        <v>0.65082183166239815</v>
      </c>
      <c r="K233" s="20">
        <f t="shared" si="35"/>
        <v>7.39761353332824E-3</v>
      </c>
      <c r="L233" s="20">
        <f t="shared" si="31"/>
        <v>15.619723959897556</v>
      </c>
      <c r="M233" s="31">
        <f t="shared" si="32"/>
        <v>4261.0253951970662</v>
      </c>
      <c r="N233" s="20">
        <f t="shared" si="33"/>
        <v>128.15111904924038</v>
      </c>
    </row>
    <row r="234" spans="8:14" x14ac:dyDescent="0.25">
      <c r="H234" s="12">
        <v>51</v>
      </c>
      <c r="I234" s="20">
        <f t="shared" si="30"/>
        <v>18.787923474959939</v>
      </c>
      <c r="J234" s="20">
        <f t="shared" si="34"/>
        <v>0.65807038344678404</v>
      </c>
      <c r="K234" s="20">
        <f t="shared" si="35"/>
        <v>7.0994900354435231E-3</v>
      </c>
      <c r="L234" s="20">
        <f t="shared" si="31"/>
        <v>15.793689202722817</v>
      </c>
      <c r="M234" s="31">
        <f t="shared" si="32"/>
        <v>4089.3062604154693</v>
      </c>
      <c r="N234" s="20">
        <f t="shared" si="33"/>
        <v>131.3592608033739</v>
      </c>
    </row>
    <row r="235" spans="8:14" x14ac:dyDescent="0.25">
      <c r="H235" s="12">
        <v>52</v>
      </c>
      <c r="I235" s="20">
        <f t="shared" si="30"/>
        <v>19.449543603424445</v>
      </c>
      <c r="J235" s="20">
        <f t="shared" si="34"/>
        <v>0.66501990018349488</v>
      </c>
      <c r="K235" s="20">
        <f t="shared" si="35"/>
        <v>6.7995434379781727E-3</v>
      </c>
      <c r="L235" s="20">
        <f t="shared" si="31"/>
        <v>15.960477604403877</v>
      </c>
      <c r="M235" s="31">
        <f t="shared" si="32"/>
        <v>3916.5370202754275</v>
      </c>
      <c r="N235" s="20">
        <f t="shared" si="33"/>
        <v>134.60220080385523</v>
      </c>
    </row>
    <row r="236" spans="8:14" x14ac:dyDescent="0.25">
      <c r="H236" s="12">
        <v>53</v>
      </c>
      <c r="I236" s="20">
        <f t="shared" si="30"/>
        <v>20.117963275326929</v>
      </c>
      <c r="J236" s="20">
        <f t="shared" si="34"/>
        <v>0.67166866803812297</v>
      </c>
      <c r="K236" s="20">
        <f t="shared" si="35"/>
        <v>6.497992271278008E-3</v>
      </c>
      <c r="L236" s="20">
        <f t="shared" si="31"/>
        <v>16.120048032914951</v>
      </c>
      <c r="M236" s="31">
        <f t="shared" si="32"/>
        <v>3742.8435482561326</v>
      </c>
      <c r="N236" s="20">
        <f t="shared" si="33"/>
        <v>137.87846885838354</v>
      </c>
    </row>
    <row r="237" spans="8:14" x14ac:dyDescent="0.25">
      <c r="H237" s="12">
        <v>54</v>
      </c>
      <c r="I237" s="20">
        <f t="shared" si="30"/>
        <v>20.792880939500691</v>
      </c>
      <c r="J237" s="20">
        <f t="shared" si="34"/>
        <v>0.67801519237956143</v>
      </c>
      <c r="K237" s="20">
        <f t="shared" si="35"/>
        <v>6.1950564115988982E-3</v>
      </c>
      <c r="L237" s="20">
        <f t="shared" si="31"/>
        <v>16.272364617109474</v>
      </c>
      <c r="M237" s="31">
        <f t="shared" si="32"/>
        <v>3568.3524930809654</v>
      </c>
      <c r="N237" s="20">
        <f t="shared" si="33"/>
        <v>141.1865869098402</v>
      </c>
    </row>
    <row r="238" spans="8:14" x14ac:dyDescent="0.25">
      <c r="H238" s="12">
        <v>55</v>
      </c>
      <c r="I238" s="20">
        <f t="shared" si="30"/>
        <v>21.473993660086052</v>
      </c>
      <c r="J238" s="20">
        <f t="shared" si="34"/>
        <v>0.68405819899903975</v>
      </c>
      <c r="K238" s="20">
        <f t="shared" si="35"/>
        <v>5.8909568273577406E-3</v>
      </c>
      <c r="L238" s="20">
        <f t="shared" si="31"/>
        <v>16.417396775976954</v>
      </c>
      <c r="M238" s="31">
        <f t="shared" si="32"/>
        <v>3393.1911325580586</v>
      </c>
      <c r="N238" s="20">
        <f t="shared" si="33"/>
        <v>144.52507011401528</v>
      </c>
    </row>
    <row r="239" spans="8:14" x14ac:dyDescent="0.25">
      <c r="H239" s="12">
        <v>56</v>
      </c>
      <c r="I239" s="20">
        <f t="shared" si="30"/>
        <v>22.16099733749877</v>
      </c>
      <c r="J239" s="20">
        <f t="shared" si="34"/>
        <v>0.68979663507086286</v>
      </c>
      <c r="K239" s="20">
        <f t="shared" si="35"/>
        <v>5.5859153162884922E-3</v>
      </c>
      <c r="L239" s="20">
        <f t="shared" si="31"/>
        <v>16.555119241700709</v>
      </c>
      <c r="M239" s="31">
        <f t="shared" si="32"/>
        <v>3217.4872221821715</v>
      </c>
      <c r="N239" s="20">
        <f t="shared" si="33"/>
        <v>147.8924279226872</v>
      </c>
    </row>
    <row r="240" spans="8:14" x14ac:dyDescent="0.25">
      <c r="H240" s="12">
        <v>57</v>
      </c>
      <c r="I240" s="20">
        <f t="shared" si="30"/>
        <v>22.853586930227777</v>
      </c>
      <c r="J240" s="20">
        <f t="shared" si="34"/>
        <v>0.69522966984634138</v>
      </c>
      <c r="K240" s="20">
        <f t="shared" si="35"/>
        <v>5.2801542346685437E-3</v>
      </c>
      <c r="L240" s="20">
        <f t="shared" si="31"/>
        <v>16.685512076312193</v>
      </c>
      <c r="M240" s="31">
        <f t="shared" si="32"/>
        <v>3041.3688391690812</v>
      </c>
      <c r="N240" s="20">
        <f t="shared" si="33"/>
        <v>151.28716517076725</v>
      </c>
    </row>
    <row r="241" spans="8:14" x14ac:dyDescent="0.25">
      <c r="H241" s="12">
        <v>58</v>
      </c>
      <c r="I241" s="20">
        <f t="shared" si="30"/>
        <v>23.551456677191453</v>
      </c>
      <c r="J241" s="20">
        <f t="shared" si="34"/>
        <v>0.70035669507234388</v>
      </c>
      <c r="K241" s="20">
        <f t="shared" si="35"/>
        <v>4.9738962173364598E-3</v>
      </c>
      <c r="L241" s="20">
        <f t="shared" si="31"/>
        <v>16.808560681736253</v>
      </c>
      <c r="M241" s="31">
        <f t="shared" si="32"/>
        <v>2864.9642211858004</v>
      </c>
      <c r="N241" s="20">
        <f t="shared" si="33"/>
        <v>154.70778316618197</v>
      </c>
    </row>
    <row r="242" spans="8:14" x14ac:dyDescent="0.25">
      <c r="H242" s="12">
        <v>59</v>
      </c>
      <c r="I242" s="20">
        <f t="shared" si="30"/>
        <v>24.254300320372465</v>
      </c>
      <c r="J242" s="20">
        <f t="shared" si="34"/>
        <v>0.70517732512681164</v>
      </c>
      <c r="K242" s="20">
        <f t="shared" si="35"/>
        <v>4.6673638915990523E-3</v>
      </c>
      <c r="L242" s="20">
        <f t="shared" si="31"/>
        <v>16.924255803043483</v>
      </c>
      <c r="M242" s="31">
        <f t="shared" si="32"/>
        <v>2688.4016015610541</v>
      </c>
      <c r="N242" s="20">
        <f t="shared" si="33"/>
        <v>158.15278078112075</v>
      </c>
    </row>
    <row r="243" spans="8:14" x14ac:dyDescent="0.25">
      <c r="H243" s="12">
        <v>60</v>
      </c>
      <c r="I243" s="20">
        <f t="shared" si="30"/>
        <v>24.961811327445076</v>
      </c>
      <c r="J243" s="20">
        <f t="shared" si="34"/>
        <v>0.70969139686418714</v>
      </c>
      <c r="K243" s="20">
        <f t="shared" si="35"/>
        <v>4.3607795831519525E-3</v>
      </c>
      <c r="L243" s="20">
        <f t="shared" si="31"/>
        <v>17.032593524740491</v>
      </c>
      <c r="M243" s="31">
        <f t="shared" si="32"/>
        <v>2511.8090398955246</v>
      </c>
      <c r="N243" s="20">
        <f t="shared" si="33"/>
        <v>161.62065554324673</v>
      </c>
    </row>
    <row r="244" spans="8:14" x14ac:dyDescent="0.25">
      <c r="H244" s="12">
        <v>61</v>
      </c>
      <c r="I244" s="20">
        <f t="shared" si="30"/>
        <v>25.673683114100839</v>
      </c>
      <c r="J244" s="20">
        <f t="shared" si="34"/>
        <v>0.71389896916376472</v>
      </c>
      <c r="K244" s="20">
        <f t="shared" si="35"/>
        <v>4.054365016003203E-3</v>
      </c>
      <c r="L244" s="20">
        <f t="shared" si="31"/>
        <v>17.133575259930353</v>
      </c>
      <c r="M244" s="31">
        <f t="shared" si="32"/>
        <v>2335.3142492178449</v>
      </c>
      <c r="N244" s="20">
        <f t="shared" si="33"/>
        <v>165.10990472542898</v>
      </c>
    </row>
    <row r="245" spans="8:14" x14ac:dyDescent="0.25">
      <c r="H245" s="12">
        <v>62</v>
      </c>
      <c r="I245" s="20">
        <f t="shared" si="30"/>
        <v>26.389609265772606</v>
      </c>
      <c r="J245" s="20">
        <f t="shared" si="34"/>
        <v>0.71780032217519363</v>
      </c>
      <c r="K245" s="20">
        <f t="shared" si="35"/>
        <v>3.7483410068546164E-3</v>
      </c>
      <c r="L245" s="20">
        <f t="shared" si="31"/>
        <v>17.227207732204647</v>
      </c>
      <c r="M245" s="31">
        <f t="shared" si="32"/>
        <v>2159.044419948259</v>
      </c>
      <c r="N245" s="20">
        <f t="shared" si="33"/>
        <v>168.61902643252589</v>
      </c>
    </row>
    <row r="246" spans="8:14" x14ac:dyDescent="0.25">
      <c r="H246" s="12">
        <v>63</v>
      </c>
      <c r="I246" s="20">
        <f t="shared" si="30"/>
        <v>27.109283758451227</v>
      </c>
      <c r="J246" s="20">
        <f t="shared" si="34"/>
        <v>0.72139595625554875</v>
      </c>
      <c r="K246" s="20">
        <f t="shared" si="35"/>
        <v>3.442927153855635E-3</v>
      </c>
      <c r="L246" s="20">
        <f t="shared" si="31"/>
        <v>17.31350295013317</v>
      </c>
      <c r="M246" s="31">
        <f t="shared" si="32"/>
        <v>1983.1260406208457</v>
      </c>
      <c r="N246" s="20">
        <f t="shared" si="33"/>
        <v>172.14652068372112</v>
      </c>
    </row>
    <row r="247" spans="8:14" x14ac:dyDescent="0.25">
      <c r="H247" s="12">
        <v>64</v>
      </c>
      <c r="I247" s="20">
        <f t="shared" si="30"/>
        <v>27.832401178283703</v>
      </c>
      <c r="J247" s="20">
        <f t="shared" si="34"/>
        <v>0.72468659059362039</v>
      </c>
      <c r="K247" s="20">
        <f t="shared" si="35"/>
        <v>3.1383415222876465E-3</v>
      </c>
      <c r="L247" s="20">
        <f t="shared" si="31"/>
        <v>17.392478174246893</v>
      </c>
      <c r="M247" s="31">
        <f t="shared" si="32"/>
        <v>1807.6847168376844</v>
      </c>
      <c r="N247" s="20">
        <f t="shared" si="33"/>
        <v>175.69089048888702</v>
      </c>
    </row>
    <row r="248" spans="8:14" x14ac:dyDescent="0.25">
      <c r="H248" s="12">
        <v>65</v>
      </c>
      <c r="I248" s="20">
        <f t="shared" si="30"/>
        <v>28.558656939638468</v>
      </c>
      <c r="J248" s="20">
        <f t="shared" si="34"/>
        <v>0.72767316151771411</v>
      </c>
      <c r="K248" s="20">
        <f t="shared" si="35"/>
        <v>2.8348003258997778E-3</v>
      </c>
      <c r="L248" s="20">
        <f t="shared" si="31"/>
        <v>17.464155876425139</v>
      </c>
      <c r="M248" s="31">
        <f t="shared" si="32"/>
        <v>1632.844987718272</v>
      </c>
      <c r="N248" s="20">
        <f t="shared" si="33"/>
        <v>179.25064291743442</v>
      </c>
    </row>
    <row r="249" spans="8:14" x14ac:dyDescent="0.25">
      <c r="H249" s="12">
        <v>66</v>
      </c>
      <c r="I249" s="20">
        <f t="shared" si="30"/>
        <v>29.287747501319132</v>
      </c>
      <c r="J249" s="20">
        <f t="shared" si="34"/>
        <v>0.73035682048382</v>
      </c>
      <c r="K249" s="20">
        <f t="shared" si="35"/>
        <v>2.5325176063120125E-3</v>
      </c>
      <c r="L249" s="20">
        <f t="shared" si="31"/>
        <v>17.528563691611676</v>
      </c>
      <c r="M249" s="31">
        <f t="shared" si="32"/>
        <v>1458.7301412357192</v>
      </c>
      <c r="N249" s="20">
        <f t="shared" si="33"/>
        <v>182.82429015808736</v>
      </c>
    </row>
    <row r="250" spans="8:14" x14ac:dyDescent="0.25">
      <c r="H250" s="12">
        <v>67</v>
      </c>
      <c r="I250" s="20">
        <f t="shared" si="30"/>
        <v>30.019370580606108</v>
      </c>
      <c r="J250" s="20">
        <f t="shared" si="34"/>
        <v>0.73273893174241778</v>
      </c>
      <c r="K250" s="20">
        <f t="shared" si="35"/>
        <v>2.2317049108835363E-3</v>
      </c>
      <c r="L250" s="20">
        <f t="shared" si="31"/>
        <v>17.585734361818027</v>
      </c>
      <c r="M250" s="31">
        <f t="shared" si="32"/>
        <v>1285.4620286689167</v>
      </c>
      <c r="N250" s="20">
        <f t="shared" si="33"/>
        <v>186.41035056801084</v>
      </c>
    </row>
    <row r="251" spans="8:14" x14ac:dyDescent="0.25">
      <c r="H251" s="12">
        <v>68</v>
      </c>
      <c r="I251" s="20">
        <f t="shared" si="30"/>
        <v>30.753225364803967</v>
      </c>
      <c r="J251" s="20">
        <f t="shared" si="34"/>
        <v>0.73482106968283745</v>
      </c>
      <c r="K251" s="20">
        <f t="shared" si="35"/>
        <v>1.9325709699558047E-3</v>
      </c>
      <c r="L251" s="20">
        <f t="shared" si="31"/>
        <v>17.635705672388099</v>
      </c>
      <c r="M251" s="31">
        <f t="shared" si="32"/>
        <v>1113.1608786945437</v>
      </c>
      <c r="N251" s="20">
        <f t="shared" si="33"/>
        <v>190.0073497097132</v>
      </c>
    </row>
    <row r="252" spans="8:14" x14ac:dyDescent="0.25">
      <c r="H252" s="12">
        <v>69</v>
      </c>
      <c r="I252" s="20">
        <f t="shared" si="30"/>
        <v>31.489012719971782</v>
      </c>
      <c r="J252" s="20">
        <f t="shared" si="34"/>
        <v>0.73660501585520421</v>
      </c>
      <c r="K252" s="20">
        <f t="shared" si="35"/>
        <v>1.6353213747777318E-3</v>
      </c>
      <c r="L252" s="20">
        <f t="shared" si="31"/>
        <v>17.678520380524901</v>
      </c>
      <c r="M252" s="31">
        <f t="shared" si="32"/>
        <v>941.94511187197349</v>
      </c>
      <c r="N252" s="20">
        <f t="shared" si="33"/>
        <v>193.61382137414063</v>
      </c>
    </row>
    <row r="253" spans="8:14" x14ac:dyDescent="0.25">
      <c r="H253" s="12">
        <v>70</v>
      </c>
      <c r="I253" s="20">
        <f t="shared" si="30"/>
        <v>32.226435396514375</v>
      </c>
      <c r="J253" s="20">
        <f t="shared" si="34"/>
        <v>0.73809275567104748</v>
      </c>
      <c r="K253" s="20">
        <f t="shared" si="35"/>
        <v>1.3401582569088077E-3</v>
      </c>
      <c r="L253" s="20">
        <f t="shared" si="31"/>
        <v>17.71422613610514</v>
      </c>
      <c r="M253" s="31">
        <f t="shared" si="32"/>
        <v>771.93115597947326</v>
      </c>
      <c r="N253" s="20">
        <f t="shared" si="33"/>
        <v>197.22830858838543</v>
      </c>
    </row>
    <row r="254" spans="8:14" x14ac:dyDescent="0.25">
      <c r="H254" s="12">
        <v>71</v>
      </c>
      <c r="I254" s="20">
        <f t="shared" si="30"/>
        <v>32.965198231313877</v>
      </c>
      <c r="J254" s="20">
        <f t="shared" si="34"/>
        <v>0.73928647478464882</v>
      </c>
      <c r="K254" s="20">
        <f t="shared" si="35"/>
        <v>1.0472799702938573E-3</v>
      </c>
      <c r="L254" s="20">
        <f t="shared" si="31"/>
        <v>17.742875394831572</v>
      </c>
      <c r="M254" s="31">
        <f t="shared" si="32"/>
        <v>603.23326288926182</v>
      </c>
      <c r="N254" s="20">
        <f t="shared" si="33"/>
        <v>200.84936460643675</v>
      </c>
    </row>
    <row r="255" spans="8:14" x14ac:dyDescent="0.25">
      <c r="H255" s="12">
        <v>72</v>
      </c>
      <c r="I255" s="20">
        <f t="shared" si="30"/>
        <v>33.705008346083673</v>
      </c>
      <c r="J255" s="20">
        <f t="shared" si="34"/>
        <v>0.74018855515841153</v>
      </c>
      <c r="K255" s="20">
        <f t="shared" si="35"/>
        <v>7.5688077723157221E-4</v>
      </c>
      <c r="L255" s="20">
        <f t="shared" si="31"/>
        <v>17.764525323801877</v>
      </c>
      <c r="M255" s="31">
        <f t="shared" si="32"/>
        <v>435.96332768538559</v>
      </c>
      <c r="N255" s="20">
        <f t="shared" si="33"/>
        <v>204.47555388141487</v>
      </c>
    </row>
    <row r="256" spans="8:14" x14ac:dyDescent="0.25">
      <c r="H256" s="12">
        <v>73</v>
      </c>
      <c r="I256" s="20">
        <f t="shared" si="30"/>
        <v>34.4455753416307</v>
      </c>
      <c r="J256" s="20">
        <f t="shared" si="34"/>
        <v>0.74080157081654363</v>
      </c>
      <c r="K256" s="20">
        <f t="shared" si="35"/>
        <v>4.691505390326256E-4</v>
      </c>
      <c r="L256" s="20">
        <f t="shared" si="31"/>
        <v>17.779237699597047</v>
      </c>
      <c r="M256" s="31">
        <f t="shared" si="32"/>
        <v>270.23071048279235</v>
      </c>
      <c r="N256" s="20">
        <f t="shared" si="33"/>
        <v>208.10545301775073</v>
      </c>
    </row>
    <row r="257" spans="8:14" x14ac:dyDescent="0.25">
      <c r="H257" s="12">
        <v>74</v>
      </c>
      <c r="I257" s="20">
        <f t="shared" si="30"/>
        <v>35.18661148771676</v>
      </c>
      <c r="J257" s="20">
        <f t="shared" si="34"/>
        <v>0.74112828329265312</v>
      </c>
      <c r="K257" s="20">
        <f t="shared" si="35"/>
        <v>1.8427441318635829E-4</v>
      </c>
      <c r="L257" s="20">
        <f t="shared" si="31"/>
        <v>17.787078799023675</v>
      </c>
      <c r="M257" s="31">
        <f t="shared" si="32"/>
        <v>106.14206199534237</v>
      </c>
      <c r="N257" s="20">
        <f t="shared" si="33"/>
        <v>211.73765170179354</v>
      </c>
    </row>
    <row r="258" spans="8:14" x14ac:dyDescent="0.25">
      <c r="H258" s="12">
        <v>75</v>
      </c>
      <c r="I258" s="20">
        <f t="shared" si="30"/>
        <v>35.927831908216007</v>
      </c>
      <c r="J258" s="20">
        <f t="shared" si="34"/>
        <v>0.74117163677784959</v>
      </c>
      <c r="K258" s="20">
        <f t="shared" si="35"/>
        <v>-9.7567442793433656E-5</v>
      </c>
      <c r="L258" s="20">
        <f t="shared" si="31"/>
        <v>17.78811928266839</v>
      </c>
      <c r="M258" s="31">
        <f t="shared" si="32"/>
        <v>-56.198847049017786</v>
      </c>
      <c r="N258" s="20">
        <f t="shared" si="33"/>
        <v>215.37075360936277</v>
      </c>
    </row>
    <row r="259" spans="8:14" x14ac:dyDescent="0.25">
      <c r="H259" s="12">
        <v>76</v>
      </c>
      <c r="I259" s="20">
        <f t="shared" si="30"/>
        <v>36.66895476127246</v>
      </c>
      <c r="J259" s="20">
        <f t="shared" si="34"/>
        <v>0.74093475297689793</v>
      </c>
      <c r="K259" s="20">
        <f t="shared" si="35"/>
        <v>-3.7620015910988513E-4</v>
      </c>
      <c r="L259" s="20">
        <f t="shared" si="31"/>
        <v>17.78243407144555</v>
      </c>
      <c r="M259" s="31">
        <f t="shared" si="32"/>
        <v>-216.69129164729384</v>
      </c>
      <c r="N259" s="20">
        <f t="shared" si="33"/>
        <v>219.00337728879265</v>
      </c>
    </row>
    <row r="260" spans="8:14" x14ac:dyDescent="0.25">
      <c r="H260" s="12">
        <v>77</v>
      </c>
      <c r="I260" s="20">
        <f t="shared" ref="I260:I323" si="36">($C$5/2 + $C$8) - ( ($C$5/2)*COS(RADIANS(H260)) + SQRT($C$8^2 - ($C$5/2)^2*SIN(RADIANS(H260))^2) )</f>
        <v>37.409701414169803</v>
      </c>
      <c r="J260" s="20">
        <f t="shared" si="34"/>
        <v>0.7404209256817893</v>
      </c>
      <c r="K260" s="20">
        <f t="shared" si="35"/>
        <v>-6.5145443110736778E-4</v>
      </c>
      <c r="L260" s="20">
        <f t="shared" ref="L260:L323" si="37">J260 * 6 * $C$11 / 1000</f>
        <v>17.770102216362943</v>
      </c>
      <c r="M260" s="31">
        <f t="shared" ref="M260:M323" si="38">K260 * (6 * $C$11)^2 / 1000</f>
        <v>-375.23775231784384</v>
      </c>
      <c r="N260" s="20">
        <f t="shared" ref="N260:N323" si="39">$C$6 + $C$6*($C$3-1) * I260 / $C$5</f>
        <v>222.63415701805889</v>
      </c>
    </row>
    <row r="261" spans="8:14" x14ac:dyDescent="0.25">
      <c r="H261" s="12">
        <v>78</v>
      </c>
      <c r="I261" s="20">
        <f t="shared" si="36"/>
        <v>38.149796612636038</v>
      </c>
      <c r="J261" s="20">
        <f t="shared" ref="J261:J324" si="40">(I262 - I260)/2</f>
        <v>0.73963361507243519</v>
      </c>
      <c r="K261" s="20">
        <f t="shared" ref="K261:K324" si="41">I262 - 2*I261 + I260</f>
        <v>-9.2316678760084869E-4</v>
      </c>
      <c r="L261" s="20">
        <f t="shared" si="37"/>
        <v>17.751206761738445</v>
      </c>
      <c r="M261" s="31">
        <f t="shared" si="38"/>
        <v>-531.74406965808885</v>
      </c>
      <c r="N261" s="20">
        <f t="shared" si="39"/>
        <v>226.26174363462761</v>
      </c>
    </row>
    <row r="262" spans="8:14" x14ac:dyDescent="0.25">
      <c r="H262" s="12">
        <v>79</v>
      </c>
      <c r="I262" s="20">
        <f t="shared" si="36"/>
        <v>38.888968644314673</v>
      </c>
      <c r="J262" s="20">
        <f t="shared" si="40"/>
        <v>0.73857644175551229</v>
      </c>
      <c r="K262" s="20">
        <f t="shared" si="41"/>
        <v>-1.1911798462449497E-3</v>
      </c>
      <c r="L262" s="20">
        <f t="shared" si="37"/>
        <v>17.725834602132295</v>
      </c>
      <c r="M262" s="31">
        <f t="shared" si="38"/>
        <v>-686.119591437091</v>
      </c>
      <c r="N262" s="20">
        <f t="shared" si="39"/>
        <v>229.88480533671168</v>
      </c>
    </row>
    <row r="263" spans="8:14" x14ac:dyDescent="0.25">
      <c r="H263" s="12">
        <v>80</v>
      </c>
      <c r="I263" s="20">
        <f t="shared" si="36"/>
        <v>39.626949496147063</v>
      </c>
      <c r="J263" s="20">
        <f t="shared" si="40"/>
        <v>0.73725318055412004</v>
      </c>
      <c r="K263" s="20">
        <f t="shared" si="41"/>
        <v>-1.4553425565395628E-3</v>
      </c>
      <c r="L263" s="20">
        <f t="shared" si="37"/>
        <v>17.694076333298877</v>
      </c>
      <c r="M263" s="31">
        <f t="shared" si="38"/>
        <v>-838.27731256678817</v>
      </c>
      <c r="N263" s="20">
        <f t="shared" si="39"/>
        <v>233.50202845468235</v>
      </c>
    </row>
    <row r="264" spans="8:14" x14ac:dyDescent="0.25">
      <c r="H264" s="12">
        <v>81</v>
      </c>
      <c r="I264" s="20">
        <f t="shared" si="36"/>
        <v>40.363475005422913</v>
      </c>
      <c r="J264" s="20">
        <f t="shared" si="40"/>
        <v>0.73566775406098373</v>
      </c>
      <c r="K264" s="20">
        <f t="shared" si="41"/>
        <v>-1.7155104297330581E-3</v>
      </c>
      <c r="L264" s="20">
        <f t="shared" si="37"/>
        <v>17.656026097463613</v>
      </c>
      <c r="M264" s="31">
        <f t="shared" si="38"/>
        <v>-988.13400752624148</v>
      </c>
      <c r="N264" s="20">
        <f t="shared" si="39"/>
        <v>237.11211819144535</v>
      </c>
    </row>
    <row r="265" spans="8:14" x14ac:dyDescent="0.25">
      <c r="H265" s="12">
        <v>82</v>
      </c>
      <c r="I265" s="20">
        <f t="shared" si="36"/>
        <v>41.09828500426903</v>
      </c>
      <c r="J265" s="20">
        <f t="shared" si="40"/>
        <v>0.7338242259696699</v>
      </c>
      <c r="K265" s="20">
        <f t="shared" si="41"/>
        <v>-1.971545752894599E-3</v>
      </c>
      <c r="L265" s="20">
        <f t="shared" si="37"/>
        <v>17.611781423272078</v>
      </c>
      <c r="M265" s="31">
        <f t="shared" si="38"/>
        <v>-1135.610353667289</v>
      </c>
      <c r="N265" s="20">
        <f t="shared" si="39"/>
        <v>240.71379933065444</v>
      </c>
    </row>
    <row r="266" spans="8:14" x14ac:dyDescent="0.25">
      <c r="H266" s="12">
        <v>83</v>
      </c>
      <c r="I266" s="20">
        <f t="shared" si="36"/>
        <v>41.831123457362253</v>
      </c>
      <c r="J266" s="20">
        <f t="shared" si="40"/>
        <v>0.73172679419896269</v>
      </c>
      <c r="K266" s="20">
        <f t="shared" si="41"/>
        <v>-2.2233177885198074E-3</v>
      </c>
      <c r="L266" s="20">
        <f t="shared" si="37"/>
        <v>17.561443060775105</v>
      </c>
      <c r="M266" s="31">
        <f t="shared" si="38"/>
        <v>-1280.6310461874093</v>
      </c>
      <c r="N266" s="20">
        <f t="shared" si="39"/>
        <v>244.30581691171321</v>
      </c>
    </row>
    <row r="267" spans="8:14" x14ac:dyDescent="0.25">
      <c r="H267" s="12">
        <v>84</v>
      </c>
      <c r="I267" s="20">
        <f t="shared" si="36"/>
        <v>42.561738592666956</v>
      </c>
      <c r="J267" s="20">
        <f t="shared" si="40"/>
        <v>0.72937978382626056</v>
      </c>
      <c r="K267" s="20">
        <f t="shared" si="41"/>
        <v>-2.4707029568844519E-3</v>
      </c>
      <c r="L267" s="20">
        <f t="shared" si="37"/>
        <v>17.50511481183025</v>
      </c>
      <c r="M267" s="31">
        <f t="shared" si="38"/>
        <v>-1423.1249031654443</v>
      </c>
      <c r="N267" s="20">
        <f t="shared" si="39"/>
        <v>247.88693687058671</v>
      </c>
    </row>
    <row r="268" spans="8:14" x14ac:dyDescent="0.25">
      <c r="H268" s="12">
        <v>85</v>
      </c>
      <c r="I268" s="20">
        <f t="shared" si="36"/>
        <v>43.289883025014774</v>
      </c>
      <c r="J268" s="20">
        <f t="shared" si="40"/>
        <v>0.72678763984706052</v>
      </c>
      <c r="K268" s="20">
        <f t="shared" si="41"/>
        <v>-2.7135850015156393E-3</v>
      </c>
      <c r="L268" s="20">
        <f t="shared" si="37"/>
        <v>17.442903356329449</v>
      </c>
      <c r="M268" s="31">
        <f t="shared" si="38"/>
        <v>-1563.0249608730082</v>
      </c>
      <c r="N268" s="20">
        <f t="shared" si="39"/>
        <v>251.45594664552914</v>
      </c>
    </row>
    <row r="269" spans="8:14" x14ac:dyDescent="0.25">
      <c r="H269" s="12">
        <v>86</v>
      </c>
      <c r="I269" s="20">
        <f t="shared" si="36"/>
        <v>44.015313872361077</v>
      </c>
      <c r="J269" s="20">
        <f t="shared" si="40"/>
        <v>0.7239549197778814</v>
      </c>
      <c r="K269" s="20">
        <f t="shared" si="41"/>
        <v>-2.951855136842596E-3</v>
      </c>
      <c r="L269" s="20">
        <f t="shared" si="37"/>
        <v>17.374918074669154</v>
      </c>
      <c r="M269" s="31">
        <f t="shared" si="38"/>
        <v>-1700.2685588213355</v>
      </c>
      <c r="N269" s="20">
        <f t="shared" si="39"/>
        <v>255.01165574691663</v>
      </c>
    </row>
    <row r="270" spans="8:14" x14ac:dyDescent="0.25">
      <c r="H270" s="12">
        <v>87</v>
      </c>
      <c r="I270" s="20">
        <f t="shared" si="36"/>
        <v>44.737792864570537</v>
      </c>
      <c r="J270" s="20">
        <f t="shared" si="40"/>
        <v>0.72088628612090133</v>
      </c>
      <c r="K270" s="20">
        <f t="shared" si="41"/>
        <v>-3.1854121771175414E-3</v>
      </c>
      <c r="L270" s="20">
        <f t="shared" si="37"/>
        <v>17.301270866901632</v>
      </c>
      <c r="M270" s="31">
        <f t="shared" si="38"/>
        <v>-1834.7974140197039</v>
      </c>
      <c r="N270" s="20">
        <f t="shared" si="39"/>
        <v>258.55289629046092</v>
      </c>
    </row>
    <row r="271" spans="8:14" x14ac:dyDescent="0.25">
      <c r="H271" s="12">
        <v>88</v>
      </c>
      <c r="I271" s="20">
        <f t="shared" si="36"/>
        <v>45.457086444602879</v>
      </c>
      <c r="J271" s="20">
        <f t="shared" si="40"/>
        <v>0.71758649870918134</v>
      </c>
      <c r="K271" s="20">
        <f t="shared" si="41"/>
        <v>-3.4141626463224384E-3</v>
      </c>
      <c r="L271" s="20">
        <f t="shared" si="37"/>
        <v>17.222075969020352</v>
      </c>
      <c r="M271" s="31">
        <f t="shared" si="38"/>
        <v>-1966.5576842817245</v>
      </c>
      <c r="N271" s="20">
        <f t="shared" si="39"/>
        <v>262.07852349317295</v>
      </c>
    </row>
    <row r="272" spans="8:14" x14ac:dyDescent="0.25">
      <c r="H272" s="12">
        <v>89</v>
      </c>
      <c r="I272" s="20">
        <f t="shared" si="36"/>
        <v>46.172965861988899</v>
      </c>
      <c r="J272" s="20">
        <f t="shared" si="40"/>
        <v>0.71406040695161721</v>
      </c>
      <c r="K272" s="20">
        <f t="shared" si="41"/>
        <v>-3.6380208688058246E-3</v>
      </c>
      <c r="L272" s="20">
        <f t="shared" si="37"/>
        <v>17.137449766838813</v>
      </c>
      <c r="M272" s="31">
        <f t="shared" si="38"/>
        <v>-2095.500020432155</v>
      </c>
      <c r="N272" s="20">
        <f t="shared" si="39"/>
        <v>265.58741613153671</v>
      </c>
    </row>
    <row r="273" spans="8:14" x14ac:dyDescent="0.25">
      <c r="H273" s="12">
        <v>90</v>
      </c>
      <c r="I273" s="20">
        <f t="shared" si="36"/>
        <v>46.885207258506114</v>
      </c>
      <c r="J273" s="20">
        <f t="shared" si="40"/>
        <v>0.71031294199744366</v>
      </c>
      <c r="K273" s="20">
        <f t="shared" si="41"/>
        <v>-3.8569090395412786E-3</v>
      </c>
      <c r="L273" s="20">
        <f t="shared" si="37"/>
        <v>17.047510607938644</v>
      </c>
      <c r="M273" s="31">
        <f t="shared" si="38"/>
        <v>-2221.5796067757765</v>
      </c>
      <c r="N273" s="20">
        <f t="shared" si="39"/>
        <v>269.07847696144955</v>
      </c>
    </row>
    <row r="274" spans="8:14" x14ac:dyDescent="0.25">
      <c r="H274" s="12">
        <v>91</v>
      </c>
      <c r="I274" s="20">
        <f t="shared" si="36"/>
        <v>47.593591745983787</v>
      </c>
      <c r="J274" s="20">
        <f t="shared" si="40"/>
        <v>0.70634910884017188</v>
      </c>
      <c r="K274" s="20">
        <f t="shared" si="41"/>
        <v>-4.0707572750022791E-3</v>
      </c>
      <c r="L274" s="20">
        <f t="shared" si="37"/>
        <v>16.952378612164125</v>
      </c>
      <c r="M274" s="31">
        <f t="shared" si="38"/>
        <v>-2344.7561904013128</v>
      </c>
      <c r="N274" s="20">
        <f t="shared" si="39"/>
        <v>272.55063309958473</v>
      </c>
    </row>
    <row r="275" spans="8:14" x14ac:dyDescent="0.25">
      <c r="H275" s="12">
        <v>92</v>
      </c>
      <c r="I275" s="20">
        <f t="shared" si="36"/>
        <v>48.297905476186457</v>
      </c>
      <c r="J275" s="20">
        <f t="shared" si="40"/>
        <v>0.70217397838118245</v>
      </c>
      <c r="K275" s="20">
        <f t="shared" si="41"/>
        <v>-4.2795036429765787E-3</v>
      </c>
      <c r="L275" s="20">
        <f t="shared" si="37"/>
        <v>16.852175481148375</v>
      </c>
      <c r="M275" s="31">
        <f t="shared" si="38"/>
        <v>-2464.9940983545089</v>
      </c>
      <c r="N275" s="20">
        <f t="shared" si="39"/>
        <v>276.00283636592627</v>
      </c>
    </row>
    <row r="276" spans="8:14" x14ac:dyDescent="0.25">
      <c r="H276" s="12">
        <v>93</v>
      </c>
      <c r="I276" s="20">
        <f t="shared" si="36"/>
        <v>48.997939702746152</v>
      </c>
      <c r="J276" s="20">
        <f t="shared" si="40"/>
        <v>0.69779267947320989</v>
      </c>
      <c r="K276" s="20">
        <f t="shared" si="41"/>
        <v>-4.4830941729685492E-3</v>
      </c>
      <c r="L276" s="20">
        <f t="shared" si="37"/>
        <v>16.747024307357037</v>
      </c>
      <c r="M276" s="31">
        <f t="shared" si="38"/>
        <v>-2582.2622436298843</v>
      </c>
      <c r="N276" s="20">
        <f t="shared" si="39"/>
        <v>279.43406358733057</v>
      </c>
    </row>
    <row r="277" spans="8:14" x14ac:dyDescent="0.25">
      <c r="H277" s="12">
        <v>94</v>
      </c>
      <c r="I277" s="20">
        <f t="shared" si="36"/>
        <v>49.693490835132877</v>
      </c>
      <c r="J277" s="20">
        <f t="shared" si="40"/>
        <v>0.69321039096399062</v>
      </c>
      <c r="K277" s="20">
        <f t="shared" si="41"/>
        <v>-4.6814828454699864E-3</v>
      </c>
      <c r="L277" s="20">
        <f t="shared" si="37"/>
        <v>16.637049383135775</v>
      </c>
      <c r="M277" s="31">
        <f t="shared" si="38"/>
        <v>-2696.5341189907122</v>
      </c>
      <c r="N277" s="20">
        <f t="shared" si="39"/>
        <v>282.84331686206372</v>
      </c>
    </row>
    <row r="278" spans="8:14" x14ac:dyDescent="0.25">
      <c r="H278" s="12">
        <v>95</v>
      </c>
      <c r="I278" s="20">
        <f t="shared" si="36"/>
        <v>50.384360484674133</v>
      </c>
      <c r="J278" s="20">
        <f t="shared" si="40"/>
        <v>0.68843233376053803</v>
      </c>
      <c r="K278" s="20">
        <f t="shared" si="41"/>
        <v>-4.8746315614351943E-3</v>
      </c>
      <c r="L278" s="20">
        <f t="shared" si="37"/>
        <v>16.522376010252913</v>
      </c>
      <c r="M278" s="31">
        <f t="shared" si="38"/>
        <v>-2807.7877793866719</v>
      </c>
      <c r="N278" s="20">
        <f t="shared" si="39"/>
        <v>286.22962378536653</v>
      </c>
    </row>
    <row r="279" spans="8:14" x14ac:dyDescent="0.25">
      <c r="H279" s="12">
        <v>96</v>
      </c>
      <c r="I279" s="20">
        <f t="shared" si="36"/>
        <v>51.070355502653953</v>
      </c>
      <c r="J279" s="20">
        <f t="shared" si="40"/>
        <v>0.68346376293357736</v>
      </c>
      <c r="K279" s="20">
        <f t="shared" si="41"/>
        <v>-5.0625100924861499E-3</v>
      </c>
      <c r="L279" s="20">
        <f t="shared" si="37"/>
        <v>16.403130310405857</v>
      </c>
      <c r="M279" s="31">
        <f t="shared" si="38"/>
        <v>-2916.0058132720224</v>
      </c>
      <c r="N279" s="20">
        <f t="shared" si="39"/>
        <v>289.59203763619757</v>
      </c>
    </row>
    <row r="280" spans="8:14" x14ac:dyDescent="0.25">
      <c r="H280" s="12">
        <v>97</v>
      </c>
      <c r="I280" s="20">
        <f t="shared" si="36"/>
        <v>51.751288010541288</v>
      </c>
      <c r="J280" s="20">
        <f t="shared" si="40"/>
        <v>0.67830995988220621</v>
      </c>
      <c r="K280" s="20">
        <f t="shared" si="41"/>
        <v>-5.2450960102561339E-3</v>
      </c>
      <c r="L280" s="20">
        <f t="shared" si="37"/>
        <v>16.279439037172949</v>
      </c>
      <c r="M280" s="31">
        <f t="shared" si="38"/>
        <v>-3021.1753019075331</v>
      </c>
      <c r="N280" s="20">
        <f t="shared" si="39"/>
        <v>292.92963752539799</v>
      </c>
    </row>
    <row r="281" spans="8:14" x14ac:dyDescent="0.25">
      <c r="H281" s="12">
        <v>98</v>
      </c>
      <c r="I281" s="20">
        <f t="shared" si="36"/>
        <v>52.426975422418366</v>
      </c>
      <c r="J281" s="20">
        <f t="shared" si="40"/>
        <v>0.67297622457821404</v>
      </c>
      <c r="K281" s="20">
        <f t="shared" si="41"/>
        <v>-5.4223745977282078E-3</v>
      </c>
      <c r="L281" s="20">
        <f t="shared" si="37"/>
        <v>16.151429389877137</v>
      </c>
      <c r="M281" s="31">
        <f t="shared" si="38"/>
        <v>-3123.2877682914477</v>
      </c>
      <c r="N281" s="20">
        <f t="shared" si="39"/>
        <v>296.24152850562444</v>
      </c>
    </row>
    <row r="282" spans="8:14" x14ac:dyDescent="0.25">
      <c r="H282" s="12">
        <v>99</v>
      </c>
      <c r="I282" s="20">
        <f t="shared" si="36"/>
        <v>53.097240459697716</v>
      </c>
      <c r="J282" s="20">
        <f t="shared" si="40"/>
        <v>0.66746786790841384</v>
      </c>
      <c r="K282" s="20">
        <f t="shared" si="41"/>
        <v>-5.5943387418722068E-3</v>
      </c>
      <c r="L282" s="20">
        <f t="shared" si="37"/>
        <v>16.019228829801932</v>
      </c>
      <c r="M282" s="31">
        <f t="shared" si="38"/>
        <v>-3222.3391153183911</v>
      </c>
      <c r="N282" s="20">
        <f t="shared" si="39"/>
        <v>299.52684164348483</v>
      </c>
    </row>
    <row r="283" spans="8:14" x14ac:dyDescent="0.25">
      <c r="H283" s="12">
        <v>100</v>
      </c>
      <c r="I283" s="20">
        <f t="shared" si="36"/>
        <v>53.761911158235193</v>
      </c>
      <c r="J283" s="20">
        <f t="shared" si="40"/>
        <v>0.66179020413385103</v>
      </c>
      <c r="K283" s="20">
        <f t="shared" si="41"/>
        <v>-5.7609888072533977E-3</v>
      </c>
      <c r="L283" s="20">
        <f t="shared" si="37"/>
        <v>15.882964899212423</v>
      </c>
      <c r="M283" s="31">
        <f t="shared" si="38"/>
        <v>-3318.3295529779566</v>
      </c>
      <c r="N283" s="20">
        <f t="shared" si="39"/>
        <v>302.78473405440275</v>
      </c>
    </row>
    <row r="284" spans="8:14" x14ac:dyDescent="0.25">
      <c r="H284" s="12">
        <v>101</v>
      </c>
      <c r="I284" s="20">
        <f t="shared" si="36"/>
        <v>54.420820867965418</v>
      </c>
      <c r="J284" s="20">
        <f t="shared" si="40"/>
        <v>0.65594854348323395</v>
      </c>
      <c r="K284" s="20">
        <f t="shared" si="41"/>
        <v>-5.9223324939807753E-3</v>
      </c>
      <c r="L284" s="20">
        <f t="shared" si="37"/>
        <v>15.742765043597613</v>
      </c>
      <c r="M284" s="31">
        <f t="shared" si="38"/>
        <v>-3411.263516532927</v>
      </c>
      <c r="N284" s="20">
        <f t="shared" si="39"/>
        <v>306.01438890083068</v>
      </c>
    </row>
    <row r="285" spans="8:14" x14ac:dyDescent="0.25">
      <c r="H285" s="12">
        <v>102</v>
      </c>
      <c r="I285" s="20">
        <f t="shared" si="36"/>
        <v>55.073808245201661</v>
      </c>
      <c r="J285" s="20">
        <f t="shared" si="40"/>
        <v>0.64994818489749662</v>
      </c>
      <c r="K285" s="20">
        <f t="shared" si="41"/>
        <v>-6.0783846774938866E-3</v>
      </c>
      <c r="L285" s="20">
        <f t="shared" si="37"/>
        <v>15.598756437539921</v>
      </c>
      <c r="M285" s="31">
        <f t="shared" si="38"/>
        <v>-3501.1495742364787</v>
      </c>
      <c r="N285" s="20">
        <f t="shared" si="39"/>
        <v>309.21501535450784</v>
      </c>
    </row>
    <row r="286" spans="8:14" x14ac:dyDescent="0.25">
      <c r="H286" s="12">
        <v>103</v>
      </c>
      <c r="I286" s="20">
        <f t="shared" si="36"/>
        <v>55.720717237760411</v>
      </c>
      <c r="J286" s="20">
        <f t="shared" si="40"/>
        <v>0.64379440894187212</v>
      </c>
      <c r="K286" s="20">
        <f t="shared" si="41"/>
        <v>-6.2291672337551063E-3</v>
      </c>
      <c r="L286" s="20">
        <f t="shared" si="37"/>
        <v>15.451065814604933</v>
      </c>
      <c r="M286" s="31">
        <f t="shared" si="38"/>
        <v>-3588.0003266429412</v>
      </c>
      <c r="N286" s="20">
        <f t="shared" si="39"/>
        <v>312.38584852354796</v>
      </c>
    </row>
    <row r="287" spans="8:14" x14ac:dyDescent="0.25">
      <c r="H287" s="12">
        <v>104</v>
      </c>
      <c r="I287" s="20">
        <f t="shared" si="36"/>
        <v>56.361397063085406</v>
      </c>
      <c r="J287" s="20">
        <f t="shared" si="40"/>
        <v>0.63749247090040484</v>
      </c>
      <c r="K287" s="20">
        <f t="shared" si="41"/>
        <v>-6.3747088491794557E-3</v>
      </c>
      <c r="L287" s="20">
        <f t="shared" si="37"/>
        <v>15.299819301609716</v>
      </c>
      <c r="M287" s="31">
        <f t="shared" si="38"/>
        <v>-3671.8322971273665</v>
      </c>
      <c r="N287" s="20">
        <f t="shared" si="39"/>
        <v>315.52614934521398</v>
      </c>
    </row>
    <row r="288" spans="8:14" x14ac:dyDescent="0.25">
      <c r="H288" s="12">
        <v>105</v>
      </c>
      <c r="I288" s="20">
        <f t="shared" si="36"/>
        <v>56.995702179561221</v>
      </c>
      <c r="J288" s="20">
        <f t="shared" si="40"/>
        <v>0.63104759406753885</v>
      </c>
      <c r="K288" s="20">
        <f t="shared" si="41"/>
        <v>-6.5150448165525177E-3</v>
      </c>
      <c r="L288" s="20">
        <f t="shared" si="37"/>
        <v>15.145142257620934</v>
      </c>
      <c r="M288" s="31">
        <f t="shared" si="38"/>
        <v>-3752.6658143342502</v>
      </c>
      <c r="N288" s="20">
        <f t="shared" si="39"/>
        <v>318.63520444531093</v>
      </c>
    </row>
    <row r="289" spans="8:14" x14ac:dyDescent="0.25">
      <c r="H289" s="12">
        <v>106</v>
      </c>
      <c r="I289" s="20">
        <f t="shared" si="36"/>
        <v>57.623492251220483</v>
      </c>
      <c r="J289" s="20">
        <f t="shared" si="40"/>
        <v>0.62446496325011935</v>
      </c>
      <c r="K289" s="20">
        <f t="shared" si="41"/>
        <v>-6.6502168182864807E-3</v>
      </c>
      <c r="L289" s="20">
        <f t="shared" si="37"/>
        <v>14.987159118002864</v>
      </c>
      <c r="M289" s="31">
        <f t="shared" si="38"/>
        <v>-3830.5248873330133</v>
      </c>
      <c r="N289" s="20">
        <f t="shared" si="39"/>
        <v>321.71232596519843</v>
      </c>
    </row>
    <row r="290" spans="8:14" x14ac:dyDescent="0.25">
      <c r="H290" s="12">
        <v>107</v>
      </c>
      <c r="I290" s="20">
        <f t="shared" si="36"/>
        <v>58.244632106061459</v>
      </c>
      <c r="J290" s="20">
        <f t="shared" si="40"/>
        <v>0.61774971849197158</v>
      </c>
      <c r="K290" s="20">
        <f t="shared" si="41"/>
        <v>-6.7802726980090711E-3</v>
      </c>
      <c r="L290" s="20">
        <f t="shared" si="37"/>
        <v>14.825993243807318</v>
      </c>
      <c r="M290" s="31">
        <f t="shared" si="38"/>
        <v>-3905.4370740532249</v>
      </c>
      <c r="N290" s="20">
        <f t="shared" si="39"/>
        <v>324.75685135748324</v>
      </c>
    </row>
    <row r="291" spans="8:14" x14ac:dyDescent="0.25">
      <c r="H291" s="12">
        <v>108</v>
      </c>
      <c r="I291" s="20">
        <f t="shared" si="36"/>
        <v>58.858991688204426</v>
      </c>
      <c r="J291" s="20">
        <f t="shared" si="40"/>
        <v>0.61090694903248988</v>
      </c>
      <c r="K291" s="20">
        <f t="shared" si="41"/>
        <v>-6.9052662209543314E-3</v>
      </c>
      <c r="L291" s="20">
        <f t="shared" si="37"/>
        <v>14.661766776779757</v>
      </c>
      <c r="M291" s="31">
        <f t="shared" si="38"/>
        <v>-3977.4333432696949</v>
      </c>
      <c r="N291" s="20">
        <f t="shared" si="39"/>
        <v>327.76814315151353</v>
      </c>
    </row>
    <row r="292" spans="8:14" x14ac:dyDescent="0.25">
      <c r="H292" s="12">
        <v>109</v>
      </c>
      <c r="I292" s="20">
        <f t="shared" si="36"/>
        <v>59.466446004126439</v>
      </c>
      <c r="J292" s="20">
        <f t="shared" si="40"/>
        <v>0.60394168750970323</v>
      </c>
      <c r="K292" s="20">
        <f t="shared" si="41"/>
        <v>-7.0252568246189639E-3</v>
      </c>
      <c r="L292" s="20">
        <f t="shared" si="37"/>
        <v>14.494600500232879</v>
      </c>
      <c r="M292" s="31">
        <f t="shared" si="38"/>
        <v>-4046.5479309805232</v>
      </c>
      <c r="N292" s="20">
        <f t="shared" si="39"/>
        <v>330.74558868984741</v>
      </c>
    </row>
    <row r="293" spans="8:14" x14ac:dyDescent="0.25">
      <c r="H293" s="12">
        <v>110</v>
      </c>
      <c r="I293" s="20">
        <f t="shared" si="36"/>
        <v>60.066875063223833</v>
      </c>
      <c r="J293" s="20">
        <f t="shared" si="40"/>
        <v>0.59685890441638634</v>
      </c>
      <c r="K293" s="20">
        <f t="shared" si="41"/>
        <v>-7.1403093620148184E-3</v>
      </c>
      <c r="L293" s="20">
        <f t="shared" si="37"/>
        <v>14.324613705993272</v>
      </c>
      <c r="M293" s="31">
        <f t="shared" si="38"/>
        <v>-4112.8181925205354</v>
      </c>
      <c r="N293" s="20">
        <f t="shared" si="39"/>
        <v>333.68859983691942</v>
      </c>
    </row>
    <row r="294" spans="8:14" x14ac:dyDescent="0.25">
      <c r="H294" s="12">
        <v>111</v>
      </c>
      <c r="I294" s="20">
        <f t="shared" si="36"/>
        <v>60.660163812959212</v>
      </c>
      <c r="J294" s="20">
        <f t="shared" si="40"/>
        <v>0.58966350281769309</v>
      </c>
      <c r="K294" s="20">
        <f t="shared" si="41"/>
        <v>-7.2504938353716852E-3</v>
      </c>
      <c r="L294" s="20">
        <f t="shared" si="37"/>
        <v>14.151924067624634</v>
      </c>
      <c r="M294" s="31">
        <f t="shared" si="38"/>
        <v>-4176.2844491740907</v>
      </c>
      <c r="N294" s="20">
        <f t="shared" si="39"/>
        <v>336.59661266116296</v>
      </c>
    </row>
    <row r="295" spans="8:14" x14ac:dyDescent="0.25">
      <c r="H295" s="12">
        <v>112</v>
      </c>
      <c r="I295" s="20">
        <f t="shared" si="36"/>
        <v>61.246202068859219</v>
      </c>
      <c r="J295" s="20">
        <f t="shared" si="40"/>
        <v>0.58236031333688487</v>
      </c>
      <c r="K295" s="20">
        <f t="shared" si="41"/>
        <v>-7.3558851262447433E-3</v>
      </c>
      <c r="L295" s="20">
        <f t="shared" si="37"/>
        <v>13.976647520085237</v>
      </c>
      <c r="M295" s="31">
        <f t="shared" si="38"/>
        <v>-4236.9898327169722</v>
      </c>
      <c r="N295" s="20">
        <f t="shared" si="39"/>
        <v>339.46908709189273</v>
      </c>
    </row>
    <row r="296" spans="8:14" x14ac:dyDescent="0.25">
      <c r="H296" s="12">
        <v>113</v>
      </c>
      <c r="I296" s="20">
        <f t="shared" si="36"/>
        <v>61.824884439632982</v>
      </c>
      <c r="J296" s="20">
        <f t="shared" si="40"/>
        <v>0.57495408941502291</v>
      </c>
      <c r="K296" s="20">
        <f t="shared" si="41"/>
        <v>-7.4565627174791871E-3</v>
      </c>
      <c r="L296" s="20">
        <f t="shared" si="37"/>
        <v>13.79889814596055</v>
      </c>
      <c r="M296" s="31">
        <f t="shared" si="38"/>
        <v>-4294.9801252680118</v>
      </c>
      <c r="N296" s="20">
        <f t="shared" si="39"/>
        <v>342.30550655227239</v>
      </c>
    </row>
    <row r="297" spans="8:14" x14ac:dyDescent="0.25">
      <c r="H297" s="12">
        <v>114</v>
      </c>
      <c r="I297" s="20">
        <f t="shared" si="36"/>
        <v>62.396110247689265</v>
      </c>
      <c r="J297" s="20">
        <f t="shared" si="40"/>
        <v>0.56744950284921458</v>
      </c>
      <c r="K297" s="20">
        <f t="shared" si="41"/>
        <v>-7.5526104141374617E-3</v>
      </c>
      <c r="L297" s="20">
        <f t="shared" si="37"/>
        <v>13.618788068381148</v>
      </c>
      <c r="M297" s="31">
        <f t="shared" si="38"/>
        <v>-4350.3035985431779</v>
      </c>
      <c r="N297" s="20">
        <f t="shared" si="39"/>
        <v>345.10537756972792</v>
      </c>
    </row>
    <row r="298" spans="8:14" x14ac:dyDescent="0.25">
      <c r="H298" s="12">
        <v>115</v>
      </c>
      <c r="I298" s="20">
        <f t="shared" si="36"/>
        <v>62.959783445331411</v>
      </c>
      <c r="J298" s="20">
        <f t="shared" si="40"/>
        <v>0.55985113961266819</v>
      </c>
      <c r="K298" s="20">
        <f t="shared" si="41"/>
        <v>-7.6441160589553192E-3</v>
      </c>
      <c r="L298" s="20">
        <f t="shared" si="37"/>
        <v>13.436427350704037</v>
      </c>
      <c r="M298" s="31">
        <f t="shared" si="38"/>
        <v>-4403.0108499582639</v>
      </c>
      <c r="N298" s="20">
        <f t="shared" si="39"/>
        <v>347.86822936517626</v>
      </c>
    </row>
    <row r="299" spans="8:14" x14ac:dyDescent="0.25">
      <c r="H299" s="12">
        <v>116</v>
      </c>
      <c r="I299" s="20">
        <f t="shared" si="36"/>
        <v>63.515812526914601</v>
      </c>
      <c r="J299" s="20">
        <f t="shared" si="40"/>
        <v>0.55216349595946213</v>
      </c>
      <c r="K299" s="20">
        <f t="shared" si="41"/>
        <v>-7.7311712474568139E-3</v>
      </c>
      <c r="L299" s="20">
        <f t="shared" si="37"/>
        <v>13.251923903027091</v>
      </c>
      <c r="M299" s="31">
        <f t="shared" si="38"/>
        <v>-4453.1546385351248</v>
      </c>
      <c r="N299" s="20">
        <f t="shared" si="39"/>
        <v>350.59361342246279</v>
      </c>
    </row>
    <row r="300" spans="8:14" x14ac:dyDescent="0.25">
      <c r="H300" s="12">
        <v>117</v>
      </c>
      <c r="I300" s="20">
        <f t="shared" si="36"/>
        <v>64.064110437250335</v>
      </c>
      <c r="J300" s="20">
        <f t="shared" si="40"/>
        <v>0.5443909748147675</v>
      </c>
      <c r="K300" s="20">
        <f t="shared" si="41"/>
        <v>-7.8138710419324298E-3</v>
      </c>
      <c r="L300" s="20">
        <f t="shared" si="37"/>
        <v>13.06538339555442</v>
      </c>
      <c r="M300" s="31">
        <f t="shared" si="38"/>
        <v>-4500.7897201530795</v>
      </c>
      <c r="N300" s="20">
        <f t="shared" si="39"/>
        <v>353.28110303940463</v>
      </c>
    </row>
    <row r="301" spans="8:14" x14ac:dyDescent="0.25">
      <c r="H301" s="12">
        <v>118</v>
      </c>
      <c r="I301" s="20">
        <f t="shared" si="36"/>
        <v>64.604594476544136</v>
      </c>
      <c r="J301" s="20">
        <f t="shared" si="40"/>
        <v>0.53653788245116374</v>
      </c>
      <c r="K301" s="20">
        <f t="shared" si="41"/>
        <v>-7.8923136852750986E-3</v>
      </c>
      <c r="L301" s="20">
        <f t="shared" si="37"/>
        <v>12.87690917882793</v>
      </c>
      <c r="M301" s="31">
        <f t="shared" si="38"/>
        <v>-4545.9726827184568</v>
      </c>
      <c r="N301" s="20">
        <f t="shared" si="39"/>
        <v>355.93029286184151</v>
      </c>
    </row>
    <row r="302" spans="8:14" x14ac:dyDescent="0.25">
      <c r="H302" s="12">
        <v>119</v>
      </c>
      <c r="I302" s="20">
        <f t="shared" si="36"/>
        <v>65.137186202152662</v>
      </c>
      <c r="J302" s="20">
        <f t="shared" si="40"/>
        <v>0.52860842545046438</v>
      </c>
      <c r="K302" s="20">
        <f t="shared" si="41"/>
        <v>-7.9666003161236176E-3</v>
      </c>
      <c r="L302" s="20">
        <f t="shared" si="37"/>
        <v>12.686602210811145</v>
      </c>
      <c r="M302" s="31">
        <f t="shared" si="38"/>
        <v>-4588.7617820872038</v>
      </c>
      <c r="N302" s="20">
        <f t="shared" si="39"/>
        <v>358.54079840209727</v>
      </c>
    </row>
    <row r="303" spans="8:14" x14ac:dyDescent="0.25">
      <c r="H303" s="12">
        <v>120</v>
      </c>
      <c r="I303" s="20">
        <f t="shared" si="36"/>
        <v>65.661811327445065</v>
      </c>
      <c r="J303" s="20">
        <f t="shared" si="40"/>
        <v>0.52060670794911346</v>
      </c>
      <c r="K303" s="20">
        <f t="shared" si="41"/>
        <v>-8.0368346865782314E-3</v>
      </c>
      <c r="L303" s="20">
        <f t="shared" si="37"/>
        <v>12.494560990778721</v>
      </c>
      <c r="M303" s="31">
        <f t="shared" si="38"/>
        <v>-4629.2167794690613</v>
      </c>
      <c r="N303" s="20">
        <f t="shared" si="39"/>
        <v>361.11225554324665</v>
      </c>
    </row>
    <row r="304" spans="8:14" x14ac:dyDescent="0.25">
      <c r="H304" s="12">
        <v>121</v>
      </c>
      <c r="I304" s="20">
        <f t="shared" si="36"/>
        <v>66.178399618050889</v>
      </c>
      <c r="J304" s="20">
        <f t="shared" si="40"/>
        <v>0.51253672916462278</v>
      </c>
      <c r="K304" s="20">
        <f t="shared" si="41"/>
        <v>-8.1031228824031132E-3</v>
      </c>
      <c r="L304" s="20">
        <f t="shared" si="37"/>
        <v>12.300881499950947</v>
      </c>
      <c r="M304" s="31">
        <f t="shared" si="38"/>
        <v>-4667.3987802641932</v>
      </c>
      <c r="N304" s="20">
        <f t="shared" si="39"/>
        <v>363.64432003057397</v>
      </c>
    </row>
    <row r="305" spans="8:14" x14ac:dyDescent="0.25">
      <c r="H305" s="12">
        <v>122</v>
      </c>
      <c r="I305" s="20">
        <f t="shared" si="36"/>
        <v>66.686884785774311</v>
      </c>
      <c r="J305" s="20">
        <f t="shared" si="40"/>
        <v>0.50440238120004466</v>
      </c>
      <c r="K305" s="20">
        <f t="shared" si="41"/>
        <v>-8.1655730467531384E-3</v>
      </c>
      <c r="L305" s="20">
        <f t="shared" si="37"/>
        <v>12.105657148801072</v>
      </c>
      <c r="M305" s="31">
        <f t="shared" si="38"/>
        <v>-4703.3700749298077</v>
      </c>
      <c r="N305" s="20">
        <f t="shared" si="39"/>
        <v>366.13666695159145</v>
      </c>
    </row>
    <row r="306" spans="8:14" x14ac:dyDescent="0.25">
      <c r="H306" s="12">
        <v>123</v>
      </c>
      <c r="I306" s="20">
        <f t="shared" si="36"/>
        <v>67.187204380450979</v>
      </c>
      <c r="J306" s="20">
        <f t="shared" si="40"/>
        <v>0.49620744712161979</v>
      </c>
      <c r="K306" s="20">
        <f t="shared" si="41"/>
        <v>-8.2242951100965911E-3</v>
      </c>
      <c r="L306" s="20">
        <f t="shared" si="37"/>
        <v>11.908978730918877</v>
      </c>
      <c r="M306" s="31">
        <f t="shared" si="38"/>
        <v>-4737.1939834156365</v>
      </c>
      <c r="N306" s="20">
        <f t="shared" si="39"/>
        <v>368.58899020597477</v>
      </c>
    </row>
    <row r="307" spans="8:14" x14ac:dyDescent="0.25">
      <c r="H307" s="12">
        <v>124</v>
      </c>
      <c r="I307" s="20">
        <f t="shared" si="36"/>
        <v>67.67929968001755</v>
      </c>
      <c r="J307" s="20">
        <f t="shared" si="40"/>
        <v>0.487955599305117</v>
      </c>
      <c r="K307" s="20">
        <f t="shared" si="41"/>
        <v>-8.2794005229089862E-3</v>
      </c>
      <c r="L307" s="20">
        <f t="shared" si="37"/>
        <v>11.710934383322808</v>
      </c>
      <c r="M307" s="31">
        <f t="shared" si="38"/>
        <v>-4768.9347011955761</v>
      </c>
      <c r="N307" s="20">
        <f t="shared" si="39"/>
        <v>371.00100196673679</v>
      </c>
    </row>
    <row r="308" spans="8:14" x14ac:dyDescent="0.25">
      <c r="H308" s="12">
        <v>125</v>
      </c>
      <c r="I308" s="20">
        <f t="shared" si="36"/>
        <v>68.163115579061213</v>
      </c>
      <c r="J308" s="20">
        <f t="shared" si="40"/>
        <v>0.47965039804522291</v>
      </c>
      <c r="K308" s="20">
        <f t="shared" si="41"/>
        <v>-8.3310019968791948E-3</v>
      </c>
      <c r="L308" s="20">
        <f t="shared" si="37"/>
        <v>11.511609553085348</v>
      </c>
      <c r="M308" s="31">
        <f t="shared" si="38"/>
        <v>-4798.6571502024162</v>
      </c>
      <c r="N308" s="20">
        <f t="shared" si="39"/>
        <v>373.37243213395197</v>
      </c>
    </row>
    <row r="309" spans="8:14" x14ac:dyDescent="0.25">
      <c r="H309" s="12">
        <v>126</v>
      </c>
      <c r="I309" s="20">
        <f t="shared" si="36"/>
        <v>68.638600476107996</v>
      </c>
      <c r="J309" s="20">
        <f t="shared" si="40"/>
        <v>0.47129529042121021</v>
      </c>
      <c r="K309" s="20">
        <f t="shared" si="41"/>
        <v>-8.3792132511462114E-3</v>
      </c>
      <c r="L309" s="20">
        <f t="shared" si="37"/>
        <v>11.311086970109045</v>
      </c>
      <c r="M309" s="31">
        <f t="shared" si="38"/>
        <v>-4826.4268326602178</v>
      </c>
      <c r="N309" s="20">
        <f t="shared" si="39"/>
        <v>375.70302778229842</v>
      </c>
    </row>
    <row r="310" spans="8:14" x14ac:dyDescent="0.25">
      <c r="H310" s="12">
        <v>127</v>
      </c>
      <c r="I310" s="20">
        <f t="shared" si="36"/>
        <v>69.105706159903633</v>
      </c>
      <c r="J310" s="20">
        <f t="shared" si="40"/>
        <v>0.462893609412518</v>
      </c>
      <c r="K310" s="20">
        <f t="shared" si="41"/>
        <v>-8.4241487662382042E-3</v>
      </c>
      <c r="L310" s="20">
        <f t="shared" si="37"/>
        <v>11.109446625900434</v>
      </c>
      <c r="M310" s="31">
        <f t="shared" si="38"/>
        <v>-4852.3096893532056</v>
      </c>
      <c r="N310" s="20">
        <f t="shared" si="39"/>
        <v>377.99255260366169</v>
      </c>
    </row>
    <row r="311" spans="8:14" x14ac:dyDescent="0.25">
      <c r="H311" s="12">
        <v>128</v>
      </c>
      <c r="I311" s="20">
        <f t="shared" si="36"/>
        <v>69.564387694933032</v>
      </c>
      <c r="J311" s="20">
        <f t="shared" si="40"/>
        <v>0.45444857325654198</v>
      </c>
      <c r="K311" s="20">
        <f t="shared" si="41"/>
        <v>-8.4659235457138493E-3</v>
      </c>
      <c r="L311" s="20">
        <f t="shared" si="37"/>
        <v>10.906765758157007</v>
      </c>
      <c r="M311" s="31">
        <f t="shared" si="38"/>
        <v>-4876.3719623311781</v>
      </c>
      <c r="N311" s="20">
        <f t="shared" si="39"/>
        <v>380.24078634600744</v>
      </c>
    </row>
    <row r="312" spans="8:14" x14ac:dyDescent="0.25">
      <c r="H312" s="12">
        <v>129</v>
      </c>
      <c r="I312" s="20">
        <f t="shared" si="36"/>
        <v>70.014603306416717</v>
      </c>
      <c r="J312" s="20">
        <f t="shared" si="40"/>
        <v>0.44596328504107419</v>
      </c>
      <c r="K312" s="20">
        <f t="shared" si="41"/>
        <v>-8.5046528852217307E-3</v>
      </c>
      <c r="L312" s="20">
        <f t="shared" si="37"/>
        <v>10.70311884098578</v>
      </c>
      <c r="M312" s="31">
        <f t="shared" si="38"/>
        <v>-4898.6800618877169</v>
      </c>
      <c r="N312" s="20">
        <f t="shared" si="39"/>
        <v>382.44752424968948</v>
      </c>
    </row>
    <row r="313" spans="8:14" x14ac:dyDescent="0.25">
      <c r="H313" s="12">
        <v>130</v>
      </c>
      <c r="I313" s="20">
        <f t="shared" si="36"/>
        <v>70.45631426501518</v>
      </c>
      <c r="J313" s="20">
        <f t="shared" si="40"/>
        <v>0.43744073252285887</v>
      </c>
      <c r="K313" s="20">
        <f t="shared" si="41"/>
        <v>-8.5404521512089104E-3</v>
      </c>
      <c r="L313" s="20">
        <f t="shared" si="37"/>
        <v>10.498577580548611</v>
      </c>
      <c r="M313" s="31">
        <f t="shared" si="38"/>
        <v>-4919.3004390963324</v>
      </c>
      <c r="N313" s="20">
        <f t="shared" si="39"/>
        <v>384.6125764823268</v>
      </c>
    </row>
    <row r="314" spans="8:14" x14ac:dyDescent="0.25">
      <c r="H314" s="12">
        <v>131</v>
      </c>
      <c r="I314" s="20">
        <f t="shared" si="36"/>
        <v>70.889484771462435</v>
      </c>
      <c r="J314" s="20">
        <f t="shared" si="40"/>
        <v>0.42888378816374484</v>
      </c>
      <c r="K314" s="20">
        <f t="shared" si="41"/>
        <v>-8.5734365670191437E-3</v>
      </c>
      <c r="L314" s="20">
        <f t="shared" si="37"/>
        <v>10.293210915929876</v>
      </c>
      <c r="M314" s="31">
        <f t="shared" si="38"/>
        <v>-4938.2994626030268</v>
      </c>
      <c r="N314" s="20">
        <f t="shared" si="39"/>
        <v>386.73576757333353</v>
      </c>
    </row>
    <row r="315" spans="8:14" x14ac:dyDescent="0.25">
      <c r="H315" s="12">
        <v>132</v>
      </c>
      <c r="I315" s="20">
        <f t="shared" si="36"/>
        <v>71.31408184134267</v>
      </c>
      <c r="J315" s="20">
        <f t="shared" si="40"/>
        <v>0.42029520937583698</v>
      </c>
      <c r="K315" s="20">
        <f t="shared" si="41"/>
        <v>-8.6037210087965832E-3</v>
      </c>
      <c r="L315" s="20">
        <f t="shared" si="37"/>
        <v>10.087085025020087</v>
      </c>
      <c r="M315" s="31">
        <f t="shared" si="38"/>
        <v>-4955.7433010668319</v>
      </c>
      <c r="N315" s="20">
        <f t="shared" si="39"/>
        <v>388.81693584914973</v>
      </c>
    </row>
    <row r="316" spans="8:14" x14ac:dyDescent="0.25">
      <c r="H316" s="12">
        <v>133</v>
      </c>
      <c r="I316" s="20">
        <f t="shared" si="36"/>
        <v>71.730075190214109</v>
      </c>
      <c r="J316" s="20">
        <f t="shared" si="40"/>
        <v>0.41167763896631726</v>
      </c>
      <c r="K316" s="20">
        <f t="shared" si="41"/>
        <v>-8.6314198102428463E-3</v>
      </c>
      <c r="L316" s="20">
        <f t="shared" si="37"/>
        <v>9.8802633351916143</v>
      </c>
      <c r="M316" s="31">
        <f t="shared" si="38"/>
        <v>-4971.6978106998795</v>
      </c>
      <c r="N316" s="20">
        <f t="shared" si="39"/>
        <v>390.85593287017485</v>
      </c>
    </row>
    <row r="317" spans="8:14" x14ac:dyDescent="0.25">
      <c r="H317" s="12">
        <v>134</v>
      </c>
      <c r="I317" s="20">
        <f t="shared" si="36"/>
        <v>72.137437119275305</v>
      </c>
      <c r="J317" s="20">
        <f t="shared" si="40"/>
        <v>0.40303360577272684</v>
      </c>
      <c r="K317" s="20">
        <f t="shared" si="41"/>
        <v>-8.6566465769379874E-3</v>
      </c>
      <c r="L317" s="20">
        <f t="shared" si="37"/>
        <v>9.6728065385454443</v>
      </c>
      <c r="M317" s="31">
        <f t="shared" si="38"/>
        <v>-4986.2284283162808</v>
      </c>
      <c r="N317" s="20">
        <f t="shared" si="39"/>
        <v>392.8526228703592</v>
      </c>
    </row>
    <row r="318" spans="8:14" x14ac:dyDescent="0.25">
      <c r="H318" s="12">
        <v>135</v>
      </c>
      <c r="I318" s="20">
        <f t="shared" si="36"/>
        <v>72.536142401759562</v>
      </c>
      <c r="J318" s="20">
        <f t="shared" si="40"/>
        <v>0.39436552547939385</v>
      </c>
      <c r="K318" s="20">
        <f t="shared" si="41"/>
        <v>-8.6795140097279955E-3</v>
      </c>
      <c r="L318" s="20">
        <f t="shared" si="37"/>
        <v>9.4647726115054525</v>
      </c>
      <c r="M318" s="31">
        <f t="shared" si="38"/>
        <v>-4999.4000696033254</v>
      </c>
      <c r="N318" s="20">
        <f t="shared" si="39"/>
        <v>394.80688220036501</v>
      </c>
    </row>
    <row r="319" spans="8:14" x14ac:dyDescent="0.25">
      <c r="H319" s="12">
        <v>136</v>
      </c>
      <c r="I319" s="20">
        <f t="shared" si="36"/>
        <v>72.926168170234092</v>
      </c>
      <c r="J319" s="20">
        <f t="shared" si="40"/>
        <v>0.38567570160562781</v>
      </c>
      <c r="K319" s="20">
        <f t="shared" si="41"/>
        <v>-8.7001337378040944E-3</v>
      </c>
      <c r="L319" s="20">
        <f t="shared" si="37"/>
        <v>9.2562168385350674</v>
      </c>
      <c r="M319" s="31">
        <f t="shared" si="38"/>
        <v>-5011.2770329751584</v>
      </c>
      <c r="N319" s="20">
        <f t="shared" si="39"/>
        <v>396.71859877516141</v>
      </c>
    </row>
    <row r="320" spans="8:14" x14ac:dyDescent="0.25">
      <c r="H320" s="12">
        <v>137</v>
      </c>
      <c r="I320" s="20">
        <f t="shared" si="36"/>
        <v>73.307493804970818</v>
      </c>
      <c r="J320" s="20">
        <f t="shared" si="40"/>
        <v>0.37696632665621621</v>
      </c>
      <c r="K320" s="20">
        <f t="shared" si="41"/>
        <v>-8.7186161610190993E-3</v>
      </c>
      <c r="L320" s="20">
        <f t="shared" si="37"/>
        <v>9.0471918397491908</v>
      </c>
      <c r="M320" s="31">
        <f t="shared" si="38"/>
        <v>-5021.9229087470012</v>
      </c>
      <c r="N320" s="20">
        <f t="shared" si="39"/>
        <v>398.58767152687261</v>
      </c>
    </row>
    <row r="321" spans="8:14" x14ac:dyDescent="0.25">
      <c r="H321" s="12">
        <v>138</v>
      </c>
      <c r="I321" s="20">
        <f t="shared" si="36"/>
        <v>73.680100823546525</v>
      </c>
      <c r="J321" s="20">
        <f t="shared" si="40"/>
        <v>0.36823948342478019</v>
      </c>
      <c r="K321" s="20">
        <f t="shared" si="41"/>
        <v>-8.735070301852943E-3</v>
      </c>
      <c r="L321" s="20">
        <f t="shared" si="37"/>
        <v>8.8377476021947245</v>
      </c>
      <c r="M321" s="31">
        <f t="shared" si="38"/>
        <v>-5031.4004938672952</v>
      </c>
      <c r="N321" s="20">
        <f t="shared" si="39"/>
        <v>400.41400986365142</v>
      </c>
    </row>
    <row r="322" spans="8:14" x14ac:dyDescent="0.25">
      <c r="H322" s="12">
        <v>139</v>
      </c>
      <c r="I322" s="20">
        <f t="shared" si="36"/>
        <v>74.043972771820378</v>
      </c>
      <c r="J322" s="20">
        <f t="shared" si="40"/>
        <v>0.35949714644053188</v>
      </c>
      <c r="K322" s="20">
        <f t="shared" si="41"/>
        <v>-8.7496036666436794E-3</v>
      </c>
      <c r="L322" s="20">
        <f t="shared" si="37"/>
        <v>8.6279315145727651</v>
      </c>
      <c r="M322" s="31">
        <f t="shared" si="38"/>
        <v>-5039.7717119867593</v>
      </c>
      <c r="N322" s="20">
        <f t="shared" si="39"/>
        <v>402.19753313530418</v>
      </c>
    </row>
    <row r="323" spans="8:14" x14ac:dyDescent="0.25">
      <c r="H323" s="12">
        <v>140</v>
      </c>
      <c r="I323" s="20">
        <f t="shared" si="36"/>
        <v>74.399095116427588</v>
      </c>
      <c r="J323" s="20">
        <f t="shared" si="40"/>
        <v>0.35074118354950912</v>
      </c>
      <c r="K323" s="20">
        <f t="shared" si="41"/>
        <v>-8.7623221154018438E-3</v>
      </c>
      <c r="L323" s="20">
        <f t="shared" si="37"/>
        <v>8.4177884051882188</v>
      </c>
      <c r="M323" s="31">
        <f t="shared" si="38"/>
        <v>-5047.097538471462</v>
      </c>
      <c r="N323" s="20">
        <f t="shared" si="39"/>
        <v>403.93817010634706</v>
      </c>
    </row>
    <row r="324" spans="8:14" x14ac:dyDescent="0.25">
      <c r="H324" s="12">
        <v>141</v>
      </c>
      <c r="I324" s="20">
        <f t="shared" ref="I324:I363" si="42">($C$5/2 + $C$8) - ( ($C$5/2)*COS(RADIANS(H324)) + SQRT($C$8^2 - ($C$5/2)^2*SIN(RADIANS(H324))^2) )</f>
        <v>74.745455138919397</v>
      </c>
      <c r="J324" s="20">
        <f t="shared" si="40"/>
        <v>0.34197335762097936</v>
      </c>
      <c r="K324" s="20">
        <f t="shared" si="41"/>
        <v>-8.7733297416576761E-3</v>
      </c>
      <c r="L324" s="20">
        <f t="shared" ref="L324:L363" si="43">J324 * 6 * $C$11 / 1000</f>
        <v>8.2073605829035046</v>
      </c>
      <c r="M324" s="31">
        <f t="shared" ref="M324:M363" si="44">K324 * (6 * $C$11)^2 / 1000</f>
        <v>-5053.4379311948214</v>
      </c>
      <c r="N324" s="20">
        <f t="shared" ref="N324:N363" si="45">$C$6 + $C$6*($C$3-1) * I324 / $C$5</f>
        <v>405.6358584371315</v>
      </c>
    </row>
    <row r="325" spans="8:14" x14ac:dyDescent="0.25">
      <c r="H325" s="12">
        <v>142</v>
      </c>
      <c r="I325" s="20">
        <f t="shared" si="42"/>
        <v>75.083041831669547</v>
      </c>
      <c r="J325" s="20">
        <f t="shared" ref="J325:J362" si="46">(I326 - I324)/2</f>
        <v>0.33319532837005283</v>
      </c>
      <c r="K325" s="20">
        <f t="shared" ref="K325:K362" si="47">I326 - 2*I325 + I324</f>
        <v>-8.7827287601953685E-3</v>
      </c>
      <c r="L325" s="20">
        <f t="shared" si="43"/>
        <v>7.996687880881268</v>
      </c>
      <c r="M325" s="31">
        <f t="shared" si="44"/>
        <v>-5058.8517658725323</v>
      </c>
      <c r="N325" s="20">
        <f t="shared" si="45"/>
        <v>407.29054417362869</v>
      </c>
    </row>
    <row r="326" spans="8:14" x14ac:dyDescent="0.25">
      <c r="H326" s="12">
        <v>143</v>
      </c>
      <c r="I326" s="20">
        <f t="shared" si="42"/>
        <v>75.411845795659502</v>
      </c>
      <c r="J326" s="20">
        <f t="shared" si="46"/>
        <v>0.32440865428802823</v>
      </c>
      <c r="K326" s="20">
        <f t="shared" si="47"/>
        <v>-8.7906194038538388E-3</v>
      </c>
      <c r="L326" s="20">
        <f t="shared" si="43"/>
        <v>7.7858077029126784</v>
      </c>
      <c r="M326" s="31">
        <f t="shared" si="44"/>
        <v>-5063.3967766198111</v>
      </c>
      <c r="N326" s="20">
        <f t="shared" si="45"/>
        <v>408.90218124642223</v>
      </c>
    </row>
    <row r="327" spans="8:14" x14ac:dyDescent="0.25">
      <c r="H327" s="12">
        <v>144</v>
      </c>
      <c r="I327" s="20">
        <f t="shared" si="42"/>
        <v>75.731859140245604</v>
      </c>
      <c r="J327" s="20">
        <f t="shared" si="46"/>
        <v>0.3156147946718022</v>
      </c>
      <c r="K327" s="20">
        <f t="shared" si="47"/>
        <v>-8.7970998285982205E-3</v>
      </c>
      <c r="L327" s="20">
        <f t="shared" si="43"/>
        <v>7.5747550721232528</v>
      </c>
      <c r="M327" s="31">
        <f t="shared" si="44"/>
        <v>-5067.129501272575</v>
      </c>
      <c r="N327" s="20">
        <f t="shared" si="45"/>
        <v>410.47073097941569</v>
      </c>
    </row>
    <row r="328" spans="8:14" x14ac:dyDescent="0.25">
      <c r="H328" s="12">
        <v>145</v>
      </c>
      <c r="I328" s="20">
        <f t="shared" si="42"/>
        <v>76.043075385003107</v>
      </c>
      <c r="J328" s="20">
        <f t="shared" si="46"/>
        <v>0.30681511174427101</v>
      </c>
      <c r="K328" s="20">
        <f t="shared" si="47"/>
        <v>-8.8022660264641672E-3</v>
      </c>
      <c r="L328" s="20">
        <f t="shared" si="43"/>
        <v>7.3635626818625042</v>
      </c>
      <c r="M328" s="31">
        <f t="shared" si="44"/>
        <v>-5070.1052312433612</v>
      </c>
      <c r="N328" s="20">
        <f t="shared" si="45"/>
        <v>411.99616160871955</v>
      </c>
    </row>
    <row r="329" spans="8:14" x14ac:dyDescent="0.25">
      <c r="H329" s="12">
        <v>146</v>
      </c>
      <c r="I329" s="20">
        <f t="shared" si="42"/>
        <v>76.345489363734146</v>
      </c>
      <c r="J329" s="20">
        <f t="shared" si="46"/>
        <v>0.29801087285770222</v>
      </c>
      <c r="K329" s="20">
        <f t="shared" si="47"/>
        <v>-8.806211746673398E-3</v>
      </c>
      <c r="L329" s="20">
        <f t="shared" si="43"/>
        <v>7.1522609485848534</v>
      </c>
      <c r="M329" s="31">
        <f t="shared" si="44"/>
        <v>-5072.3779660838763</v>
      </c>
      <c r="N329" s="20">
        <f t="shared" si="45"/>
        <v>413.47844781214513</v>
      </c>
    </row>
    <row r="330" spans="8:14" x14ac:dyDescent="0.25">
      <c r="H330" s="12">
        <v>147</v>
      </c>
      <c r="I330" s="20">
        <f t="shared" si="42"/>
        <v>76.639097130718511</v>
      </c>
      <c r="J330" s="20">
        <f t="shared" si="46"/>
        <v>0.28920325277253767</v>
      </c>
      <c r="K330" s="20">
        <f t="shared" si="47"/>
        <v>-8.8090284236557181E-3</v>
      </c>
      <c r="L330" s="20">
        <f t="shared" si="43"/>
        <v>6.940878066540904</v>
      </c>
      <c r="M330" s="31">
        <f t="shared" si="44"/>
        <v>-5074.0003720256937</v>
      </c>
      <c r="N330" s="20">
        <f t="shared" si="45"/>
        <v>414.91757024969149</v>
      </c>
    </row>
    <row r="331" spans="8:14" x14ac:dyDescent="0.25">
      <c r="H331" s="12">
        <v>148</v>
      </c>
      <c r="I331" s="20">
        <f t="shared" si="42"/>
        <v>76.923895869279221</v>
      </c>
      <c r="J331" s="20">
        <f t="shared" si="46"/>
        <v>0.28039333600438709</v>
      </c>
      <c r="K331" s="20">
        <f t="shared" si="47"/>
        <v>-8.8108051126454257E-3</v>
      </c>
      <c r="L331" s="20">
        <f t="shared" si="43"/>
        <v>6.7294400641052912</v>
      </c>
      <c r="M331" s="31">
        <f t="shared" si="44"/>
        <v>-5075.0237448837652</v>
      </c>
      <c r="N331" s="20">
        <f t="shared" si="45"/>
        <v>416.31351511537844</v>
      </c>
    </row>
    <row r="332" spans="8:14" x14ac:dyDescent="0.25">
      <c r="H332" s="12">
        <v>149</v>
      </c>
      <c r="I332" s="20">
        <f t="shared" si="42"/>
        <v>77.199883802727285</v>
      </c>
      <c r="J332" s="20">
        <f t="shared" si="46"/>
        <v>0.27158211923195097</v>
      </c>
      <c r="K332" s="20">
        <f t="shared" si="47"/>
        <v>-8.8116284322268257E-3</v>
      </c>
      <c r="L332" s="20">
        <f t="shared" si="43"/>
        <v>6.5179708615668233</v>
      </c>
      <c r="M332" s="31">
        <f t="shared" si="44"/>
        <v>-5075.4979769626525</v>
      </c>
      <c r="N332" s="20">
        <f t="shared" si="45"/>
        <v>417.66627370074076</v>
      </c>
    </row>
    <row r="333" spans="8:14" x14ac:dyDescent="0.25">
      <c r="H333" s="12">
        <v>150</v>
      </c>
      <c r="I333" s="20">
        <f t="shared" si="42"/>
        <v>77.467060107743123</v>
      </c>
      <c r="J333" s="20">
        <f t="shared" si="46"/>
        <v>0.26277051375963367</v>
      </c>
      <c r="K333" s="20">
        <f t="shared" si="47"/>
        <v>-8.8115825124077674E-3</v>
      </c>
      <c r="L333" s="20">
        <f t="shared" si="43"/>
        <v>6.3064923302312081</v>
      </c>
      <c r="M333" s="31">
        <f t="shared" si="44"/>
        <v>-5075.471527146874</v>
      </c>
      <c r="N333" s="20">
        <f t="shared" si="45"/>
        <v>418.97584197026652</v>
      </c>
    </row>
    <row r="334" spans="8:14" x14ac:dyDescent="0.25">
      <c r="H334" s="12">
        <v>151</v>
      </c>
      <c r="I334" s="20">
        <f t="shared" si="42"/>
        <v>77.725424830246553</v>
      </c>
      <c r="J334" s="20">
        <f t="shared" si="46"/>
        <v>0.25395934802833153</v>
      </c>
      <c r="K334" s="20">
        <f t="shared" si="47"/>
        <v>-8.8107489501965119E-3</v>
      </c>
      <c r="L334" s="20">
        <f t="shared" si="43"/>
        <v>6.0950243526799568</v>
      </c>
      <c r="M334" s="31">
        <f t="shared" si="44"/>
        <v>-5074.9913953131909</v>
      </c>
      <c r="N334" s="20">
        <f t="shared" si="45"/>
        <v>420.24222014903222</v>
      </c>
    </row>
    <row r="335" spans="8:14" x14ac:dyDescent="0.25">
      <c r="H335" s="12">
        <v>152</v>
      </c>
      <c r="I335" s="20">
        <f t="shared" si="42"/>
        <v>77.974978803799786</v>
      </c>
      <c r="J335" s="20">
        <f t="shared" si="46"/>
        <v>0.24514937016839866</v>
      </c>
      <c r="K335" s="20">
        <f t="shared" si="47"/>
        <v>-8.8092067696692311E-3</v>
      </c>
      <c r="L335" s="20">
        <f t="shared" si="43"/>
        <v>5.883584884041567</v>
      </c>
      <c r="M335" s="31">
        <f t="shared" si="44"/>
        <v>-5074.1030993294771</v>
      </c>
      <c r="N335" s="20">
        <f t="shared" si="45"/>
        <v>421.46541232275439</v>
      </c>
    </row>
    <row r="336" spans="8:14" x14ac:dyDescent="0.25">
      <c r="H336" s="12">
        <v>153</v>
      </c>
      <c r="I336" s="20">
        <f t="shared" si="42"/>
        <v>78.21572357058335</v>
      </c>
      <c r="J336" s="20">
        <f t="shared" si="46"/>
        <v>0.23634125058945443</v>
      </c>
      <c r="K336" s="20">
        <f t="shared" si="47"/>
        <v>-8.807032388219227E-3</v>
      </c>
      <c r="L336" s="20">
        <f t="shared" si="43"/>
        <v>5.6721900141469073</v>
      </c>
      <c r="M336" s="31">
        <f t="shared" si="44"/>
        <v>-5072.8506556142747</v>
      </c>
      <c r="N336" s="20">
        <f t="shared" si="45"/>
        <v>422.6454260504517</v>
      </c>
    </row>
    <row r="337" spans="8:14" x14ac:dyDescent="0.25">
      <c r="H337" s="12">
        <v>154</v>
      </c>
      <c r="I337" s="20">
        <f t="shared" si="42"/>
        <v>78.447661304978695</v>
      </c>
      <c r="J337" s="20">
        <f t="shared" si="46"/>
        <v>0.22753558460158985</v>
      </c>
      <c r="K337" s="20">
        <f t="shared" si="47"/>
        <v>-8.804299587509945E-3</v>
      </c>
      <c r="L337" s="20">
        <f t="shared" si="43"/>
        <v>5.4608540304381572</v>
      </c>
      <c r="M337" s="31">
        <f t="shared" si="44"/>
        <v>-5071.2765624057283</v>
      </c>
      <c r="N337" s="20">
        <f t="shared" si="45"/>
        <v>423.78227198988418</v>
      </c>
    </row>
    <row r="338" spans="8:14" x14ac:dyDescent="0.25">
      <c r="H338" s="12">
        <v>155</v>
      </c>
      <c r="I338" s="20">
        <f t="shared" si="42"/>
        <v>78.67079473978653</v>
      </c>
      <c r="J338" s="20">
        <f t="shared" si="46"/>
        <v>0.21873289506330451</v>
      </c>
      <c r="K338" s="20">
        <f t="shared" si="47"/>
        <v>-8.8010794890607258E-3</v>
      </c>
      <c r="L338" s="20">
        <f t="shared" si="43"/>
        <v>5.2495894815193074</v>
      </c>
      <c r="M338" s="31">
        <f t="shared" si="44"/>
        <v>-5069.4217856989781</v>
      </c>
      <c r="N338" s="20">
        <f t="shared" si="45"/>
        <v>424.87596353591147</v>
      </c>
    </row>
    <row r="339" spans="8:14" x14ac:dyDescent="0.25">
      <c r="H339" s="12">
        <v>156</v>
      </c>
      <c r="I339" s="20">
        <f t="shared" si="42"/>
        <v>78.885127095105304</v>
      </c>
      <c r="J339" s="20">
        <f t="shared" si="46"/>
        <v>0.20993363505154861</v>
      </c>
      <c r="K339" s="20">
        <f t="shared" si="47"/>
        <v>-8.7974405344510842E-3</v>
      </c>
      <c r="L339" s="20">
        <f t="shared" si="43"/>
        <v>5.0384072412371657</v>
      </c>
      <c r="M339" s="31">
        <f t="shared" si="44"/>
        <v>-5067.3257478438245</v>
      </c>
      <c r="N339" s="20">
        <f t="shared" si="45"/>
        <v>425.92651647188961</v>
      </c>
    </row>
    <row r="340" spans="8:14" x14ac:dyDescent="0.25">
      <c r="H340" s="12">
        <v>157</v>
      </c>
      <c r="I340" s="20">
        <f t="shared" si="42"/>
        <v>79.090662009889627</v>
      </c>
      <c r="J340" s="20">
        <f t="shared" si="46"/>
        <v>0.20113819054972026</v>
      </c>
      <c r="K340" s="20">
        <f t="shared" si="47"/>
        <v>-8.7934484692056003E-3</v>
      </c>
      <c r="L340" s="20">
        <f t="shared" si="43"/>
        <v>4.8273165731932854</v>
      </c>
      <c r="M340" s="31">
        <f t="shared" si="44"/>
        <v>-5065.0263182624258</v>
      </c>
      <c r="N340" s="20">
        <f t="shared" si="45"/>
        <v>426.93394863420383</v>
      </c>
    </row>
    <row r="341" spans="8:14" x14ac:dyDescent="0.25">
      <c r="H341" s="12">
        <v>158</v>
      </c>
      <c r="I341" s="20">
        <f t="shared" si="42"/>
        <v>79.287403476204744</v>
      </c>
      <c r="J341" s="20">
        <f t="shared" si="46"/>
        <v>0.19234688314997328</v>
      </c>
      <c r="K341" s="20">
        <f t="shared" si="47"/>
        <v>-8.7891663302883671E-3</v>
      </c>
      <c r="L341" s="20">
        <f t="shared" si="43"/>
        <v>4.6163251955993578</v>
      </c>
      <c r="M341" s="31">
        <f t="shared" si="44"/>
        <v>-5062.5598062460995</v>
      </c>
      <c r="N341" s="20">
        <f t="shared" si="45"/>
        <v>427.89827959001587</v>
      </c>
    </row>
    <row r="342" spans="8:14" x14ac:dyDescent="0.25">
      <c r="H342" s="12">
        <v>159</v>
      </c>
      <c r="I342" s="20">
        <f t="shared" si="42"/>
        <v>79.475355776189573</v>
      </c>
      <c r="J342" s="20">
        <f t="shared" si="46"/>
        <v>0.18355997276625402</v>
      </c>
      <c r="K342" s="20">
        <f t="shared" si="47"/>
        <v>-8.7846544371501523E-3</v>
      </c>
      <c r="L342" s="20">
        <f t="shared" si="43"/>
        <v>4.4054393463900956</v>
      </c>
      <c r="M342" s="31">
        <f t="shared" si="44"/>
        <v>-5059.9609557984877</v>
      </c>
      <c r="N342" s="20">
        <f t="shared" si="45"/>
        <v>428.81953032828744</v>
      </c>
    </row>
    <row r="343" spans="8:14" x14ac:dyDescent="0.25">
      <c r="H343" s="12">
        <v>160</v>
      </c>
      <c r="I343" s="20">
        <f t="shared" si="42"/>
        <v>79.654523421737252</v>
      </c>
      <c r="J343" s="20">
        <f t="shared" si="46"/>
        <v>0.17477766035487008</v>
      </c>
      <c r="K343" s="20">
        <f t="shared" si="47"/>
        <v>-8.7799703856177302E-3</v>
      </c>
      <c r="L343" s="20">
        <f t="shared" si="43"/>
        <v>4.1946638485168828</v>
      </c>
      <c r="M343" s="31">
        <f t="shared" si="44"/>
        <v>-5057.2629421158126</v>
      </c>
      <c r="N343" s="20">
        <f t="shared" si="45"/>
        <v>429.69772296412378</v>
      </c>
    </row>
    <row r="344" spans="8:14" x14ac:dyDescent="0.25">
      <c r="H344" s="12">
        <v>161</v>
      </c>
      <c r="I344" s="20">
        <f t="shared" si="42"/>
        <v>79.824911096899314</v>
      </c>
      <c r="J344" s="20">
        <f t="shared" si="46"/>
        <v>0.16600009064006827</v>
      </c>
      <c r="K344" s="20">
        <f t="shared" si="47"/>
        <v>-8.7751690439858976E-3</v>
      </c>
      <c r="L344" s="20">
        <f t="shared" si="43"/>
        <v>3.9840021753616384</v>
      </c>
      <c r="M344" s="31">
        <f t="shared" si="44"/>
        <v>-5054.497369335877</v>
      </c>
      <c r="N344" s="20">
        <f t="shared" si="45"/>
        <v>430.53288045646678</v>
      </c>
    </row>
    <row r="345" spans="8:14" x14ac:dyDescent="0.25">
      <c r="H345" s="12">
        <v>162</v>
      </c>
      <c r="I345" s="20">
        <f t="shared" si="42"/>
        <v>79.986523603017389</v>
      </c>
      <c r="J345" s="20">
        <f t="shared" si="46"/>
        <v>0.1572273548418508</v>
      </c>
      <c r="K345" s="20">
        <f t="shared" si="47"/>
        <v>-8.7703025524490386E-3</v>
      </c>
      <c r="L345" s="20">
        <f t="shared" si="43"/>
        <v>3.7734565162044191</v>
      </c>
      <c r="M345" s="31">
        <f t="shared" si="44"/>
        <v>-5051.6942702106462</v>
      </c>
      <c r="N345" s="20">
        <f t="shared" si="45"/>
        <v>431.32502633915726</v>
      </c>
    </row>
    <row r="346" spans="8:14" x14ac:dyDescent="0.25">
      <c r="H346" s="12">
        <v>163</v>
      </c>
      <c r="I346" s="20">
        <f t="shared" si="42"/>
        <v>80.139365806583015</v>
      </c>
      <c r="J346" s="20">
        <f t="shared" si="46"/>
        <v>0.14845949340403308</v>
      </c>
      <c r="K346" s="20">
        <f t="shared" si="47"/>
        <v>-8.7654203231863903E-3</v>
      </c>
      <c r="L346" s="20">
        <f t="shared" si="43"/>
        <v>3.563027841696794</v>
      </c>
      <c r="M346" s="31">
        <f t="shared" si="44"/>
        <v>-5048.8821061553608</v>
      </c>
      <c r="N346" s="20">
        <f t="shared" si="45"/>
        <v>432.0741844653694</v>
      </c>
    </row>
    <row r="347" spans="8:14" x14ac:dyDescent="0.25">
      <c r="H347" s="12">
        <v>164</v>
      </c>
      <c r="I347" s="20">
        <f t="shared" si="42"/>
        <v>80.283442589825455</v>
      </c>
      <c r="J347" s="20">
        <f t="shared" si="46"/>
        <v>0.13969649872068146</v>
      </c>
      <c r="K347" s="20">
        <f t="shared" si="47"/>
        <v>-8.7605690435168526E-3</v>
      </c>
      <c r="L347" s="20">
        <f t="shared" si="43"/>
        <v>3.3527159692963551</v>
      </c>
      <c r="M347" s="31">
        <f t="shared" si="44"/>
        <v>-5046.0877690657071</v>
      </c>
      <c r="N347" s="20">
        <f t="shared" si="45"/>
        <v>432.78037876541578</v>
      </c>
    </row>
    <row r="348" spans="8:14" x14ac:dyDescent="0.25">
      <c r="H348" s="12">
        <v>165</v>
      </c>
      <c r="I348" s="20">
        <f t="shared" si="42"/>
        <v>80.418758804024378</v>
      </c>
      <c r="J348" s="20">
        <f t="shared" si="46"/>
        <v>0.13093831785918297</v>
      </c>
      <c r="K348" s="20">
        <f t="shared" si="47"/>
        <v>-8.7557926794801233E-3</v>
      </c>
      <c r="L348" s="20">
        <f t="shared" si="43"/>
        <v>3.1425196286203914</v>
      </c>
      <c r="M348" s="31">
        <f t="shared" si="44"/>
        <v>-5043.336583380551</v>
      </c>
      <c r="N348" s="20">
        <f t="shared" si="45"/>
        <v>433.44363301790929</v>
      </c>
    </row>
    <row r="349" spans="8:14" x14ac:dyDescent="0.25">
      <c r="H349" s="12">
        <v>166</v>
      </c>
      <c r="I349" s="20">
        <f t="shared" si="42"/>
        <v>80.545319225543821</v>
      </c>
      <c r="J349" s="20">
        <f t="shared" si="46"/>
        <v>0.12218485527865397</v>
      </c>
      <c r="K349" s="20">
        <f t="shared" si="47"/>
        <v>-8.7511324815778835E-3</v>
      </c>
      <c r="L349" s="20">
        <f t="shared" si="43"/>
        <v>2.9324365266876953</v>
      </c>
      <c r="M349" s="31">
        <f t="shared" si="44"/>
        <v>-5040.6523093888609</v>
      </c>
      <c r="N349" s="20">
        <f t="shared" si="45"/>
        <v>434.06397063426283</v>
      </c>
    </row>
    <row r="350" spans="8:14" x14ac:dyDescent="0.25">
      <c r="H350" s="12">
        <v>167</v>
      </c>
      <c r="I350" s="20">
        <f t="shared" si="42"/>
        <v>80.663128514581686</v>
      </c>
      <c r="J350" s="20">
        <f t="shared" si="46"/>
        <v>0.11343597554283491</v>
      </c>
      <c r="K350" s="20">
        <f t="shared" si="47"/>
        <v>-8.7466269900602356E-3</v>
      </c>
      <c r="L350" s="20">
        <f t="shared" si="43"/>
        <v>2.7224634130280378</v>
      </c>
      <c r="M350" s="31">
        <f t="shared" si="44"/>
        <v>-5038.0571462746957</v>
      </c>
      <c r="N350" s="20">
        <f t="shared" si="45"/>
        <v>434.64141445649932</v>
      </c>
    </row>
    <row r="351" spans="8:14" x14ac:dyDescent="0.25">
      <c r="H351" s="12">
        <v>168</v>
      </c>
      <c r="I351" s="20">
        <f t="shared" si="42"/>
        <v>80.772191176629491</v>
      </c>
      <c r="J351" s="20">
        <f t="shared" si="46"/>
        <v>0.10469150602639132</v>
      </c>
      <c r="K351" s="20">
        <f t="shared" si="47"/>
        <v>-8.7423120428269385E-3</v>
      </c>
      <c r="L351" s="20">
        <f t="shared" si="43"/>
        <v>2.5125961446333918</v>
      </c>
      <c r="M351" s="31">
        <f t="shared" si="44"/>
        <v>-5035.5717366683166</v>
      </c>
      <c r="N351" s="20">
        <f t="shared" si="45"/>
        <v>435.17598656834639</v>
      </c>
    </row>
    <row r="352" spans="8:14" x14ac:dyDescent="0.25">
      <c r="H352" s="12">
        <v>169</v>
      </c>
      <c r="I352" s="20">
        <f t="shared" si="42"/>
        <v>80.872511526634469</v>
      </c>
      <c r="J352" s="20">
        <f t="shared" si="46"/>
        <v>9.5951239613967232E-2</v>
      </c>
      <c r="K352" s="20">
        <f t="shared" si="47"/>
        <v>-8.7382207820212443E-3</v>
      </c>
      <c r="L352" s="20">
        <f t="shared" si="43"/>
        <v>2.3028297507352136</v>
      </c>
      <c r="M352" s="31">
        <f t="shared" si="44"/>
        <v>-5033.2151704442367</v>
      </c>
      <c r="N352" s="20">
        <f t="shared" si="45"/>
        <v>435.66770811957622</v>
      </c>
    </row>
    <row r="353" spans="8:14" x14ac:dyDescent="0.25">
      <c r="H353" s="12">
        <v>170</v>
      </c>
      <c r="I353" s="20">
        <f t="shared" si="42"/>
        <v>80.964093655857425</v>
      </c>
      <c r="J353" s="20">
        <f t="shared" si="46"/>
        <v>8.7214937391983938E-2</v>
      </c>
      <c r="K353" s="20">
        <f t="shared" si="47"/>
        <v>-8.7343836619453441E-3</v>
      </c>
      <c r="L353" s="20">
        <f t="shared" si="43"/>
        <v>2.0931584974076145</v>
      </c>
      <c r="M353" s="31">
        <f t="shared" si="44"/>
        <v>-5031.0049892805182</v>
      </c>
      <c r="N353" s="20">
        <f t="shared" si="45"/>
        <v>436.11659916355887</v>
      </c>
    </row>
    <row r="354" spans="8:14" x14ac:dyDescent="0.25">
      <c r="H354" s="12">
        <v>171</v>
      </c>
      <c r="I354" s="20">
        <f t="shared" si="42"/>
        <v>81.046941401418437</v>
      </c>
      <c r="J354" s="20">
        <f t="shared" si="46"/>
        <v>7.8482331332494937E-2</v>
      </c>
      <c r="K354" s="20">
        <f t="shared" si="47"/>
        <v>-8.7308284570326578E-3</v>
      </c>
      <c r="L354" s="20">
        <f t="shared" si="43"/>
        <v>1.8835759519798785</v>
      </c>
      <c r="M354" s="31">
        <f t="shared" si="44"/>
        <v>-5028.95719125081</v>
      </c>
      <c r="N354" s="20">
        <f t="shared" si="45"/>
        <v>436.52267850799029</v>
      </c>
    </row>
    <row r="355" spans="8:14" x14ac:dyDescent="0.25">
      <c r="H355" s="12">
        <v>172</v>
      </c>
      <c r="I355" s="20">
        <f t="shared" si="42"/>
        <v>81.121058318522415</v>
      </c>
      <c r="J355" s="20">
        <f t="shared" si="46"/>
        <v>6.9753126969487766E-2</v>
      </c>
      <c r="K355" s="20">
        <f t="shared" si="47"/>
        <v>-8.7275802689816828E-3</v>
      </c>
      <c r="L355" s="20">
        <f t="shared" si="43"/>
        <v>1.6740750472677064</v>
      </c>
      <c r="M355" s="31">
        <f t="shared" si="44"/>
        <v>-5027.0862349334493</v>
      </c>
      <c r="N355" s="20">
        <f t="shared" si="45"/>
        <v>436.88596357875542</v>
      </c>
    </row>
    <row r="356" spans="8:14" x14ac:dyDescent="0.25">
      <c r="H356" s="12">
        <v>173</v>
      </c>
      <c r="I356" s="20">
        <f t="shared" si="42"/>
        <v>81.186447655357412</v>
      </c>
      <c r="J356" s="20">
        <f t="shared" si="46"/>
        <v>6.1027006067583045E-2</v>
      </c>
      <c r="K356" s="20">
        <f t="shared" si="47"/>
        <v>-8.7246615348277601E-3</v>
      </c>
      <c r="L356" s="20">
        <f t="shared" si="43"/>
        <v>1.4646481456219931</v>
      </c>
      <c r="M356" s="31">
        <f t="shared" si="44"/>
        <v>-5025.4050440607898</v>
      </c>
      <c r="N356" s="20">
        <f t="shared" si="45"/>
        <v>437.20647029689184</v>
      </c>
    </row>
    <row r="357" spans="8:14" x14ac:dyDescent="0.25">
      <c r="H357" s="12">
        <v>174</v>
      </c>
      <c r="I357" s="20">
        <f t="shared" si="42"/>
        <v>81.243112330657581</v>
      </c>
      <c r="J357" s="20">
        <f t="shared" si="46"/>
        <v>5.2303629283471764E-2</v>
      </c>
      <c r="K357" s="20">
        <f t="shared" si="47"/>
        <v>-8.7220920333948015E-3</v>
      </c>
      <c r="L357" s="20">
        <f t="shared" si="43"/>
        <v>1.2552871028033223</v>
      </c>
      <c r="M357" s="31">
        <f t="shared" si="44"/>
        <v>-5023.9250112354057</v>
      </c>
      <c r="N357" s="20">
        <f t="shared" si="45"/>
        <v>437.48421296861443</v>
      </c>
    </row>
    <row r="358" spans="8:14" x14ac:dyDescent="0.25">
      <c r="H358" s="12">
        <v>175</v>
      </c>
      <c r="I358" s="20">
        <f t="shared" si="42"/>
        <v>81.291054913924356</v>
      </c>
      <c r="J358" s="20">
        <f t="shared" si="46"/>
        <v>4.3582638820701902E-2</v>
      </c>
      <c r="K358" s="20">
        <f t="shared" si="47"/>
        <v>-8.7198888921449225E-3</v>
      </c>
      <c r="L358" s="20">
        <f t="shared" si="43"/>
        <v>1.0459833316968457</v>
      </c>
      <c r="M358" s="31">
        <f t="shared" si="44"/>
        <v>-5022.6560018754753</v>
      </c>
      <c r="N358" s="20">
        <f t="shared" si="45"/>
        <v>437.7192041883693</v>
      </c>
    </row>
    <row r="359" spans="8:14" x14ac:dyDescent="0.25">
      <c r="H359" s="12">
        <v>176</v>
      </c>
      <c r="I359" s="20">
        <f t="shared" si="42"/>
        <v>81.330277608298985</v>
      </c>
      <c r="J359" s="20">
        <f t="shared" si="46"/>
        <v>3.486366107804173E-2</v>
      </c>
      <c r="K359" s="20">
        <f t="shared" si="47"/>
        <v>-8.718066593175422E-3</v>
      </c>
      <c r="L359" s="20">
        <f t="shared" si="43"/>
        <v>0.83672786587300152</v>
      </c>
      <c r="M359" s="31">
        <f t="shared" si="44"/>
        <v>-5021.6063576690431</v>
      </c>
      <c r="N359" s="20">
        <f t="shared" si="45"/>
        <v>437.91145475488293</v>
      </c>
    </row>
    <row r="360" spans="8:14" x14ac:dyDescent="0.25">
      <c r="H360" s="12">
        <v>177</v>
      </c>
      <c r="I360" s="20">
        <f t="shared" si="42"/>
        <v>81.360782236080439</v>
      </c>
      <c r="J360" s="20">
        <f t="shared" si="46"/>
        <v>2.6146309292528258E-2</v>
      </c>
      <c r="K360" s="20">
        <f t="shared" si="47"/>
        <v>-8.7166369778515218E-3</v>
      </c>
      <c r="L360" s="20">
        <f t="shared" si="43"/>
        <v>0.62751142302067819</v>
      </c>
      <c r="M360" s="31">
        <f t="shared" si="44"/>
        <v>-5020.7828992424766</v>
      </c>
      <c r="N360" s="20">
        <f t="shared" si="45"/>
        <v>438.06097360017844</v>
      </c>
    </row>
    <row r="361" spans="8:14" x14ac:dyDescent="0.25">
      <c r="H361" s="12">
        <v>178</v>
      </c>
      <c r="I361" s="20">
        <f t="shared" si="42"/>
        <v>81.382570226884042</v>
      </c>
      <c r="J361" s="20">
        <f t="shared" si="46"/>
        <v>1.7430186177705309E-2</v>
      </c>
      <c r="K361" s="20">
        <f t="shared" si="47"/>
        <v>-8.7156092517943762E-3</v>
      </c>
      <c r="L361" s="20">
        <f t="shared" si="43"/>
        <v>0.41832446826492742</v>
      </c>
      <c r="M361" s="31">
        <f t="shared" si="44"/>
        <v>-5020.1909290335607</v>
      </c>
      <c r="N361" s="20">
        <f t="shared" si="45"/>
        <v>438.16776773153458</v>
      </c>
    </row>
    <row r="362" spans="8:14" x14ac:dyDescent="0.25">
      <c r="H362" s="12">
        <v>179</v>
      </c>
      <c r="I362" s="20">
        <f t="shared" si="42"/>
        <v>81.39564260843585</v>
      </c>
      <c r="J362" s="20">
        <f t="shared" si="46"/>
        <v>8.7148865579749213E-3</v>
      </c>
      <c r="K362" s="20">
        <f t="shared" si="47"/>
        <v>-8.7149899876663994E-3</v>
      </c>
      <c r="L362" s="20">
        <f t="shared" si="43"/>
        <v>0.20915727739139811</v>
      </c>
      <c r="M362" s="31">
        <f t="shared" si="44"/>
        <v>-5019.8342328958461</v>
      </c>
      <c r="N362" s="20">
        <f t="shared" si="45"/>
        <v>438.23184218636459</v>
      </c>
    </row>
    <row r="363" spans="8:14" x14ac:dyDescent="0.25">
      <c r="H363" s="12">
        <v>180</v>
      </c>
      <c r="I363" s="20">
        <f t="shared" si="42"/>
        <v>81.399999999999991</v>
      </c>
      <c r="J363" s="20">
        <v>0</v>
      </c>
      <c r="K363" s="20">
        <v>0</v>
      </c>
      <c r="L363" s="20">
        <f t="shared" si="43"/>
        <v>0</v>
      </c>
      <c r="M363" s="31">
        <f t="shared" si="44"/>
        <v>0</v>
      </c>
      <c r="N363" s="20">
        <f t="shared" si="45"/>
        <v>438.25319999999994</v>
      </c>
    </row>
  </sheetData>
  <mergeCells count="16">
    <mergeCell ref="U11:AA11"/>
    <mergeCell ref="AB11:AC11"/>
    <mergeCell ref="U12:AA12"/>
    <mergeCell ref="AB12:AC12"/>
    <mergeCell ref="U8:AA8"/>
    <mergeCell ref="AB8:AC8"/>
    <mergeCell ref="U9:AA9"/>
    <mergeCell ref="AB9:AC9"/>
    <mergeCell ref="U10:AA10"/>
    <mergeCell ref="AB10:AC10"/>
    <mergeCell ref="AB4:AC4"/>
    <mergeCell ref="AB5:AC5"/>
    <mergeCell ref="U6:AA6"/>
    <mergeCell ref="AB6:AC6"/>
    <mergeCell ref="U7:AA7"/>
    <mergeCell ref="AB7:AC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98E3AB-96B1-4F14-BC8E-508811C5729E}">
  <dimension ref="B1:AC721"/>
  <sheetViews>
    <sheetView zoomScaleNormal="100" workbookViewId="0">
      <selection activeCell="Z97" sqref="Z97"/>
    </sheetView>
  </sheetViews>
  <sheetFormatPr defaultRowHeight="15" x14ac:dyDescent="0.25"/>
  <cols>
    <col min="5" max="5" width="10.5703125" customWidth="1"/>
    <col min="6" max="6" width="11" customWidth="1"/>
    <col min="7" max="7" width="14" customWidth="1"/>
    <col min="8" max="8" width="12.28515625" customWidth="1"/>
  </cols>
  <sheetData>
    <row r="1" spans="2:8" ht="39.75" thickBot="1" x14ac:dyDescent="0.3">
      <c r="B1" s="119" t="s">
        <v>85</v>
      </c>
      <c r="C1" s="119" t="s">
        <v>86</v>
      </c>
      <c r="D1" s="119" t="s">
        <v>87</v>
      </c>
      <c r="E1" s="124" t="s">
        <v>93</v>
      </c>
      <c r="F1" s="124" t="s">
        <v>94</v>
      </c>
      <c r="G1" s="124" t="s">
        <v>103</v>
      </c>
      <c r="H1" s="124" t="s">
        <v>105</v>
      </c>
    </row>
    <row r="2" spans="2:8" ht="15.75" thickBot="1" x14ac:dyDescent="0.3">
      <c r="B2" s="119">
        <v>1</v>
      </c>
      <c r="C2" s="120">
        <v>0</v>
      </c>
      <c r="D2">
        <v>0</v>
      </c>
      <c r="E2">
        <v>0</v>
      </c>
      <c r="F2">
        <v>0</v>
      </c>
      <c r="G2" s="124">
        <f>IF(C2 &lt;= MIN(Calculations!$U$30:$AC$30), 0,
IFERROR(LOOKUP(C2, Calculations!$U$30:$AC$30, Calculations!$U$63:$AC$63), 0))</f>
        <v>0</v>
      </c>
      <c r="H2">
        <f>IF(D2 &lt;= MIN(Calculations!$U$30:$AC$30), 0,
IFERROR(LOOKUP(D2, Calculations!$U$30:$AC$30, Calculations!$U$64:$AC$64), 0))</f>
        <v>0</v>
      </c>
    </row>
    <row r="3" spans="2:8" ht="15.75" thickBot="1" x14ac:dyDescent="0.3">
      <c r="B3" s="119">
        <v>2</v>
      </c>
      <c r="C3" s="120">
        <v>0.01</v>
      </c>
      <c r="D3">
        <v>0</v>
      </c>
      <c r="E3">
        <f>(C4 - C2) / 2</f>
        <v>5.0000000000000001E-3</v>
      </c>
      <c r="F3">
        <f>(D4 - D2) / 2</f>
        <v>0</v>
      </c>
      <c r="G3" s="124">
        <f>IF(C3 &lt;= MIN(Calculations!$U$30:$AC$30), 0,
IFERROR(LOOKUP(C3, Calculations!$U$30:$AC$30, Calculations!$U$63:$AC$63), 0))</f>
        <v>0</v>
      </c>
      <c r="H3">
        <f>IF(D3 &lt;= MIN(Calculations!$U$30:$AC$30), 0,
IFERROR(LOOKUP(D3, Calculations!$U$30:$AC$30, Calculations!$U$64:$AC$64), 0))</f>
        <v>0</v>
      </c>
    </row>
    <row r="4" spans="2:8" ht="15.75" thickBot="1" x14ac:dyDescent="0.3">
      <c r="B4" s="119">
        <v>3</v>
      </c>
      <c r="C4" s="120">
        <v>0.01</v>
      </c>
      <c r="D4">
        <v>0</v>
      </c>
      <c r="E4">
        <f t="shared" ref="E4:E67" si="0">(C5 - C3) / 2</f>
        <v>0</v>
      </c>
      <c r="F4">
        <f t="shared" ref="F4:F67" si="1">(D5 - D3) / 2</f>
        <v>0</v>
      </c>
      <c r="G4" s="124">
        <f>IF(C4 &lt;= MIN(Calculations!$U$30:$AC$30), 0,
IFERROR(LOOKUP(C4, Calculations!$U$30:$AC$30, Calculations!$U$63:$AC$63), 0))</f>
        <v>0</v>
      </c>
      <c r="H4">
        <f>IF(D4 &lt;= MIN(Calculations!$U$30:$AC$30), 0,
IFERROR(LOOKUP(D4, Calculations!$U$30:$AC$30, Calculations!$U$64:$AC$64), 0))</f>
        <v>0</v>
      </c>
    </row>
    <row r="5" spans="2:8" ht="15.75" thickBot="1" x14ac:dyDescent="0.3">
      <c r="B5" s="119">
        <v>4</v>
      </c>
      <c r="C5" s="120">
        <v>0.01</v>
      </c>
      <c r="D5">
        <v>0</v>
      </c>
      <c r="E5">
        <f t="shared" si="0"/>
        <v>0</v>
      </c>
      <c r="F5">
        <f t="shared" si="1"/>
        <v>0</v>
      </c>
      <c r="G5" s="124">
        <f>IF(C5 &lt;= MIN(Calculations!$U$30:$AC$30), 0,
IFERROR(LOOKUP(C5, Calculations!$U$30:$AC$30, Calculations!$U$63:$AC$63), 0))</f>
        <v>0</v>
      </c>
      <c r="H5">
        <f>IF(D5 &lt;= MIN(Calculations!$U$30:$AC$30), 0,
IFERROR(LOOKUP(D5, Calculations!$U$30:$AC$30, Calculations!$U$64:$AC$64), 0))</f>
        <v>0</v>
      </c>
    </row>
    <row r="6" spans="2:8" ht="15.75" thickBot="1" x14ac:dyDescent="0.3">
      <c r="B6" s="119">
        <v>5</v>
      </c>
      <c r="C6" s="120">
        <v>0.01</v>
      </c>
      <c r="D6">
        <v>0</v>
      </c>
      <c r="E6">
        <f t="shared" si="0"/>
        <v>5.0000000000000001E-3</v>
      </c>
      <c r="F6">
        <f t="shared" si="1"/>
        <v>0</v>
      </c>
      <c r="G6" s="124">
        <f>IF(C6 &lt;= MIN(Calculations!$U$30:$AC$30), 0,
IFERROR(LOOKUP(C6, Calculations!$U$30:$AC$30, Calculations!$U$63:$AC$63), 0))</f>
        <v>0</v>
      </c>
      <c r="H6">
        <f>IF(D6 &lt;= MIN(Calculations!$U$30:$AC$30), 0,
IFERROR(LOOKUP(D6, Calculations!$U$30:$AC$30, Calculations!$U$64:$AC$64), 0))</f>
        <v>0</v>
      </c>
    </row>
    <row r="7" spans="2:8" ht="15.75" thickBot="1" x14ac:dyDescent="0.3">
      <c r="B7" s="119">
        <v>6</v>
      </c>
      <c r="C7" s="120">
        <v>0.02</v>
      </c>
      <c r="D7">
        <v>0</v>
      </c>
      <c r="E7">
        <f t="shared" si="0"/>
        <v>5.0000000000000001E-3</v>
      </c>
      <c r="F7">
        <f t="shared" si="1"/>
        <v>0</v>
      </c>
      <c r="G7" s="124">
        <f>IF(C7 &lt;= MIN(Calculations!$U$30:$AC$30), 0,
IFERROR(LOOKUP(C7, Calculations!$U$30:$AC$30, Calculations!$U$63:$AC$63), 0))</f>
        <v>0</v>
      </c>
      <c r="H7">
        <f>IF(D7 &lt;= MIN(Calculations!$U$30:$AC$30), 0,
IFERROR(LOOKUP(D7, Calculations!$U$30:$AC$30, Calculations!$U$64:$AC$64), 0))</f>
        <v>0</v>
      </c>
    </row>
    <row r="8" spans="2:8" ht="15.75" thickBot="1" x14ac:dyDescent="0.3">
      <c r="B8" s="119">
        <v>7</v>
      </c>
      <c r="C8" s="120">
        <v>0.02</v>
      </c>
      <c r="D8">
        <v>0</v>
      </c>
      <c r="E8">
        <f t="shared" si="0"/>
        <v>0</v>
      </c>
      <c r="F8">
        <f t="shared" si="1"/>
        <v>0</v>
      </c>
      <c r="G8" s="124">
        <f>IF(C8 &lt;= MIN(Calculations!$U$30:$AC$30), 0,
IFERROR(LOOKUP(C8, Calculations!$U$30:$AC$30, Calculations!$U$63:$AC$63), 0))</f>
        <v>0</v>
      </c>
      <c r="H8">
        <f>IF(D8 &lt;= MIN(Calculations!$U$30:$AC$30), 0,
IFERROR(LOOKUP(D8, Calculations!$U$30:$AC$30, Calculations!$U$64:$AC$64), 0))</f>
        <v>0</v>
      </c>
    </row>
    <row r="9" spans="2:8" ht="15.75" thickBot="1" x14ac:dyDescent="0.3">
      <c r="B9" s="119">
        <v>8</v>
      </c>
      <c r="C9" s="120">
        <v>0.02</v>
      </c>
      <c r="D9">
        <v>0</v>
      </c>
      <c r="E9">
        <f t="shared" si="0"/>
        <v>4.9999999999999992E-3</v>
      </c>
      <c r="F9">
        <f t="shared" si="1"/>
        <v>0</v>
      </c>
      <c r="G9" s="124">
        <f>IF(C9 &lt;= MIN(Calculations!$U$30:$AC$30), 0,
IFERROR(LOOKUP(C9, Calculations!$U$30:$AC$30, Calculations!$U$63:$AC$63), 0))</f>
        <v>0</v>
      </c>
      <c r="H9">
        <f>IF(D9 &lt;= MIN(Calculations!$U$30:$AC$30), 0,
IFERROR(LOOKUP(D9, Calculations!$U$30:$AC$30, Calculations!$U$64:$AC$64), 0))</f>
        <v>0</v>
      </c>
    </row>
    <row r="10" spans="2:8" ht="15.75" thickBot="1" x14ac:dyDescent="0.3">
      <c r="B10" s="119">
        <v>9</v>
      </c>
      <c r="C10" s="120">
        <v>0.03</v>
      </c>
      <c r="D10">
        <v>0</v>
      </c>
      <c r="E10">
        <f t="shared" si="0"/>
        <v>4.9999999999999992E-3</v>
      </c>
      <c r="F10">
        <f t="shared" si="1"/>
        <v>0</v>
      </c>
      <c r="G10" s="124">
        <f>IF(C10 &lt;= MIN(Calculations!$U$30:$AC$30), 0,
IFERROR(LOOKUP(C10, Calculations!$U$30:$AC$30, Calculations!$U$63:$AC$63), 0))</f>
        <v>0</v>
      </c>
      <c r="H10">
        <f>IF(D10 &lt;= MIN(Calculations!$U$30:$AC$30), 0,
IFERROR(LOOKUP(D10, Calculations!$U$30:$AC$30, Calculations!$U$64:$AC$64), 0))</f>
        <v>0</v>
      </c>
    </row>
    <row r="11" spans="2:8" ht="15.75" thickBot="1" x14ac:dyDescent="0.3">
      <c r="B11" s="119">
        <v>10</v>
      </c>
      <c r="C11" s="120">
        <v>0.03</v>
      </c>
      <c r="D11">
        <v>0</v>
      </c>
      <c r="E11">
        <f t="shared" si="0"/>
        <v>0</v>
      </c>
      <c r="F11">
        <f t="shared" si="1"/>
        <v>0</v>
      </c>
      <c r="G11" s="124">
        <f>IF(C11 &lt;= MIN(Calculations!$U$30:$AC$30), 0,
IFERROR(LOOKUP(C11, Calculations!$U$30:$AC$30, Calculations!$U$63:$AC$63), 0))</f>
        <v>0</v>
      </c>
      <c r="H11">
        <f>IF(D11 &lt;= MIN(Calculations!$U$30:$AC$30), 0,
IFERROR(LOOKUP(D11, Calculations!$U$30:$AC$30, Calculations!$U$64:$AC$64), 0))</f>
        <v>0</v>
      </c>
    </row>
    <row r="12" spans="2:8" ht="15.75" thickBot="1" x14ac:dyDescent="0.3">
      <c r="B12" s="119">
        <v>11</v>
      </c>
      <c r="C12" s="120">
        <v>0.03</v>
      </c>
      <c r="D12">
        <v>0</v>
      </c>
      <c r="E12">
        <f t="shared" si="0"/>
        <v>5.000000000000001E-3</v>
      </c>
      <c r="F12">
        <f t="shared" si="1"/>
        <v>0</v>
      </c>
      <c r="G12" s="124">
        <f>IF(C12 &lt;= MIN(Calculations!$U$30:$AC$30), 0,
IFERROR(LOOKUP(C12, Calculations!$U$30:$AC$30, Calculations!$U$63:$AC$63), 0))</f>
        <v>0</v>
      </c>
      <c r="H12">
        <f>IF(D12 &lt;= MIN(Calculations!$U$30:$AC$30), 0,
IFERROR(LOOKUP(D12, Calculations!$U$30:$AC$30, Calculations!$U$64:$AC$64), 0))</f>
        <v>0</v>
      </c>
    </row>
    <row r="13" spans="2:8" ht="15.75" thickBot="1" x14ac:dyDescent="0.3">
      <c r="B13" s="119">
        <v>12</v>
      </c>
      <c r="C13" s="120">
        <v>0.04</v>
      </c>
      <c r="D13">
        <v>0</v>
      </c>
      <c r="E13">
        <f t="shared" si="0"/>
        <v>5.000000000000001E-3</v>
      </c>
      <c r="F13">
        <f t="shared" si="1"/>
        <v>0</v>
      </c>
      <c r="G13" s="124">
        <f>IF(C13 &lt;= MIN(Calculations!$U$30:$AC$30), 0,
IFERROR(LOOKUP(C13, Calculations!$U$30:$AC$30, Calculations!$U$63:$AC$63), 0))</f>
        <v>0</v>
      </c>
      <c r="H13">
        <f>IF(D13 &lt;= MIN(Calculations!$U$30:$AC$30), 0,
IFERROR(LOOKUP(D13, Calculations!$U$30:$AC$30, Calculations!$U$64:$AC$64), 0))</f>
        <v>0</v>
      </c>
    </row>
    <row r="14" spans="2:8" ht="15.75" thickBot="1" x14ac:dyDescent="0.3">
      <c r="B14" s="119">
        <v>13</v>
      </c>
      <c r="C14" s="120">
        <v>0.04</v>
      </c>
      <c r="D14">
        <v>0</v>
      </c>
      <c r="E14">
        <f t="shared" si="0"/>
        <v>0</v>
      </c>
      <c r="F14">
        <f t="shared" si="1"/>
        <v>0</v>
      </c>
      <c r="G14" s="124">
        <f>IF(C14 &lt;= MIN(Calculations!$U$30:$AC$30), 0,
IFERROR(LOOKUP(C14, Calculations!$U$30:$AC$30, Calculations!$U$63:$AC$63), 0))</f>
        <v>0</v>
      </c>
      <c r="H14">
        <f>IF(D14 &lt;= MIN(Calculations!$U$30:$AC$30), 0,
IFERROR(LOOKUP(D14, Calculations!$U$30:$AC$30, Calculations!$U$64:$AC$64), 0))</f>
        <v>0</v>
      </c>
    </row>
    <row r="15" spans="2:8" ht="15.75" thickBot="1" x14ac:dyDescent="0.3">
      <c r="B15" s="119">
        <v>14</v>
      </c>
      <c r="C15" s="120">
        <v>0.04</v>
      </c>
      <c r="D15">
        <v>0</v>
      </c>
      <c r="E15">
        <f t="shared" si="0"/>
        <v>0</v>
      </c>
      <c r="F15">
        <f t="shared" si="1"/>
        <v>0</v>
      </c>
      <c r="G15" s="124">
        <f>IF(C15 &lt;= MIN(Calculations!$U$30:$AC$30), 0,
IFERROR(LOOKUP(C15, Calculations!$U$30:$AC$30, Calculations!$U$63:$AC$63), 0))</f>
        <v>0</v>
      </c>
      <c r="H15">
        <f>IF(D15 &lt;= MIN(Calculations!$U$30:$AC$30), 0,
IFERROR(LOOKUP(D15, Calculations!$U$30:$AC$30, Calculations!$U$64:$AC$64), 0))</f>
        <v>0</v>
      </c>
    </row>
    <row r="16" spans="2:8" ht="15.75" thickBot="1" x14ac:dyDescent="0.3">
      <c r="B16" s="119">
        <v>15</v>
      </c>
      <c r="C16" s="120">
        <v>0.04</v>
      </c>
      <c r="D16">
        <v>0</v>
      </c>
      <c r="E16">
        <f t="shared" si="0"/>
        <v>5.000000000000001E-3</v>
      </c>
      <c r="F16">
        <f t="shared" si="1"/>
        <v>0</v>
      </c>
      <c r="G16" s="124">
        <f>IF(C16 &lt;= MIN(Calculations!$U$30:$AC$30), 0,
IFERROR(LOOKUP(C16, Calculations!$U$30:$AC$30, Calculations!$U$63:$AC$63), 0))</f>
        <v>0</v>
      </c>
      <c r="H16">
        <f>IF(D16 &lt;= MIN(Calculations!$U$30:$AC$30), 0,
IFERROR(LOOKUP(D16, Calculations!$U$30:$AC$30, Calculations!$U$64:$AC$64), 0))</f>
        <v>0</v>
      </c>
    </row>
    <row r="17" spans="2:28" ht="15.75" thickBot="1" x14ac:dyDescent="0.3">
      <c r="B17" s="119">
        <v>16</v>
      </c>
      <c r="C17" s="120">
        <v>0.05</v>
      </c>
      <c r="D17">
        <v>0</v>
      </c>
      <c r="E17">
        <f t="shared" si="0"/>
        <v>5.000000000000001E-3</v>
      </c>
      <c r="F17">
        <f t="shared" si="1"/>
        <v>0</v>
      </c>
      <c r="G17" s="124">
        <f>IF(C17 &lt;= MIN(Calculations!$U$30:$AC$30), 0,
IFERROR(LOOKUP(C17, Calculations!$U$30:$AC$30, Calculations!$U$63:$AC$63), 0))</f>
        <v>0</v>
      </c>
      <c r="H17">
        <f>IF(D17 &lt;= MIN(Calculations!$U$30:$AC$30), 0,
IFERROR(LOOKUP(D17, Calculations!$U$30:$AC$30, Calculations!$U$64:$AC$64), 0))</f>
        <v>0</v>
      </c>
    </row>
    <row r="18" spans="2:28" ht="15.75" thickBot="1" x14ac:dyDescent="0.3">
      <c r="B18" s="119">
        <v>17</v>
      </c>
      <c r="C18" s="120">
        <v>0.05</v>
      </c>
      <c r="D18">
        <v>0</v>
      </c>
      <c r="E18">
        <f t="shared" si="0"/>
        <v>4.9999999999999975E-3</v>
      </c>
      <c r="F18">
        <f t="shared" si="1"/>
        <v>0</v>
      </c>
      <c r="G18" s="124">
        <f>IF(C18 &lt;= MIN(Calculations!$U$30:$AC$30), 0,
IFERROR(LOOKUP(C18, Calculations!$U$30:$AC$30, Calculations!$U$63:$AC$63), 0))</f>
        <v>0</v>
      </c>
      <c r="H18">
        <f>IF(D18 &lt;= MIN(Calculations!$U$30:$AC$30), 0,
IFERROR(LOOKUP(D18, Calculations!$U$30:$AC$30, Calculations!$U$64:$AC$64), 0))</f>
        <v>0</v>
      </c>
    </row>
    <row r="19" spans="2:28" ht="15.75" thickBot="1" x14ac:dyDescent="0.3">
      <c r="B19" s="119">
        <v>18</v>
      </c>
      <c r="C19" s="120">
        <v>0.06</v>
      </c>
      <c r="D19">
        <v>0</v>
      </c>
      <c r="E19">
        <f t="shared" si="0"/>
        <v>4.9999999999999975E-3</v>
      </c>
      <c r="F19">
        <f t="shared" si="1"/>
        <v>0</v>
      </c>
      <c r="G19" s="124">
        <f>IF(C19 &lt;= MIN(Calculations!$U$30:$AC$30), 0,
IFERROR(LOOKUP(C19, Calculations!$U$30:$AC$30, Calculations!$U$63:$AC$63), 0))</f>
        <v>0</v>
      </c>
      <c r="H19">
        <f>IF(D19 &lt;= MIN(Calculations!$U$30:$AC$30), 0,
IFERROR(LOOKUP(D19, Calculations!$U$30:$AC$30, Calculations!$U$64:$AC$64), 0))</f>
        <v>0</v>
      </c>
    </row>
    <row r="20" spans="2:28" ht="15.75" thickBot="1" x14ac:dyDescent="0.3">
      <c r="B20" s="119">
        <v>19</v>
      </c>
      <c r="C20" s="120">
        <v>0.06</v>
      </c>
      <c r="D20">
        <v>0</v>
      </c>
      <c r="E20">
        <f t="shared" si="0"/>
        <v>0</v>
      </c>
      <c r="F20">
        <f t="shared" si="1"/>
        <v>0</v>
      </c>
      <c r="G20" s="124">
        <f>IF(C20 &lt;= MIN(Calculations!$U$30:$AC$30), 0,
IFERROR(LOOKUP(C20, Calculations!$U$30:$AC$30, Calculations!$U$63:$AC$63), 0))</f>
        <v>0</v>
      </c>
      <c r="H20">
        <f>IF(D20 &lt;= MIN(Calculations!$U$30:$AC$30), 0,
IFERROR(LOOKUP(D20, Calculations!$U$30:$AC$30, Calculations!$U$64:$AC$64), 0))</f>
        <v>0</v>
      </c>
    </row>
    <row r="21" spans="2:28" ht="15.75" thickBot="1" x14ac:dyDescent="0.3">
      <c r="B21" s="119">
        <v>20</v>
      </c>
      <c r="C21" s="120">
        <v>0.06</v>
      </c>
      <c r="D21">
        <v>0</v>
      </c>
      <c r="E21">
        <f t="shared" si="0"/>
        <v>5.0000000000000044E-3</v>
      </c>
      <c r="F21">
        <f t="shared" si="1"/>
        <v>0</v>
      </c>
      <c r="G21" s="124">
        <f>IF(C21 &lt;= MIN(Calculations!$U$30:$AC$30), 0,
IFERROR(LOOKUP(C21, Calculations!$U$30:$AC$30, Calculations!$U$63:$AC$63), 0))</f>
        <v>0</v>
      </c>
      <c r="H21">
        <f>IF(D21 &lt;= MIN(Calculations!$U$30:$AC$30), 0,
IFERROR(LOOKUP(D21, Calculations!$U$30:$AC$30, Calculations!$U$64:$AC$64), 0))</f>
        <v>0</v>
      </c>
    </row>
    <row r="22" spans="2:28" ht="15.75" thickBot="1" x14ac:dyDescent="0.3">
      <c r="B22" s="119">
        <v>21</v>
      </c>
      <c r="C22" s="120">
        <v>7.0000000000000007E-2</v>
      </c>
      <c r="D22">
        <v>0</v>
      </c>
      <c r="E22">
        <f t="shared" si="0"/>
        <v>5.0000000000000044E-3</v>
      </c>
      <c r="F22">
        <f t="shared" si="1"/>
        <v>0</v>
      </c>
      <c r="G22" s="124">
        <f>IF(C22 &lt;= MIN(Calculations!$U$30:$AC$30), 0,
IFERROR(LOOKUP(C22, Calculations!$U$30:$AC$30, Calculations!$U$63:$AC$63), 0))</f>
        <v>0</v>
      </c>
      <c r="H22">
        <f>IF(D22 &lt;= MIN(Calculations!$U$30:$AC$30), 0,
IFERROR(LOOKUP(D22, Calculations!$U$30:$AC$30, Calculations!$U$64:$AC$64), 0))</f>
        <v>0</v>
      </c>
    </row>
    <row r="23" spans="2:28" ht="15.75" thickBot="1" x14ac:dyDescent="0.3">
      <c r="B23" s="119">
        <v>22</v>
      </c>
      <c r="C23" s="120">
        <v>7.0000000000000007E-2</v>
      </c>
      <c r="D23">
        <v>0</v>
      </c>
      <c r="E23">
        <f t="shared" si="0"/>
        <v>0</v>
      </c>
      <c r="F23">
        <f t="shared" si="1"/>
        <v>0</v>
      </c>
      <c r="G23" s="124">
        <f>IF(C23 &lt;= MIN(Calculations!$U$30:$AC$30), 0,
IFERROR(LOOKUP(C23, Calculations!$U$30:$AC$30, Calculations!$U$63:$AC$63), 0))</f>
        <v>0</v>
      </c>
      <c r="H23">
        <f>IF(D23 &lt;= MIN(Calculations!$U$30:$AC$30), 0,
IFERROR(LOOKUP(D23, Calculations!$U$30:$AC$30, Calculations!$U$64:$AC$64), 0))</f>
        <v>0</v>
      </c>
    </row>
    <row r="24" spans="2:28" ht="15.75" thickBot="1" x14ac:dyDescent="0.3">
      <c r="B24" s="119">
        <v>23</v>
      </c>
      <c r="C24" s="120">
        <v>7.0000000000000007E-2</v>
      </c>
      <c r="D24">
        <v>0</v>
      </c>
      <c r="E24">
        <f t="shared" si="0"/>
        <v>4.9999999999999975E-3</v>
      </c>
      <c r="F24">
        <f t="shared" si="1"/>
        <v>0</v>
      </c>
      <c r="G24" s="124">
        <f>IF(C24 &lt;= MIN(Calculations!$U$30:$AC$30), 0,
IFERROR(LOOKUP(C24, Calculations!$U$30:$AC$30, Calculations!$U$63:$AC$63), 0))</f>
        <v>0</v>
      </c>
      <c r="H24">
        <f>IF(D24 &lt;= MIN(Calculations!$U$30:$AC$30), 0,
IFERROR(LOOKUP(D24, Calculations!$U$30:$AC$30, Calculations!$U$64:$AC$64), 0))</f>
        <v>0</v>
      </c>
    </row>
    <row r="25" spans="2:28" ht="15.75" thickBot="1" x14ac:dyDescent="0.3">
      <c r="B25" s="119">
        <v>24</v>
      </c>
      <c r="C25" s="120">
        <v>0.08</v>
      </c>
      <c r="D25">
        <v>0</v>
      </c>
      <c r="E25">
        <f t="shared" si="0"/>
        <v>4.9999999999999975E-3</v>
      </c>
      <c r="F25">
        <f t="shared" si="1"/>
        <v>0</v>
      </c>
      <c r="G25" s="124">
        <f>IF(C25 &lt;= MIN(Calculations!$U$30:$AC$30), 0,
IFERROR(LOOKUP(C25, Calculations!$U$30:$AC$30, Calculations!$U$63:$AC$63), 0))</f>
        <v>0</v>
      </c>
      <c r="H25">
        <f>IF(D25 &lt;= MIN(Calculations!$U$30:$AC$30), 0,
IFERROR(LOOKUP(D25, Calculations!$U$30:$AC$30, Calculations!$U$64:$AC$64), 0))</f>
        <v>0</v>
      </c>
      <c r="I25" s="123"/>
      <c r="J25" s="138" t="s">
        <v>89</v>
      </c>
      <c r="K25" s="138"/>
      <c r="L25" s="138"/>
      <c r="M25" s="138"/>
      <c r="N25" s="138"/>
      <c r="O25" s="138"/>
      <c r="P25" s="138"/>
      <c r="Q25" s="138"/>
      <c r="R25" s="138"/>
      <c r="S25" s="138"/>
      <c r="T25" s="138"/>
      <c r="U25" s="138"/>
      <c r="V25" s="138"/>
      <c r="W25" s="138"/>
      <c r="X25" s="138"/>
      <c r="Y25" s="138"/>
      <c r="Z25" s="138"/>
      <c r="AA25" s="138"/>
    </row>
    <row r="26" spans="2:28" ht="15.75" thickBot="1" x14ac:dyDescent="0.3">
      <c r="B26" s="119">
        <v>25</v>
      </c>
      <c r="C26" s="120">
        <v>0.08</v>
      </c>
      <c r="D26">
        <v>0</v>
      </c>
      <c r="E26">
        <f t="shared" si="0"/>
        <v>0</v>
      </c>
      <c r="F26">
        <f t="shared" si="1"/>
        <v>0</v>
      </c>
      <c r="G26" s="124">
        <f>IF(C26 &lt;= MIN(Calculations!$U$30:$AC$30), 0,
IFERROR(LOOKUP(C26, Calculations!$U$30:$AC$30, Calculations!$U$63:$AC$63), 0))</f>
        <v>0</v>
      </c>
      <c r="H26">
        <f>IF(D26 &lt;= MIN(Calculations!$U$30:$AC$30), 0,
IFERROR(LOOKUP(D26, Calculations!$U$30:$AC$30, Calculations!$U$64:$AC$64), 0))</f>
        <v>0</v>
      </c>
      <c r="I26" s="123"/>
      <c r="J26" s="138" t="s">
        <v>90</v>
      </c>
      <c r="K26" s="138"/>
      <c r="L26" s="138"/>
      <c r="M26" s="138"/>
      <c r="N26" s="138"/>
      <c r="O26" s="138"/>
      <c r="P26" s="138"/>
      <c r="Q26" s="138"/>
      <c r="R26" s="138"/>
      <c r="S26" s="138"/>
      <c r="T26" s="138"/>
      <c r="U26" s="138"/>
      <c r="V26" s="138"/>
      <c r="W26" s="138"/>
      <c r="X26" s="138"/>
      <c r="Y26" s="138"/>
      <c r="Z26" s="138"/>
      <c r="AA26" s="138"/>
    </row>
    <row r="27" spans="2:28" ht="15.75" thickBot="1" x14ac:dyDescent="0.3">
      <c r="B27" s="119">
        <v>26</v>
      </c>
      <c r="C27" s="120">
        <v>0.08</v>
      </c>
      <c r="D27">
        <v>0</v>
      </c>
      <c r="E27">
        <f t="shared" si="0"/>
        <v>4.9999999999999975E-3</v>
      </c>
      <c r="F27">
        <f t="shared" si="1"/>
        <v>0</v>
      </c>
      <c r="G27" s="124">
        <f>IF(C27 &lt;= MIN(Calculations!$U$30:$AC$30), 0,
IFERROR(LOOKUP(C27, Calculations!$U$30:$AC$30, Calculations!$U$63:$AC$63), 0))</f>
        <v>0</v>
      </c>
      <c r="H27">
        <f>IF(D27 &lt;= MIN(Calculations!$U$30:$AC$30), 0,
IFERROR(LOOKUP(D27, Calculations!$U$30:$AC$30, Calculations!$U$64:$AC$64), 0))</f>
        <v>0</v>
      </c>
      <c r="I27" s="123"/>
      <c r="J27" s="138" t="s">
        <v>91</v>
      </c>
      <c r="K27" s="138"/>
      <c r="L27" s="138"/>
      <c r="M27" s="138"/>
      <c r="N27" s="138"/>
      <c r="O27" s="138"/>
      <c r="P27" s="138"/>
      <c r="Q27" s="138"/>
      <c r="R27" s="138"/>
      <c r="S27" s="138"/>
      <c r="T27" s="138"/>
      <c r="U27" s="138"/>
      <c r="V27" s="138"/>
      <c r="W27" s="138"/>
      <c r="X27" s="138"/>
      <c r="Y27" s="138"/>
      <c r="Z27" s="138"/>
      <c r="AA27" s="138"/>
      <c r="AB27" s="138"/>
    </row>
    <row r="28" spans="2:28" ht="15.75" thickBot="1" x14ac:dyDescent="0.3">
      <c r="B28" s="119">
        <v>27</v>
      </c>
      <c r="C28" s="120">
        <v>0.09</v>
      </c>
      <c r="D28">
        <v>0</v>
      </c>
      <c r="E28">
        <f t="shared" si="0"/>
        <v>4.9999999999999975E-3</v>
      </c>
      <c r="F28">
        <f t="shared" si="1"/>
        <v>0</v>
      </c>
      <c r="G28" s="124">
        <f>IF(C28 &lt;= MIN(Calculations!$U$30:$AC$30), 0,
IFERROR(LOOKUP(C28, Calculations!$U$30:$AC$30, Calculations!$U$63:$AC$63), 0))</f>
        <v>0</v>
      </c>
      <c r="H28">
        <f>IF(D28 &lt;= MIN(Calculations!$U$30:$AC$30), 0,
IFERROR(LOOKUP(D28, Calculations!$U$30:$AC$30, Calculations!$U$64:$AC$64), 0))</f>
        <v>0</v>
      </c>
      <c r="I28" s="123"/>
      <c r="J28" s="138" t="s">
        <v>92</v>
      </c>
      <c r="K28" s="138"/>
      <c r="L28" s="138"/>
      <c r="M28" s="138"/>
      <c r="N28" s="138"/>
      <c r="O28" s="138"/>
      <c r="P28" s="138"/>
      <c r="Q28" s="138"/>
      <c r="R28" s="138"/>
      <c r="S28" s="138"/>
      <c r="T28" s="138"/>
      <c r="U28" s="138"/>
      <c r="V28" s="138"/>
      <c r="W28" s="138"/>
      <c r="X28" s="138"/>
      <c r="Y28" s="138"/>
      <c r="Z28" s="138"/>
      <c r="AA28" s="138"/>
    </row>
    <row r="29" spans="2:28" ht="15.75" thickBot="1" x14ac:dyDescent="0.3">
      <c r="B29" s="119">
        <v>28</v>
      </c>
      <c r="C29" s="120">
        <v>0.09</v>
      </c>
      <c r="D29">
        <v>0</v>
      </c>
      <c r="E29">
        <f t="shared" si="0"/>
        <v>5.0000000000000044E-3</v>
      </c>
      <c r="F29">
        <f t="shared" si="1"/>
        <v>0</v>
      </c>
      <c r="G29" s="124">
        <f>IF(C29 &lt;= MIN(Calculations!$U$30:$AC$30), 0,
IFERROR(LOOKUP(C29, Calculations!$U$30:$AC$30, Calculations!$U$63:$AC$63), 0))</f>
        <v>0</v>
      </c>
      <c r="H29">
        <f>IF(D29 &lt;= MIN(Calculations!$U$30:$AC$30), 0,
IFERROR(LOOKUP(D29, Calculations!$U$30:$AC$30, Calculations!$U$64:$AC$64), 0))</f>
        <v>0</v>
      </c>
      <c r="I29" s="122"/>
      <c r="J29" s="122"/>
      <c r="K29" s="122"/>
      <c r="L29" s="122"/>
      <c r="M29" s="122"/>
      <c r="N29" s="122"/>
      <c r="O29" s="122"/>
      <c r="P29" s="122"/>
      <c r="Q29" s="122"/>
      <c r="R29" s="122"/>
      <c r="S29" s="122"/>
      <c r="T29" s="122"/>
      <c r="U29" s="122"/>
    </row>
    <row r="30" spans="2:28" ht="15.75" thickBot="1" x14ac:dyDescent="0.3">
      <c r="B30" s="119">
        <v>29</v>
      </c>
      <c r="C30" s="120">
        <v>0.1</v>
      </c>
      <c r="D30">
        <v>0</v>
      </c>
      <c r="E30">
        <f t="shared" si="0"/>
        <v>5.0000000000000044E-3</v>
      </c>
      <c r="F30">
        <f t="shared" si="1"/>
        <v>0</v>
      </c>
      <c r="G30" s="124">
        <f>IF(C30 &lt;= MIN(Calculations!$U$30:$AC$30), 0,
IFERROR(LOOKUP(C30, Calculations!$U$30:$AC$30, Calculations!$U$63:$AC$63), 0))</f>
        <v>0</v>
      </c>
      <c r="H30">
        <f>IF(D30 &lt;= MIN(Calculations!$U$30:$AC$30), 0,
IFERROR(LOOKUP(D30, Calculations!$U$30:$AC$30, Calculations!$U$64:$AC$64), 0))</f>
        <v>0</v>
      </c>
      <c r="I30" s="122"/>
      <c r="J30" s="122"/>
      <c r="K30" s="122"/>
      <c r="L30" s="122"/>
      <c r="M30" s="122"/>
      <c r="N30" s="122"/>
      <c r="O30" s="122"/>
      <c r="P30" s="122"/>
      <c r="Q30" s="122"/>
      <c r="R30" s="122"/>
      <c r="S30" s="122"/>
      <c r="T30" s="122"/>
      <c r="U30" s="122"/>
    </row>
    <row r="31" spans="2:28" ht="15.75" thickBot="1" x14ac:dyDescent="0.3">
      <c r="B31" s="119">
        <v>30</v>
      </c>
      <c r="C31" s="120">
        <v>0.1</v>
      </c>
      <c r="D31">
        <v>0</v>
      </c>
      <c r="E31">
        <f t="shared" si="0"/>
        <v>4.9999999999999975E-3</v>
      </c>
      <c r="F31">
        <f t="shared" si="1"/>
        <v>0</v>
      </c>
      <c r="G31" s="124">
        <f>IF(C31 &lt;= MIN(Calculations!$U$30:$AC$30), 0,
IFERROR(LOOKUP(C31, Calculations!$U$30:$AC$30, Calculations!$U$63:$AC$63), 0))</f>
        <v>0</v>
      </c>
      <c r="H31">
        <f>IF(D31 &lt;= MIN(Calculations!$U$30:$AC$30), 0,
IFERROR(LOOKUP(D31, Calculations!$U$30:$AC$30, Calculations!$U$64:$AC$64), 0))</f>
        <v>0</v>
      </c>
      <c r="I31" s="122"/>
      <c r="J31" s="122"/>
      <c r="K31" s="122"/>
      <c r="L31" s="122"/>
      <c r="M31" s="122"/>
      <c r="N31" s="122"/>
      <c r="O31" s="122"/>
      <c r="P31" s="122"/>
      <c r="Q31" s="122"/>
      <c r="R31" s="122"/>
      <c r="S31" s="122"/>
      <c r="T31" s="122"/>
      <c r="U31" s="122"/>
    </row>
    <row r="32" spans="2:28" ht="15.75" thickBot="1" x14ac:dyDescent="0.3">
      <c r="B32" s="119">
        <v>31</v>
      </c>
      <c r="C32" s="120">
        <v>0.11</v>
      </c>
      <c r="D32">
        <v>0</v>
      </c>
      <c r="E32">
        <f t="shared" si="0"/>
        <v>4.9999999999999975E-3</v>
      </c>
      <c r="F32">
        <f t="shared" si="1"/>
        <v>0</v>
      </c>
      <c r="G32" s="124">
        <f>IF(C32 &lt;= MIN(Calculations!$U$30:$AC$30), 0,
IFERROR(LOOKUP(C32, Calculations!$U$30:$AC$30, Calculations!$U$63:$AC$63), 0))</f>
        <v>0</v>
      </c>
      <c r="H32">
        <f>IF(D32 &lt;= MIN(Calculations!$U$30:$AC$30), 0,
IFERROR(LOOKUP(D32, Calculations!$U$30:$AC$30, Calculations!$U$64:$AC$64), 0))</f>
        <v>0</v>
      </c>
      <c r="I32" s="122"/>
      <c r="J32" s="122"/>
      <c r="K32" s="122"/>
      <c r="L32" s="122"/>
      <c r="M32" s="122"/>
      <c r="N32" s="122"/>
      <c r="O32" s="122"/>
      <c r="P32" s="122"/>
      <c r="Q32" s="122"/>
      <c r="R32" s="122"/>
      <c r="S32" s="122"/>
      <c r="T32" s="122"/>
      <c r="U32" s="122"/>
    </row>
    <row r="33" spans="2:21" ht="15.75" thickBot="1" x14ac:dyDescent="0.3">
      <c r="B33" s="119">
        <v>32</v>
      </c>
      <c r="C33" s="120">
        <v>0.11</v>
      </c>
      <c r="D33">
        <v>0</v>
      </c>
      <c r="E33">
        <f t="shared" si="0"/>
        <v>0</v>
      </c>
      <c r="F33">
        <f t="shared" si="1"/>
        <v>0</v>
      </c>
      <c r="G33" s="124">
        <f>IF(C33 &lt;= MIN(Calculations!$U$30:$AC$30), 0,
IFERROR(LOOKUP(C33, Calculations!$U$30:$AC$30, Calculations!$U$63:$AC$63), 0))</f>
        <v>0</v>
      </c>
      <c r="H33">
        <f>IF(D33 &lt;= MIN(Calculations!$U$30:$AC$30), 0,
IFERROR(LOOKUP(D33, Calculations!$U$30:$AC$30, Calculations!$U$64:$AC$64), 0))</f>
        <v>0</v>
      </c>
      <c r="I33" s="122"/>
      <c r="J33" s="122"/>
      <c r="K33" s="122"/>
      <c r="L33" s="122"/>
      <c r="M33" s="122"/>
      <c r="N33" s="122"/>
      <c r="O33" s="122"/>
      <c r="P33" s="122"/>
      <c r="Q33" s="122"/>
      <c r="R33" s="122"/>
      <c r="S33" s="122"/>
      <c r="T33" s="122"/>
      <c r="U33" s="122"/>
    </row>
    <row r="34" spans="2:21" ht="15.75" thickBot="1" x14ac:dyDescent="0.3">
      <c r="B34" s="119">
        <v>33</v>
      </c>
      <c r="C34" s="120">
        <v>0.11</v>
      </c>
      <c r="D34">
        <v>0</v>
      </c>
      <c r="E34">
        <f t="shared" si="0"/>
        <v>4.9999999999999975E-3</v>
      </c>
      <c r="F34">
        <f t="shared" si="1"/>
        <v>0</v>
      </c>
      <c r="G34" s="124">
        <f>IF(C34 &lt;= MIN(Calculations!$U$30:$AC$30), 0,
IFERROR(LOOKUP(C34, Calculations!$U$30:$AC$30, Calculations!$U$63:$AC$63), 0))</f>
        <v>0</v>
      </c>
      <c r="H34">
        <f>IF(D34 &lt;= MIN(Calculations!$U$30:$AC$30), 0,
IFERROR(LOOKUP(D34, Calculations!$U$30:$AC$30, Calculations!$U$64:$AC$64), 0))</f>
        <v>0</v>
      </c>
    </row>
    <row r="35" spans="2:21" ht="15.75" thickBot="1" x14ac:dyDescent="0.3">
      <c r="B35" s="119">
        <v>34</v>
      </c>
      <c r="C35" s="120">
        <v>0.12</v>
      </c>
      <c r="D35">
        <v>0</v>
      </c>
      <c r="E35">
        <f t="shared" si="0"/>
        <v>4.9999999999999975E-3</v>
      </c>
      <c r="F35">
        <f t="shared" si="1"/>
        <v>0</v>
      </c>
      <c r="G35" s="124">
        <f>IF(C35 &lt;= MIN(Calculations!$U$30:$AC$30), 0,
IFERROR(LOOKUP(C35, Calculations!$U$30:$AC$30, Calculations!$U$63:$AC$63), 0))</f>
        <v>0</v>
      </c>
      <c r="H35">
        <f>IF(D35 &lt;= MIN(Calculations!$U$30:$AC$30), 0,
IFERROR(LOOKUP(D35, Calculations!$U$30:$AC$30, Calculations!$U$64:$AC$64), 0))</f>
        <v>0</v>
      </c>
    </row>
    <row r="36" spans="2:21" ht="15.75" thickBot="1" x14ac:dyDescent="0.3">
      <c r="B36" s="119">
        <v>35</v>
      </c>
      <c r="C36" s="120">
        <v>0.12</v>
      </c>
      <c r="D36">
        <v>0</v>
      </c>
      <c r="E36">
        <f t="shared" si="0"/>
        <v>0</v>
      </c>
      <c r="F36">
        <f t="shared" si="1"/>
        <v>0</v>
      </c>
      <c r="G36" s="124">
        <f>IF(C36 &lt;= MIN(Calculations!$U$30:$AC$30), 0,
IFERROR(LOOKUP(C36, Calculations!$U$30:$AC$30, Calculations!$U$63:$AC$63), 0))</f>
        <v>0</v>
      </c>
      <c r="H36">
        <f>IF(D36 &lt;= MIN(Calculations!$U$30:$AC$30), 0,
IFERROR(LOOKUP(D36, Calculations!$U$30:$AC$30, Calculations!$U$64:$AC$64), 0))</f>
        <v>0</v>
      </c>
    </row>
    <row r="37" spans="2:21" ht="15.75" thickBot="1" x14ac:dyDescent="0.3">
      <c r="B37" s="119">
        <v>36</v>
      </c>
      <c r="C37" s="120">
        <v>0.12</v>
      </c>
      <c r="D37">
        <v>0</v>
      </c>
      <c r="E37">
        <f t="shared" si="0"/>
        <v>5.0000000000000044E-3</v>
      </c>
      <c r="F37">
        <f t="shared" si="1"/>
        <v>0</v>
      </c>
      <c r="G37" s="124">
        <f>IF(C37 &lt;= MIN(Calculations!$U$30:$AC$30), 0,
IFERROR(LOOKUP(C37, Calculations!$U$30:$AC$30, Calculations!$U$63:$AC$63), 0))</f>
        <v>0</v>
      </c>
      <c r="H37">
        <f>IF(D37 &lt;= MIN(Calculations!$U$30:$AC$30), 0,
IFERROR(LOOKUP(D37, Calculations!$U$30:$AC$30, Calculations!$U$64:$AC$64), 0))</f>
        <v>0</v>
      </c>
    </row>
    <row r="38" spans="2:21" ht="15.75" thickBot="1" x14ac:dyDescent="0.3">
      <c r="B38" s="119">
        <v>37</v>
      </c>
      <c r="C38" s="120">
        <v>0.13</v>
      </c>
      <c r="D38">
        <v>0</v>
      </c>
      <c r="E38">
        <f t="shared" si="0"/>
        <v>5.0000000000000044E-3</v>
      </c>
      <c r="F38">
        <f t="shared" si="1"/>
        <v>0</v>
      </c>
      <c r="G38" s="124">
        <f>IF(C38 &lt;= MIN(Calculations!$U$30:$AC$30), 0,
IFERROR(LOOKUP(C38, Calculations!$U$30:$AC$30, Calculations!$U$63:$AC$63), 0))</f>
        <v>0</v>
      </c>
      <c r="H38">
        <f>IF(D38 &lt;= MIN(Calculations!$U$30:$AC$30), 0,
IFERROR(LOOKUP(D38, Calculations!$U$30:$AC$30, Calculations!$U$64:$AC$64), 0))</f>
        <v>0</v>
      </c>
    </row>
    <row r="39" spans="2:21" ht="15.75" thickBot="1" x14ac:dyDescent="0.3">
      <c r="B39" s="119">
        <v>38</v>
      </c>
      <c r="C39" s="120">
        <v>0.13</v>
      </c>
      <c r="D39">
        <v>0</v>
      </c>
      <c r="E39">
        <f t="shared" si="0"/>
        <v>0</v>
      </c>
      <c r="F39">
        <f t="shared" si="1"/>
        <v>0</v>
      </c>
      <c r="G39" s="124">
        <f>IF(C39 &lt;= MIN(Calculations!$U$30:$AC$30), 0,
IFERROR(LOOKUP(C39, Calculations!$U$30:$AC$30, Calculations!$U$63:$AC$63), 0))</f>
        <v>0</v>
      </c>
      <c r="H39">
        <f>IF(D39 &lt;= MIN(Calculations!$U$30:$AC$30), 0,
IFERROR(LOOKUP(D39, Calculations!$U$30:$AC$30, Calculations!$U$64:$AC$64), 0))</f>
        <v>0</v>
      </c>
    </row>
    <row r="40" spans="2:21" ht="15.75" thickBot="1" x14ac:dyDescent="0.3">
      <c r="B40" s="119">
        <v>39</v>
      </c>
      <c r="C40" s="120">
        <v>0.13</v>
      </c>
      <c r="D40">
        <v>0</v>
      </c>
      <c r="E40">
        <f t="shared" si="0"/>
        <v>5.0000000000000044E-3</v>
      </c>
      <c r="F40">
        <f t="shared" si="1"/>
        <v>0</v>
      </c>
      <c r="G40" s="124">
        <f>IF(C40 &lt;= MIN(Calculations!$U$30:$AC$30), 0,
IFERROR(LOOKUP(C40, Calculations!$U$30:$AC$30, Calculations!$U$63:$AC$63), 0))</f>
        <v>0</v>
      </c>
      <c r="H40">
        <f>IF(D40 &lt;= MIN(Calculations!$U$30:$AC$30), 0,
IFERROR(LOOKUP(D40, Calculations!$U$30:$AC$30, Calculations!$U$64:$AC$64), 0))</f>
        <v>0</v>
      </c>
    </row>
    <row r="41" spans="2:21" ht="15.75" thickBot="1" x14ac:dyDescent="0.3">
      <c r="B41" s="119">
        <v>40</v>
      </c>
      <c r="C41" s="120">
        <v>0.14000000000000001</v>
      </c>
      <c r="D41">
        <v>0</v>
      </c>
      <c r="E41">
        <f t="shared" si="0"/>
        <v>5.0000000000000044E-3</v>
      </c>
      <c r="F41">
        <f t="shared" si="1"/>
        <v>0</v>
      </c>
      <c r="G41" s="124">
        <f>IF(C41 &lt;= MIN(Calculations!$U$30:$AC$30), 0,
IFERROR(LOOKUP(C41, Calculations!$U$30:$AC$30, Calculations!$U$63:$AC$63), 0))</f>
        <v>0</v>
      </c>
      <c r="H41">
        <f>IF(D41 &lt;= MIN(Calculations!$U$30:$AC$30), 0,
IFERROR(LOOKUP(D41, Calculations!$U$30:$AC$30, Calculations!$U$64:$AC$64), 0))</f>
        <v>0</v>
      </c>
    </row>
    <row r="42" spans="2:21" ht="15.75" thickBot="1" x14ac:dyDescent="0.3">
      <c r="B42" s="119">
        <v>41</v>
      </c>
      <c r="C42" s="120">
        <v>0.14000000000000001</v>
      </c>
      <c r="D42">
        <v>0</v>
      </c>
      <c r="E42">
        <f t="shared" si="0"/>
        <v>0</v>
      </c>
      <c r="F42">
        <f t="shared" si="1"/>
        <v>0</v>
      </c>
      <c r="G42" s="124">
        <f>IF(C42 &lt;= MIN(Calculations!$U$30:$AC$30), 0,
IFERROR(LOOKUP(C42, Calculations!$U$30:$AC$30, Calculations!$U$63:$AC$63), 0))</f>
        <v>0</v>
      </c>
      <c r="H42">
        <f>IF(D42 &lt;= MIN(Calculations!$U$30:$AC$30), 0,
IFERROR(LOOKUP(D42, Calculations!$U$30:$AC$30, Calculations!$U$64:$AC$64), 0))</f>
        <v>0</v>
      </c>
    </row>
    <row r="43" spans="2:21" ht="15.75" thickBot="1" x14ac:dyDescent="0.3">
      <c r="B43" s="119">
        <v>42</v>
      </c>
      <c r="C43" s="120">
        <v>0.14000000000000001</v>
      </c>
      <c r="D43">
        <v>0</v>
      </c>
      <c r="E43">
        <f t="shared" si="0"/>
        <v>4.9999999999999906E-3</v>
      </c>
      <c r="F43">
        <f t="shared" si="1"/>
        <v>0</v>
      </c>
      <c r="G43" s="124">
        <f>IF(C43 &lt;= MIN(Calculations!$U$30:$AC$30), 0,
IFERROR(LOOKUP(C43, Calculations!$U$30:$AC$30, Calculations!$U$63:$AC$63), 0))</f>
        <v>0</v>
      </c>
      <c r="H43">
        <f>IF(D43 &lt;= MIN(Calculations!$U$30:$AC$30), 0,
IFERROR(LOOKUP(D43, Calculations!$U$30:$AC$30, Calculations!$U$64:$AC$64), 0))</f>
        <v>0</v>
      </c>
    </row>
    <row r="44" spans="2:21" ht="15.75" thickBot="1" x14ac:dyDescent="0.3">
      <c r="B44" s="119">
        <v>43</v>
      </c>
      <c r="C44" s="120">
        <v>0.15</v>
      </c>
      <c r="D44">
        <v>0</v>
      </c>
      <c r="E44">
        <f t="shared" si="0"/>
        <v>4.9999999999999906E-3</v>
      </c>
      <c r="F44">
        <f t="shared" si="1"/>
        <v>0</v>
      </c>
      <c r="G44" s="124">
        <f>IF(C44 &lt;= MIN(Calculations!$U$30:$AC$30), 0,
IFERROR(LOOKUP(C44, Calculations!$U$30:$AC$30, Calculations!$U$63:$AC$63), 0))</f>
        <v>0</v>
      </c>
      <c r="H44">
        <f>IF(D44 &lt;= MIN(Calculations!$U$30:$AC$30), 0,
IFERROR(LOOKUP(D44, Calculations!$U$30:$AC$30, Calculations!$U$64:$AC$64), 0))</f>
        <v>0</v>
      </c>
    </row>
    <row r="45" spans="2:21" ht="15.75" thickBot="1" x14ac:dyDescent="0.3">
      <c r="B45" s="119">
        <v>44</v>
      </c>
      <c r="C45" s="120">
        <v>0.15</v>
      </c>
      <c r="D45">
        <v>0</v>
      </c>
      <c r="E45">
        <f t="shared" si="0"/>
        <v>0</v>
      </c>
      <c r="F45">
        <f t="shared" si="1"/>
        <v>0</v>
      </c>
      <c r="G45" s="124">
        <f>IF(C45 &lt;= MIN(Calculations!$U$30:$AC$30), 0,
IFERROR(LOOKUP(C45, Calculations!$U$30:$AC$30, Calculations!$U$63:$AC$63), 0))</f>
        <v>0</v>
      </c>
      <c r="H45">
        <f>IF(D45 &lt;= MIN(Calculations!$U$30:$AC$30), 0,
IFERROR(LOOKUP(D45, Calculations!$U$30:$AC$30, Calculations!$U$64:$AC$64), 0))</f>
        <v>0</v>
      </c>
    </row>
    <row r="46" spans="2:21" ht="15.75" thickBot="1" x14ac:dyDescent="0.3">
      <c r="B46" s="119">
        <v>45</v>
      </c>
      <c r="C46" s="120">
        <v>0.15</v>
      </c>
      <c r="D46">
        <v>0</v>
      </c>
      <c r="E46">
        <f t="shared" si="0"/>
        <v>5.0000000000000044E-3</v>
      </c>
      <c r="F46">
        <f t="shared" si="1"/>
        <v>0</v>
      </c>
      <c r="G46" s="124">
        <f>IF(C46 &lt;= MIN(Calculations!$U$30:$AC$30), 0,
IFERROR(LOOKUP(C46, Calculations!$U$30:$AC$30, Calculations!$U$63:$AC$63), 0))</f>
        <v>0</v>
      </c>
      <c r="H46">
        <f>IF(D46 &lt;= MIN(Calculations!$U$30:$AC$30), 0,
IFERROR(LOOKUP(D46, Calculations!$U$30:$AC$30, Calculations!$U$64:$AC$64), 0))</f>
        <v>0</v>
      </c>
    </row>
    <row r="47" spans="2:21" ht="15.75" thickBot="1" x14ac:dyDescent="0.3">
      <c r="B47" s="119">
        <v>46</v>
      </c>
      <c r="C47" s="120">
        <v>0.16</v>
      </c>
      <c r="D47">
        <v>0</v>
      </c>
      <c r="E47">
        <f t="shared" si="0"/>
        <v>5.0000000000000044E-3</v>
      </c>
      <c r="F47">
        <f t="shared" si="1"/>
        <v>0</v>
      </c>
      <c r="G47" s="124">
        <f>IF(C47 &lt;= MIN(Calculations!$U$30:$AC$30), 0,
IFERROR(LOOKUP(C47, Calculations!$U$30:$AC$30, Calculations!$U$63:$AC$63), 0))</f>
        <v>0</v>
      </c>
      <c r="H47">
        <f>IF(D47 &lt;= MIN(Calculations!$U$30:$AC$30), 0,
IFERROR(LOOKUP(D47, Calculations!$U$30:$AC$30, Calculations!$U$64:$AC$64), 0))</f>
        <v>0</v>
      </c>
    </row>
    <row r="48" spans="2:21" ht="15.75" thickBot="1" x14ac:dyDescent="0.3">
      <c r="B48" s="119">
        <v>47</v>
      </c>
      <c r="C48" s="120">
        <v>0.16</v>
      </c>
      <c r="D48">
        <v>0</v>
      </c>
      <c r="E48">
        <f t="shared" si="0"/>
        <v>5.0000000000000044E-3</v>
      </c>
      <c r="F48">
        <f t="shared" si="1"/>
        <v>0</v>
      </c>
      <c r="G48" s="124">
        <f>IF(C48 &lt;= MIN(Calculations!$U$30:$AC$30), 0,
IFERROR(LOOKUP(C48, Calculations!$U$30:$AC$30, Calculations!$U$63:$AC$63), 0))</f>
        <v>0</v>
      </c>
      <c r="H48">
        <f>IF(D48 &lt;= MIN(Calculations!$U$30:$AC$30), 0,
IFERROR(LOOKUP(D48, Calculations!$U$30:$AC$30, Calculations!$U$64:$AC$64), 0))</f>
        <v>0</v>
      </c>
    </row>
    <row r="49" spans="2:29" ht="15.75" thickBot="1" x14ac:dyDescent="0.3">
      <c r="B49" s="119">
        <v>48</v>
      </c>
      <c r="C49" s="120">
        <v>0.17</v>
      </c>
      <c r="D49">
        <v>0</v>
      </c>
      <c r="E49">
        <f t="shared" si="0"/>
        <v>5.0000000000000044E-3</v>
      </c>
      <c r="F49">
        <f t="shared" si="1"/>
        <v>0</v>
      </c>
      <c r="G49" s="124">
        <f>IF(C49 &lt;= MIN(Calculations!$U$30:$AC$30), 0,
IFERROR(LOOKUP(C49, Calculations!$U$30:$AC$30, Calculations!$U$63:$AC$63), 0))</f>
        <v>0</v>
      </c>
      <c r="H49">
        <f>IF(D49 &lt;= MIN(Calculations!$U$30:$AC$30), 0,
IFERROR(LOOKUP(D49, Calculations!$U$30:$AC$30, Calculations!$U$64:$AC$64), 0))</f>
        <v>0</v>
      </c>
    </row>
    <row r="50" spans="2:29" ht="15.75" thickBot="1" x14ac:dyDescent="0.3">
      <c r="B50" s="119">
        <v>49</v>
      </c>
      <c r="C50" s="120">
        <v>0.17</v>
      </c>
      <c r="D50">
        <v>0</v>
      </c>
      <c r="E50">
        <f t="shared" si="0"/>
        <v>4.9999999999999906E-3</v>
      </c>
      <c r="F50">
        <f t="shared" si="1"/>
        <v>0</v>
      </c>
      <c r="G50" s="124">
        <f>IF(C50 &lt;= MIN(Calculations!$U$30:$AC$30), 0,
IFERROR(LOOKUP(C50, Calculations!$U$30:$AC$30, Calculations!$U$63:$AC$63), 0))</f>
        <v>0</v>
      </c>
      <c r="H50">
        <f>IF(D50 &lt;= MIN(Calculations!$U$30:$AC$30), 0,
IFERROR(LOOKUP(D50, Calculations!$U$30:$AC$30, Calculations!$U$64:$AC$64), 0))</f>
        <v>0</v>
      </c>
    </row>
    <row r="51" spans="2:29" ht="15.75" thickBot="1" x14ac:dyDescent="0.3">
      <c r="B51" s="119">
        <v>50</v>
      </c>
      <c r="C51" s="120">
        <v>0.18</v>
      </c>
      <c r="D51">
        <v>0</v>
      </c>
      <c r="E51">
        <f t="shared" si="0"/>
        <v>4.9999999999999906E-3</v>
      </c>
      <c r="F51">
        <f t="shared" si="1"/>
        <v>0</v>
      </c>
      <c r="G51" s="124">
        <f>IF(C51 &lt;= MIN(Calculations!$U$30:$AC$30), 0,
IFERROR(LOOKUP(C51, Calculations!$U$30:$AC$30, Calculations!$U$63:$AC$63), 0))</f>
        <v>0</v>
      </c>
      <c r="H51">
        <f>IF(D51 &lt;= MIN(Calculations!$U$30:$AC$30), 0,
IFERROR(LOOKUP(D51, Calculations!$U$30:$AC$30, Calculations!$U$64:$AC$64), 0))</f>
        <v>0</v>
      </c>
    </row>
    <row r="52" spans="2:29" ht="15.75" thickBot="1" x14ac:dyDescent="0.3">
      <c r="B52" s="119">
        <v>51</v>
      </c>
      <c r="C52" s="120">
        <v>0.18</v>
      </c>
      <c r="D52">
        <v>0</v>
      </c>
      <c r="E52">
        <f t="shared" si="0"/>
        <v>0</v>
      </c>
      <c r="F52">
        <f t="shared" si="1"/>
        <v>0</v>
      </c>
      <c r="G52" s="124">
        <f>IF(C52 &lt;= MIN(Calculations!$U$30:$AC$30), 0,
IFERROR(LOOKUP(C52, Calculations!$U$30:$AC$30, Calculations!$U$63:$AC$63), 0))</f>
        <v>0</v>
      </c>
      <c r="H52">
        <f>IF(D52 &lt;= MIN(Calculations!$U$30:$AC$30), 0,
IFERROR(LOOKUP(D52, Calculations!$U$30:$AC$30, Calculations!$U$64:$AC$64), 0))</f>
        <v>0</v>
      </c>
    </row>
    <row r="53" spans="2:29" ht="15.75" thickBot="1" x14ac:dyDescent="0.3">
      <c r="B53" s="119">
        <v>52</v>
      </c>
      <c r="C53" s="120">
        <v>0.18</v>
      </c>
      <c r="D53">
        <v>0</v>
      </c>
      <c r="E53">
        <f t="shared" si="0"/>
        <v>5.0000000000000044E-3</v>
      </c>
      <c r="F53">
        <f t="shared" si="1"/>
        <v>0</v>
      </c>
      <c r="G53" s="124">
        <f>IF(C53 &lt;= MIN(Calculations!$U$30:$AC$30), 0,
IFERROR(LOOKUP(C53, Calculations!$U$30:$AC$30, Calculations!$U$63:$AC$63), 0))</f>
        <v>0</v>
      </c>
      <c r="H53">
        <f>IF(D53 &lt;= MIN(Calculations!$U$30:$AC$30), 0,
IFERROR(LOOKUP(D53, Calculations!$U$30:$AC$30, Calculations!$U$64:$AC$64), 0))</f>
        <v>0</v>
      </c>
    </row>
    <row r="54" spans="2:29" ht="15.75" thickBot="1" x14ac:dyDescent="0.3">
      <c r="B54" s="119">
        <v>53</v>
      </c>
      <c r="C54" s="120">
        <v>0.19</v>
      </c>
      <c r="D54">
        <v>0</v>
      </c>
      <c r="E54">
        <f t="shared" si="0"/>
        <v>5.0000000000000044E-3</v>
      </c>
      <c r="F54">
        <f t="shared" si="1"/>
        <v>0</v>
      </c>
      <c r="G54" s="124">
        <f>IF(C54 &lt;= MIN(Calculations!$U$30:$AC$30), 0,
IFERROR(LOOKUP(C54, Calculations!$U$30:$AC$30, Calculations!$U$63:$AC$63), 0))</f>
        <v>0</v>
      </c>
      <c r="H54">
        <f>IF(D54 &lt;= MIN(Calculations!$U$30:$AC$30), 0,
IFERROR(LOOKUP(D54, Calculations!$U$30:$AC$30, Calculations!$U$64:$AC$64), 0))</f>
        <v>0</v>
      </c>
    </row>
    <row r="55" spans="2:29" ht="15.75" thickBot="1" x14ac:dyDescent="0.3">
      <c r="B55" s="119">
        <v>54</v>
      </c>
      <c r="C55" s="120">
        <v>0.19</v>
      </c>
      <c r="D55">
        <v>0</v>
      </c>
      <c r="E55">
        <f t="shared" si="0"/>
        <v>0</v>
      </c>
      <c r="F55">
        <f t="shared" si="1"/>
        <v>0</v>
      </c>
      <c r="G55" s="124">
        <f>IF(C55 &lt;= MIN(Calculations!$U$30:$AC$30), 0,
IFERROR(LOOKUP(C55, Calculations!$U$30:$AC$30, Calculations!$U$63:$AC$63), 0))</f>
        <v>0</v>
      </c>
      <c r="H55">
        <f>IF(D55 &lt;= MIN(Calculations!$U$30:$AC$30), 0,
IFERROR(LOOKUP(D55, Calculations!$U$30:$AC$30, Calculations!$U$64:$AC$64), 0))</f>
        <v>0</v>
      </c>
    </row>
    <row r="56" spans="2:29" ht="15.75" thickBot="1" x14ac:dyDescent="0.3">
      <c r="B56" s="119">
        <v>55</v>
      </c>
      <c r="C56" s="120">
        <v>0.19</v>
      </c>
      <c r="D56">
        <v>0</v>
      </c>
      <c r="E56">
        <f t="shared" si="0"/>
        <v>0</v>
      </c>
      <c r="F56">
        <f t="shared" si="1"/>
        <v>0</v>
      </c>
      <c r="G56" s="124">
        <f>IF(C56 &lt;= MIN(Calculations!$U$30:$AC$30), 0,
IFERROR(LOOKUP(C56, Calculations!$U$30:$AC$30, Calculations!$U$63:$AC$63), 0))</f>
        <v>0</v>
      </c>
      <c r="H56">
        <f>IF(D56 &lt;= MIN(Calculations!$U$30:$AC$30), 0,
IFERROR(LOOKUP(D56, Calculations!$U$30:$AC$30, Calculations!$U$64:$AC$64), 0))</f>
        <v>0</v>
      </c>
    </row>
    <row r="57" spans="2:29" ht="15.75" thickBot="1" x14ac:dyDescent="0.3">
      <c r="B57" s="119">
        <v>56</v>
      </c>
      <c r="C57" s="120">
        <v>0.19</v>
      </c>
      <c r="D57">
        <v>0</v>
      </c>
      <c r="E57">
        <f t="shared" si="0"/>
        <v>5.0000000000000044E-3</v>
      </c>
      <c r="F57">
        <f t="shared" si="1"/>
        <v>0</v>
      </c>
      <c r="G57" s="124">
        <f>IF(C57 &lt;= MIN(Calculations!$U$30:$AC$30), 0,
IFERROR(LOOKUP(C57, Calculations!$U$30:$AC$30, Calculations!$U$63:$AC$63), 0))</f>
        <v>0</v>
      </c>
      <c r="H57">
        <f>IF(D57 &lt;= MIN(Calculations!$U$30:$AC$30), 0,
IFERROR(LOOKUP(D57, Calculations!$U$30:$AC$30, Calculations!$U$64:$AC$64), 0))</f>
        <v>0</v>
      </c>
    </row>
    <row r="58" spans="2:29" ht="15.75" thickBot="1" x14ac:dyDescent="0.3">
      <c r="B58" s="119">
        <v>57</v>
      </c>
      <c r="C58" s="120">
        <v>0.2</v>
      </c>
      <c r="D58">
        <v>0</v>
      </c>
      <c r="E58">
        <f t="shared" si="0"/>
        <v>5.0000000000000044E-3</v>
      </c>
      <c r="F58">
        <f t="shared" si="1"/>
        <v>0</v>
      </c>
      <c r="G58" s="124">
        <f>IF(C58 &lt;= MIN(Calculations!$U$30:$AC$30), 0,
IFERROR(LOOKUP(C58, Calculations!$U$30:$AC$30, Calculations!$U$63:$AC$63), 0))</f>
        <v>0</v>
      </c>
      <c r="H58">
        <f>IF(D58 &lt;= MIN(Calculations!$U$30:$AC$30), 0,
IFERROR(LOOKUP(D58, Calculations!$U$30:$AC$30, Calculations!$U$64:$AC$64), 0))</f>
        <v>0</v>
      </c>
    </row>
    <row r="59" spans="2:29" ht="15.75" thickBot="1" x14ac:dyDescent="0.3">
      <c r="B59" s="119">
        <v>58</v>
      </c>
      <c r="C59" s="120">
        <v>0.2</v>
      </c>
      <c r="D59">
        <v>0</v>
      </c>
      <c r="E59">
        <f t="shared" si="0"/>
        <v>0</v>
      </c>
      <c r="F59">
        <f t="shared" si="1"/>
        <v>0</v>
      </c>
      <c r="G59" s="124">
        <f>IF(C59 &lt;= MIN(Calculations!$U$30:$AC$30), 0,
IFERROR(LOOKUP(C59, Calculations!$U$30:$AC$30, Calculations!$U$63:$AC$63), 0))</f>
        <v>0</v>
      </c>
      <c r="H59">
        <f>IF(D59 &lt;= MIN(Calculations!$U$30:$AC$30), 0,
IFERROR(LOOKUP(D59, Calculations!$U$30:$AC$30, Calculations!$U$64:$AC$64), 0))</f>
        <v>0</v>
      </c>
      <c r="J59" s="137" t="s">
        <v>95</v>
      </c>
      <c r="K59" s="137"/>
      <c r="L59" s="137"/>
      <c r="M59" s="137"/>
      <c r="N59" s="137"/>
      <c r="O59" s="137"/>
      <c r="P59" s="137"/>
      <c r="Q59" s="137"/>
      <c r="R59" s="137"/>
      <c r="S59" s="137"/>
      <c r="T59" s="137"/>
      <c r="U59" s="137"/>
      <c r="V59" s="137"/>
      <c r="W59" s="137"/>
      <c r="X59" s="137"/>
      <c r="Y59" s="137"/>
      <c r="Z59" s="137"/>
      <c r="AA59" s="137"/>
      <c r="AB59" s="137"/>
      <c r="AC59" s="137"/>
    </row>
    <row r="60" spans="2:29" ht="15.75" thickBot="1" x14ac:dyDescent="0.3">
      <c r="B60" s="119">
        <v>59</v>
      </c>
      <c r="C60" s="120">
        <v>0.2</v>
      </c>
      <c r="D60">
        <v>0</v>
      </c>
      <c r="E60">
        <f t="shared" si="0"/>
        <v>4.9999999999999906E-3</v>
      </c>
      <c r="F60">
        <f t="shared" si="1"/>
        <v>0</v>
      </c>
      <c r="G60" s="124">
        <f>IF(C60 &lt;= MIN(Calculations!$U$30:$AC$30), 0,
IFERROR(LOOKUP(C60, Calculations!$U$30:$AC$30, Calculations!$U$63:$AC$63), 0))</f>
        <v>0</v>
      </c>
      <c r="H60">
        <f>IF(D60 &lt;= MIN(Calculations!$U$30:$AC$30), 0,
IFERROR(LOOKUP(D60, Calculations!$U$30:$AC$30, Calculations!$U$64:$AC$64), 0))</f>
        <v>0</v>
      </c>
      <c r="J60" s="137" t="s">
        <v>96</v>
      </c>
      <c r="K60" s="137"/>
      <c r="L60" s="137"/>
      <c r="M60" s="137"/>
      <c r="N60" s="137"/>
      <c r="O60" s="137"/>
      <c r="P60" s="137"/>
      <c r="Q60" s="137"/>
      <c r="R60" s="137"/>
      <c r="S60" s="137"/>
      <c r="T60" s="137"/>
      <c r="U60" s="137"/>
      <c r="V60" s="137"/>
      <c r="W60" s="137"/>
      <c r="X60" s="137"/>
      <c r="Y60" s="137"/>
      <c r="Z60" s="137"/>
      <c r="AA60" s="137"/>
      <c r="AB60" s="137"/>
    </row>
    <row r="61" spans="2:29" ht="15.75" thickBot="1" x14ac:dyDescent="0.3">
      <c r="B61" s="119">
        <v>60</v>
      </c>
      <c r="C61" s="120">
        <v>0.21</v>
      </c>
      <c r="D61">
        <v>0</v>
      </c>
      <c r="E61">
        <f t="shared" si="0"/>
        <v>4.9999999999999906E-3</v>
      </c>
      <c r="F61">
        <f t="shared" si="1"/>
        <v>0</v>
      </c>
      <c r="G61" s="124">
        <f>IF(C61 &lt;= MIN(Calculations!$U$30:$AC$30), 0,
IFERROR(LOOKUP(C61, Calculations!$U$30:$AC$30, Calculations!$U$63:$AC$63), 0))</f>
        <v>0</v>
      </c>
      <c r="H61">
        <f>IF(D61 &lt;= MIN(Calculations!$U$30:$AC$30), 0,
IFERROR(LOOKUP(D61, Calculations!$U$30:$AC$30, Calculations!$U$64:$AC$64), 0))</f>
        <v>0</v>
      </c>
      <c r="J61" s="137" t="s">
        <v>97</v>
      </c>
      <c r="K61" s="137"/>
      <c r="L61" s="137"/>
      <c r="M61" s="137"/>
      <c r="N61" s="137"/>
      <c r="O61" s="137"/>
      <c r="P61" s="137"/>
      <c r="Q61" s="137"/>
      <c r="R61" s="137"/>
      <c r="S61" s="137"/>
      <c r="T61" s="137"/>
      <c r="U61" s="137"/>
      <c r="V61" s="137"/>
      <c r="W61" s="137"/>
      <c r="X61" s="137"/>
      <c r="Y61" s="137"/>
      <c r="Z61" s="137"/>
      <c r="AA61" s="137"/>
      <c r="AB61" s="137"/>
    </row>
    <row r="62" spans="2:29" ht="15.75" thickBot="1" x14ac:dyDescent="0.3">
      <c r="B62" s="119">
        <v>61</v>
      </c>
      <c r="C62" s="120">
        <v>0.21</v>
      </c>
      <c r="D62">
        <v>0</v>
      </c>
      <c r="E62">
        <f t="shared" si="0"/>
        <v>0</v>
      </c>
      <c r="F62">
        <f t="shared" si="1"/>
        <v>0</v>
      </c>
      <c r="G62" s="124">
        <f>IF(C62 &lt;= MIN(Calculations!$U$30:$AC$30), 0,
IFERROR(LOOKUP(C62, Calculations!$U$30:$AC$30, Calculations!$U$63:$AC$63), 0))</f>
        <v>0</v>
      </c>
      <c r="H62">
        <f>IF(D62 &lt;= MIN(Calculations!$U$30:$AC$30), 0,
IFERROR(LOOKUP(D62, Calculations!$U$30:$AC$30, Calculations!$U$64:$AC$64), 0))</f>
        <v>0</v>
      </c>
      <c r="J62" s="137" t="s">
        <v>98</v>
      </c>
      <c r="K62" s="137"/>
      <c r="L62" s="137"/>
      <c r="M62" s="137"/>
      <c r="N62" s="137"/>
      <c r="O62" s="137"/>
      <c r="P62" s="137"/>
      <c r="Q62" s="137"/>
      <c r="R62" s="137"/>
      <c r="S62" s="137"/>
      <c r="T62" s="137"/>
      <c r="U62" s="137"/>
      <c r="V62" s="137"/>
      <c r="W62" s="137"/>
      <c r="X62" s="137"/>
      <c r="Y62" s="137"/>
      <c r="Z62" s="137"/>
      <c r="AA62" s="137"/>
      <c r="AB62" s="137"/>
    </row>
    <row r="63" spans="2:29" ht="15.75" thickBot="1" x14ac:dyDescent="0.3">
      <c r="B63" s="119">
        <v>62</v>
      </c>
      <c r="C63" s="120">
        <v>0.21</v>
      </c>
      <c r="D63">
        <v>0</v>
      </c>
      <c r="E63">
        <f t="shared" si="0"/>
        <v>5.0000000000000044E-3</v>
      </c>
      <c r="F63">
        <f t="shared" si="1"/>
        <v>0</v>
      </c>
      <c r="G63" s="124">
        <f>IF(C63 &lt;= MIN(Calculations!$U$30:$AC$30), 0,
IFERROR(LOOKUP(C63, Calculations!$U$30:$AC$30, Calculations!$U$63:$AC$63), 0))</f>
        <v>0</v>
      </c>
      <c r="H63">
        <f>IF(D63 &lt;= MIN(Calculations!$U$30:$AC$30), 0,
IFERROR(LOOKUP(D63, Calculations!$U$30:$AC$30, Calculations!$U$64:$AC$64), 0))</f>
        <v>0</v>
      </c>
    </row>
    <row r="64" spans="2:29" ht="15.75" thickBot="1" x14ac:dyDescent="0.3">
      <c r="B64" s="119">
        <v>63</v>
      </c>
      <c r="C64" s="120">
        <v>0.22</v>
      </c>
      <c r="D64">
        <v>0</v>
      </c>
      <c r="E64">
        <f t="shared" si="0"/>
        <v>5.0000000000000044E-3</v>
      </c>
      <c r="F64">
        <f t="shared" si="1"/>
        <v>0</v>
      </c>
      <c r="G64" s="124">
        <f>IF(C64 &lt;= MIN(Calculations!$U$30:$AC$30), 0,
IFERROR(LOOKUP(C64, Calculations!$U$30:$AC$30, Calculations!$U$63:$AC$63), 0))</f>
        <v>0</v>
      </c>
      <c r="H64">
        <f>IF(D64 &lt;= MIN(Calculations!$U$30:$AC$30), 0,
IFERROR(LOOKUP(D64, Calculations!$U$30:$AC$30, Calculations!$U$64:$AC$64), 0))</f>
        <v>0</v>
      </c>
    </row>
    <row r="65" spans="2:8" ht="15.75" thickBot="1" x14ac:dyDescent="0.3">
      <c r="B65" s="119">
        <v>64</v>
      </c>
      <c r="C65" s="120">
        <v>0.22</v>
      </c>
      <c r="D65">
        <v>0</v>
      </c>
      <c r="E65">
        <f t="shared" si="0"/>
        <v>0</v>
      </c>
      <c r="F65">
        <f t="shared" si="1"/>
        <v>0</v>
      </c>
      <c r="G65" s="124">
        <f>IF(C65 &lt;= MIN(Calculations!$U$30:$AC$30), 0,
IFERROR(LOOKUP(C65, Calculations!$U$30:$AC$30, Calculations!$U$63:$AC$63), 0))</f>
        <v>0</v>
      </c>
      <c r="H65">
        <f>IF(D65 &lt;= MIN(Calculations!$U$30:$AC$30), 0,
IFERROR(LOOKUP(D65, Calculations!$U$30:$AC$30, Calculations!$U$64:$AC$64), 0))</f>
        <v>0</v>
      </c>
    </row>
    <row r="66" spans="2:8" ht="15.75" thickBot="1" x14ac:dyDescent="0.3">
      <c r="B66" s="119">
        <v>65</v>
      </c>
      <c r="C66" s="120">
        <v>0.22</v>
      </c>
      <c r="D66">
        <v>0</v>
      </c>
      <c r="E66">
        <f t="shared" si="0"/>
        <v>0</v>
      </c>
      <c r="F66">
        <f t="shared" si="1"/>
        <v>0</v>
      </c>
      <c r="G66" s="124">
        <f>IF(C66 &lt;= MIN(Calculations!$U$30:$AC$30), 0,
IFERROR(LOOKUP(C66, Calculations!$U$30:$AC$30, Calculations!$U$63:$AC$63), 0))</f>
        <v>0</v>
      </c>
      <c r="H66">
        <f>IF(D66 &lt;= MIN(Calculations!$U$30:$AC$30), 0,
IFERROR(LOOKUP(D66, Calculations!$U$30:$AC$30, Calculations!$U$64:$AC$64), 0))</f>
        <v>0</v>
      </c>
    </row>
    <row r="67" spans="2:8" ht="15.75" thickBot="1" x14ac:dyDescent="0.3">
      <c r="B67" s="119">
        <v>66</v>
      </c>
      <c r="C67" s="120">
        <v>0.22</v>
      </c>
      <c r="D67">
        <v>0</v>
      </c>
      <c r="E67">
        <f t="shared" si="0"/>
        <v>5.0000000000000044E-3</v>
      </c>
      <c r="F67">
        <f t="shared" si="1"/>
        <v>0</v>
      </c>
      <c r="G67" s="124">
        <f>IF(C67 &lt;= MIN(Calculations!$U$30:$AC$30), 0,
IFERROR(LOOKUP(C67, Calculations!$U$30:$AC$30, Calculations!$U$63:$AC$63), 0))</f>
        <v>0</v>
      </c>
      <c r="H67">
        <f>IF(D67 &lt;= MIN(Calculations!$U$30:$AC$30), 0,
IFERROR(LOOKUP(D67, Calculations!$U$30:$AC$30, Calculations!$U$64:$AC$64), 0))</f>
        <v>0</v>
      </c>
    </row>
    <row r="68" spans="2:8" ht="15.75" thickBot="1" x14ac:dyDescent="0.3">
      <c r="B68" s="119">
        <v>67</v>
      </c>
      <c r="C68" s="120">
        <v>0.23</v>
      </c>
      <c r="D68">
        <v>0</v>
      </c>
      <c r="E68">
        <f t="shared" ref="E68:E131" si="2">(C69 - C67) / 2</f>
        <v>5.0000000000000044E-3</v>
      </c>
      <c r="F68">
        <f t="shared" ref="F68:F131" si="3">(D69 - D67) / 2</f>
        <v>0</v>
      </c>
      <c r="G68" s="124">
        <f>IF(C68 &lt;= MIN(Calculations!$U$30:$AC$30), 0,
IFERROR(LOOKUP(C68, Calculations!$U$30:$AC$30, Calculations!$U$63:$AC$63), 0))</f>
        <v>0</v>
      </c>
      <c r="H68">
        <f>IF(D68 &lt;= MIN(Calculations!$U$30:$AC$30), 0,
IFERROR(LOOKUP(D68, Calculations!$U$30:$AC$30, Calculations!$U$64:$AC$64), 0))</f>
        <v>0</v>
      </c>
    </row>
    <row r="69" spans="2:8" ht="15.75" thickBot="1" x14ac:dyDescent="0.3">
      <c r="B69" s="119">
        <v>68</v>
      </c>
      <c r="C69" s="120">
        <v>0.23</v>
      </c>
      <c r="D69">
        <v>0</v>
      </c>
      <c r="E69">
        <f t="shared" si="2"/>
        <v>0</v>
      </c>
      <c r="F69">
        <f t="shared" si="3"/>
        <v>0</v>
      </c>
      <c r="G69" s="124">
        <f>IF(C69 &lt;= MIN(Calculations!$U$30:$AC$30), 0,
IFERROR(LOOKUP(C69, Calculations!$U$30:$AC$30, Calculations!$U$63:$AC$63), 0))</f>
        <v>0</v>
      </c>
      <c r="H69">
        <f>IF(D69 &lt;= MIN(Calculations!$U$30:$AC$30), 0,
IFERROR(LOOKUP(D69, Calculations!$U$30:$AC$30, Calculations!$U$64:$AC$64), 0))</f>
        <v>0</v>
      </c>
    </row>
    <row r="70" spans="2:8" ht="15.75" thickBot="1" x14ac:dyDescent="0.3">
      <c r="B70" s="119">
        <v>69</v>
      </c>
      <c r="C70" s="120">
        <v>0.23</v>
      </c>
      <c r="D70">
        <v>0</v>
      </c>
      <c r="E70">
        <f t="shared" si="2"/>
        <v>0</v>
      </c>
      <c r="F70">
        <f t="shared" si="3"/>
        <v>0</v>
      </c>
      <c r="G70" s="124">
        <f>IF(C70 &lt;= MIN(Calculations!$U$30:$AC$30), 0,
IFERROR(LOOKUP(C70, Calculations!$U$30:$AC$30, Calculations!$U$63:$AC$63), 0))</f>
        <v>0</v>
      </c>
      <c r="H70">
        <f>IF(D70 &lt;= MIN(Calculations!$U$30:$AC$30), 0,
IFERROR(LOOKUP(D70, Calculations!$U$30:$AC$30, Calculations!$U$64:$AC$64), 0))</f>
        <v>0</v>
      </c>
    </row>
    <row r="71" spans="2:8" ht="15.75" thickBot="1" x14ac:dyDescent="0.3">
      <c r="B71" s="119">
        <v>70</v>
      </c>
      <c r="C71" s="120">
        <v>0.23</v>
      </c>
      <c r="D71">
        <v>0</v>
      </c>
      <c r="E71">
        <f t="shared" si="2"/>
        <v>4.9999999999999906E-3</v>
      </c>
      <c r="F71">
        <f t="shared" si="3"/>
        <v>0</v>
      </c>
      <c r="G71" s="124">
        <f>IF(C71 &lt;= MIN(Calculations!$U$30:$AC$30), 0,
IFERROR(LOOKUP(C71, Calculations!$U$30:$AC$30, Calculations!$U$63:$AC$63), 0))</f>
        <v>0</v>
      </c>
      <c r="H71">
        <f>IF(D71 &lt;= MIN(Calculations!$U$30:$AC$30), 0,
IFERROR(LOOKUP(D71, Calculations!$U$30:$AC$30, Calculations!$U$64:$AC$64), 0))</f>
        <v>0</v>
      </c>
    </row>
    <row r="72" spans="2:8" ht="15.75" thickBot="1" x14ac:dyDescent="0.3">
      <c r="B72" s="119">
        <v>71</v>
      </c>
      <c r="C72" s="120">
        <v>0.24</v>
      </c>
      <c r="D72">
        <v>0</v>
      </c>
      <c r="E72">
        <f t="shared" si="2"/>
        <v>4.9999999999999906E-3</v>
      </c>
      <c r="F72">
        <f t="shared" si="3"/>
        <v>0</v>
      </c>
      <c r="G72" s="124">
        <f>IF(C72 &lt;= MIN(Calculations!$U$30:$AC$30), 0,
IFERROR(LOOKUP(C72, Calculations!$U$30:$AC$30, Calculations!$U$63:$AC$63), 0))</f>
        <v>0</v>
      </c>
      <c r="H72">
        <f>IF(D72 &lt;= MIN(Calculations!$U$30:$AC$30), 0,
IFERROR(LOOKUP(D72, Calculations!$U$30:$AC$30, Calculations!$U$64:$AC$64), 0))</f>
        <v>0</v>
      </c>
    </row>
    <row r="73" spans="2:8" ht="15.75" thickBot="1" x14ac:dyDescent="0.3">
      <c r="B73" s="119">
        <v>72</v>
      </c>
      <c r="C73" s="120">
        <v>0.24</v>
      </c>
      <c r="D73">
        <v>0</v>
      </c>
      <c r="E73">
        <f t="shared" si="2"/>
        <v>0</v>
      </c>
      <c r="F73">
        <f t="shared" si="3"/>
        <v>0</v>
      </c>
      <c r="G73" s="124">
        <f>IF(C73 &lt;= MIN(Calculations!$U$30:$AC$30), 0,
IFERROR(LOOKUP(C73, Calculations!$U$30:$AC$30, Calculations!$U$63:$AC$63), 0))</f>
        <v>0</v>
      </c>
      <c r="H73">
        <f>IF(D73 &lt;= MIN(Calculations!$U$30:$AC$30), 0,
IFERROR(LOOKUP(D73, Calculations!$U$30:$AC$30, Calculations!$U$64:$AC$64), 0))</f>
        <v>0</v>
      </c>
    </row>
    <row r="74" spans="2:8" ht="15.75" thickBot="1" x14ac:dyDescent="0.3">
      <c r="B74" s="119">
        <v>73</v>
      </c>
      <c r="C74" s="120">
        <v>0.24</v>
      </c>
      <c r="D74">
        <v>0</v>
      </c>
      <c r="E74">
        <f t="shared" si="2"/>
        <v>0</v>
      </c>
      <c r="F74">
        <f t="shared" si="3"/>
        <v>0</v>
      </c>
      <c r="G74" s="124">
        <f>IF(C74 &lt;= MIN(Calculations!$U$30:$AC$30), 0,
IFERROR(LOOKUP(C74, Calculations!$U$30:$AC$30, Calculations!$U$63:$AC$63), 0))</f>
        <v>0</v>
      </c>
      <c r="H74">
        <f>IF(D74 &lt;= MIN(Calculations!$U$30:$AC$30), 0,
IFERROR(LOOKUP(D74, Calculations!$U$30:$AC$30, Calculations!$U$64:$AC$64), 0))</f>
        <v>0</v>
      </c>
    </row>
    <row r="75" spans="2:8" ht="15.75" thickBot="1" x14ac:dyDescent="0.3">
      <c r="B75" s="119">
        <v>74</v>
      </c>
      <c r="C75" s="120">
        <v>0.24</v>
      </c>
      <c r="D75">
        <v>0</v>
      </c>
      <c r="E75">
        <f t="shared" si="2"/>
        <v>5.0000000000000044E-3</v>
      </c>
      <c r="F75">
        <f t="shared" si="3"/>
        <v>0</v>
      </c>
      <c r="G75" s="124">
        <f>IF(C75 &lt;= MIN(Calculations!$U$30:$AC$30), 0,
IFERROR(LOOKUP(C75, Calculations!$U$30:$AC$30, Calculations!$U$63:$AC$63), 0))</f>
        <v>0</v>
      </c>
      <c r="H75">
        <f>IF(D75 &lt;= MIN(Calculations!$U$30:$AC$30), 0,
IFERROR(LOOKUP(D75, Calculations!$U$30:$AC$30, Calculations!$U$64:$AC$64), 0))</f>
        <v>0</v>
      </c>
    </row>
    <row r="76" spans="2:8" ht="15.75" thickBot="1" x14ac:dyDescent="0.3">
      <c r="B76" s="119">
        <v>75</v>
      </c>
      <c r="C76" s="120">
        <v>0.25</v>
      </c>
      <c r="D76">
        <v>0</v>
      </c>
      <c r="E76">
        <f t="shared" si="2"/>
        <v>5.0000000000000044E-3</v>
      </c>
      <c r="F76">
        <f t="shared" si="3"/>
        <v>0</v>
      </c>
      <c r="G76" s="124">
        <f>IF(C76 &lt;= MIN(Calculations!$U$30:$AC$30), 0,
IFERROR(LOOKUP(C76, Calculations!$U$30:$AC$30, Calculations!$U$63:$AC$63), 0))</f>
        <v>0</v>
      </c>
      <c r="H76">
        <f>IF(D76 &lt;= MIN(Calculations!$U$30:$AC$30), 0,
IFERROR(LOOKUP(D76, Calculations!$U$30:$AC$30, Calculations!$U$64:$AC$64), 0))</f>
        <v>0</v>
      </c>
    </row>
    <row r="77" spans="2:8" ht="15.75" thickBot="1" x14ac:dyDescent="0.3">
      <c r="B77" s="119">
        <v>76</v>
      </c>
      <c r="C77" s="120">
        <v>0.25</v>
      </c>
      <c r="D77">
        <v>0</v>
      </c>
      <c r="E77">
        <f t="shared" si="2"/>
        <v>0</v>
      </c>
      <c r="F77">
        <f t="shared" si="3"/>
        <v>0</v>
      </c>
      <c r="G77" s="124">
        <f>IF(C77 &lt;= MIN(Calculations!$U$30:$AC$30), 0,
IFERROR(LOOKUP(C77, Calculations!$U$30:$AC$30, Calculations!$U$63:$AC$63), 0))</f>
        <v>0</v>
      </c>
      <c r="H77">
        <f>IF(D77 &lt;= MIN(Calculations!$U$30:$AC$30), 0,
IFERROR(LOOKUP(D77, Calculations!$U$30:$AC$30, Calculations!$U$64:$AC$64), 0))</f>
        <v>0</v>
      </c>
    </row>
    <row r="78" spans="2:8" ht="15.75" thickBot="1" x14ac:dyDescent="0.3">
      <c r="B78" s="119">
        <v>77</v>
      </c>
      <c r="C78" s="120">
        <v>0.25</v>
      </c>
      <c r="D78">
        <v>0</v>
      </c>
      <c r="E78">
        <f t="shared" si="2"/>
        <v>0</v>
      </c>
      <c r="F78">
        <f t="shared" si="3"/>
        <v>0</v>
      </c>
      <c r="G78" s="124">
        <f>IF(C78 &lt;= MIN(Calculations!$U$30:$AC$30), 0,
IFERROR(LOOKUP(C78, Calculations!$U$30:$AC$30, Calculations!$U$63:$AC$63), 0))</f>
        <v>0</v>
      </c>
      <c r="H78">
        <f>IF(D78 &lt;= MIN(Calculations!$U$30:$AC$30), 0,
IFERROR(LOOKUP(D78, Calculations!$U$30:$AC$30, Calculations!$U$64:$AC$64), 0))</f>
        <v>0</v>
      </c>
    </row>
    <row r="79" spans="2:8" ht="15.75" thickBot="1" x14ac:dyDescent="0.3">
      <c r="B79" s="119">
        <v>78</v>
      </c>
      <c r="C79" s="120">
        <v>0.25</v>
      </c>
      <c r="D79">
        <v>0</v>
      </c>
      <c r="E79">
        <f t="shared" si="2"/>
        <v>0</v>
      </c>
      <c r="F79">
        <f t="shared" si="3"/>
        <v>0</v>
      </c>
      <c r="G79" s="124">
        <f>IF(C79 &lt;= MIN(Calculations!$U$30:$AC$30), 0,
IFERROR(LOOKUP(C79, Calculations!$U$30:$AC$30, Calculations!$U$63:$AC$63), 0))</f>
        <v>0</v>
      </c>
      <c r="H79">
        <f>IF(D79 &lt;= MIN(Calculations!$U$30:$AC$30), 0,
IFERROR(LOOKUP(D79, Calculations!$U$30:$AC$30, Calculations!$U$64:$AC$64), 0))</f>
        <v>0</v>
      </c>
    </row>
    <row r="80" spans="2:8" ht="15.75" thickBot="1" x14ac:dyDescent="0.3">
      <c r="B80" s="119">
        <v>79</v>
      </c>
      <c r="C80" s="120">
        <v>0.25</v>
      </c>
      <c r="D80">
        <v>0</v>
      </c>
      <c r="E80">
        <f t="shared" si="2"/>
        <v>0</v>
      </c>
      <c r="F80">
        <f t="shared" si="3"/>
        <v>0</v>
      </c>
      <c r="G80" s="124">
        <f>IF(C80 &lt;= MIN(Calculations!$U$30:$AC$30), 0,
IFERROR(LOOKUP(C80, Calculations!$U$30:$AC$30, Calculations!$U$63:$AC$63), 0))</f>
        <v>0</v>
      </c>
      <c r="H80">
        <f>IF(D80 &lt;= MIN(Calculations!$U$30:$AC$30), 0,
IFERROR(LOOKUP(D80, Calculations!$U$30:$AC$30, Calculations!$U$64:$AC$64), 0))</f>
        <v>0</v>
      </c>
    </row>
    <row r="81" spans="2:8" ht="15.75" thickBot="1" x14ac:dyDescent="0.3">
      <c r="B81" s="119">
        <v>80</v>
      </c>
      <c r="C81" s="120">
        <v>0.25</v>
      </c>
      <c r="D81">
        <v>0</v>
      </c>
      <c r="E81">
        <f t="shared" si="2"/>
        <v>5.0000000000000044E-3</v>
      </c>
      <c r="F81">
        <f t="shared" si="3"/>
        <v>0</v>
      </c>
      <c r="G81" s="124">
        <f>IF(C81 &lt;= MIN(Calculations!$U$30:$AC$30), 0,
IFERROR(LOOKUP(C81, Calculations!$U$30:$AC$30, Calculations!$U$63:$AC$63), 0))</f>
        <v>0</v>
      </c>
      <c r="H81">
        <f>IF(D81 &lt;= MIN(Calculations!$U$30:$AC$30), 0,
IFERROR(LOOKUP(D81, Calculations!$U$30:$AC$30, Calculations!$U$64:$AC$64), 0))</f>
        <v>0</v>
      </c>
    </row>
    <row r="82" spans="2:8" ht="15.75" thickBot="1" x14ac:dyDescent="0.3">
      <c r="B82" s="119">
        <v>81</v>
      </c>
      <c r="C82" s="120">
        <v>0.26</v>
      </c>
      <c r="D82">
        <v>0</v>
      </c>
      <c r="E82">
        <f t="shared" si="2"/>
        <v>5.0000000000000044E-3</v>
      </c>
      <c r="F82">
        <f t="shared" si="3"/>
        <v>0</v>
      </c>
      <c r="G82" s="124">
        <f>IF(C82 &lt;= MIN(Calculations!$U$30:$AC$30), 0,
IFERROR(LOOKUP(C82, Calculations!$U$30:$AC$30, Calculations!$U$63:$AC$63), 0))</f>
        <v>0</v>
      </c>
      <c r="H82">
        <f>IF(D82 &lt;= MIN(Calculations!$U$30:$AC$30), 0,
IFERROR(LOOKUP(D82, Calculations!$U$30:$AC$30, Calculations!$U$64:$AC$64), 0))</f>
        <v>0</v>
      </c>
    </row>
    <row r="83" spans="2:8" ht="15.75" thickBot="1" x14ac:dyDescent="0.3">
      <c r="B83" s="119">
        <v>82</v>
      </c>
      <c r="C83" s="120">
        <v>0.26</v>
      </c>
      <c r="D83">
        <v>0</v>
      </c>
      <c r="E83">
        <f t="shared" si="2"/>
        <v>0</v>
      </c>
      <c r="F83">
        <f t="shared" si="3"/>
        <v>0</v>
      </c>
      <c r="G83" s="124">
        <f>IF(C83 &lt;= MIN(Calculations!$U$30:$AC$30), 0,
IFERROR(LOOKUP(C83, Calculations!$U$30:$AC$30, Calculations!$U$63:$AC$63), 0))</f>
        <v>0</v>
      </c>
      <c r="H83">
        <f>IF(D83 &lt;= MIN(Calculations!$U$30:$AC$30), 0,
IFERROR(LOOKUP(D83, Calculations!$U$30:$AC$30, Calculations!$U$64:$AC$64), 0))</f>
        <v>0</v>
      </c>
    </row>
    <row r="84" spans="2:8" ht="15.75" thickBot="1" x14ac:dyDescent="0.3">
      <c r="B84" s="119">
        <v>83</v>
      </c>
      <c r="C84" s="120">
        <v>0.26</v>
      </c>
      <c r="D84">
        <v>0</v>
      </c>
      <c r="E84">
        <f t="shared" si="2"/>
        <v>0</v>
      </c>
      <c r="F84">
        <f t="shared" si="3"/>
        <v>0</v>
      </c>
      <c r="G84" s="124">
        <f>IF(C84 &lt;= MIN(Calculations!$U$30:$AC$30), 0,
IFERROR(LOOKUP(C84, Calculations!$U$30:$AC$30, Calculations!$U$63:$AC$63), 0))</f>
        <v>0</v>
      </c>
      <c r="H84">
        <f>IF(D84 &lt;= MIN(Calculations!$U$30:$AC$30), 0,
IFERROR(LOOKUP(D84, Calculations!$U$30:$AC$30, Calculations!$U$64:$AC$64), 0))</f>
        <v>0</v>
      </c>
    </row>
    <row r="85" spans="2:8" ht="15.75" thickBot="1" x14ac:dyDescent="0.3">
      <c r="B85" s="119">
        <v>84</v>
      </c>
      <c r="C85" s="120">
        <v>0.26</v>
      </c>
      <c r="D85">
        <v>0</v>
      </c>
      <c r="E85">
        <f t="shared" si="2"/>
        <v>0</v>
      </c>
      <c r="F85">
        <f t="shared" si="3"/>
        <v>0</v>
      </c>
      <c r="G85" s="124">
        <f>IF(C85 &lt;= MIN(Calculations!$U$30:$AC$30), 0,
IFERROR(LOOKUP(C85, Calculations!$U$30:$AC$30, Calculations!$U$63:$AC$63), 0))</f>
        <v>0</v>
      </c>
      <c r="H85">
        <f>IF(D85 &lt;= MIN(Calculations!$U$30:$AC$30), 0,
IFERROR(LOOKUP(D85, Calculations!$U$30:$AC$30, Calculations!$U$64:$AC$64), 0))</f>
        <v>0</v>
      </c>
    </row>
    <row r="86" spans="2:8" ht="15.75" thickBot="1" x14ac:dyDescent="0.3">
      <c r="B86" s="119">
        <v>85</v>
      </c>
      <c r="C86" s="120">
        <v>0.26</v>
      </c>
      <c r="D86">
        <v>0</v>
      </c>
      <c r="E86">
        <f t="shared" si="2"/>
        <v>0</v>
      </c>
      <c r="F86">
        <f t="shared" si="3"/>
        <v>0</v>
      </c>
      <c r="G86" s="124">
        <f>IF(C86 &lt;= MIN(Calculations!$U$30:$AC$30), 0,
IFERROR(LOOKUP(C86, Calculations!$U$30:$AC$30, Calculations!$U$63:$AC$63), 0))</f>
        <v>0</v>
      </c>
      <c r="H86">
        <f>IF(D86 &lt;= MIN(Calculations!$U$30:$AC$30), 0,
IFERROR(LOOKUP(D86, Calculations!$U$30:$AC$30, Calculations!$U$64:$AC$64), 0))</f>
        <v>0</v>
      </c>
    </row>
    <row r="87" spans="2:8" ht="15.75" thickBot="1" x14ac:dyDescent="0.3">
      <c r="B87" s="119">
        <v>86</v>
      </c>
      <c r="C87" s="120">
        <v>0.26</v>
      </c>
      <c r="D87">
        <v>0</v>
      </c>
      <c r="E87">
        <f t="shared" si="2"/>
        <v>0</v>
      </c>
      <c r="F87">
        <f t="shared" si="3"/>
        <v>0</v>
      </c>
      <c r="G87" s="124">
        <f>IF(C87 &lt;= MIN(Calculations!$U$30:$AC$30), 0,
IFERROR(LOOKUP(C87, Calculations!$U$30:$AC$30, Calculations!$U$63:$AC$63), 0))</f>
        <v>0</v>
      </c>
      <c r="H87">
        <f>IF(D87 &lt;= MIN(Calculations!$U$30:$AC$30), 0,
IFERROR(LOOKUP(D87, Calculations!$U$30:$AC$30, Calculations!$U$64:$AC$64), 0))</f>
        <v>0</v>
      </c>
    </row>
    <row r="88" spans="2:8" ht="15.75" thickBot="1" x14ac:dyDescent="0.3">
      <c r="B88" s="119">
        <v>87</v>
      </c>
      <c r="C88" s="120">
        <v>0.26</v>
      </c>
      <c r="D88">
        <v>0</v>
      </c>
      <c r="E88">
        <f t="shared" si="2"/>
        <v>5.0000000000000044E-3</v>
      </c>
      <c r="F88">
        <f t="shared" si="3"/>
        <v>0</v>
      </c>
      <c r="G88" s="124">
        <f>IF(C88 &lt;= MIN(Calculations!$U$30:$AC$30), 0,
IFERROR(LOOKUP(C88, Calculations!$U$30:$AC$30, Calculations!$U$63:$AC$63), 0))</f>
        <v>0</v>
      </c>
      <c r="H88">
        <f>IF(D88 &lt;= MIN(Calculations!$U$30:$AC$30), 0,
IFERROR(LOOKUP(D88, Calculations!$U$30:$AC$30, Calculations!$U$64:$AC$64), 0))</f>
        <v>0</v>
      </c>
    </row>
    <row r="89" spans="2:8" ht="15.75" thickBot="1" x14ac:dyDescent="0.3">
      <c r="B89" s="119">
        <v>88</v>
      </c>
      <c r="C89" s="120">
        <v>0.27</v>
      </c>
      <c r="D89">
        <v>0</v>
      </c>
      <c r="E89">
        <f t="shared" si="2"/>
        <v>5.0000000000000044E-3</v>
      </c>
      <c r="F89">
        <f t="shared" si="3"/>
        <v>0</v>
      </c>
      <c r="G89" s="124">
        <f>IF(C89 &lt;= MIN(Calculations!$U$30:$AC$30), 0,
IFERROR(LOOKUP(C89, Calculations!$U$30:$AC$30, Calculations!$U$63:$AC$63), 0))</f>
        <v>0</v>
      </c>
      <c r="H89">
        <f>IF(D89 &lt;= MIN(Calculations!$U$30:$AC$30), 0,
IFERROR(LOOKUP(D89, Calculations!$U$30:$AC$30, Calculations!$U$64:$AC$64), 0))</f>
        <v>0</v>
      </c>
    </row>
    <row r="90" spans="2:8" ht="15.75" thickBot="1" x14ac:dyDescent="0.3">
      <c r="B90" s="119">
        <v>89</v>
      </c>
      <c r="C90" s="120">
        <v>0.27</v>
      </c>
      <c r="D90">
        <v>0</v>
      </c>
      <c r="E90">
        <f t="shared" si="2"/>
        <v>0</v>
      </c>
      <c r="F90">
        <f t="shared" si="3"/>
        <v>0</v>
      </c>
      <c r="G90" s="124">
        <f>IF(C90 &lt;= MIN(Calculations!$U$30:$AC$30), 0,
IFERROR(LOOKUP(C90, Calculations!$U$30:$AC$30, Calculations!$U$63:$AC$63), 0))</f>
        <v>0</v>
      </c>
      <c r="H90">
        <f>IF(D90 &lt;= MIN(Calculations!$U$30:$AC$30), 0,
IFERROR(LOOKUP(D90, Calculations!$U$30:$AC$30, Calculations!$U$64:$AC$64), 0))</f>
        <v>0</v>
      </c>
    </row>
    <row r="91" spans="2:8" ht="15.75" thickBot="1" x14ac:dyDescent="0.3">
      <c r="B91" s="119">
        <v>90</v>
      </c>
      <c r="C91" s="120">
        <v>0.27</v>
      </c>
      <c r="D91">
        <v>0</v>
      </c>
      <c r="E91">
        <f t="shared" si="2"/>
        <v>0</v>
      </c>
      <c r="F91">
        <f t="shared" si="3"/>
        <v>0</v>
      </c>
      <c r="G91" s="124">
        <f>IF(C91 &lt;= MIN(Calculations!$U$30:$AC$30), 0,
IFERROR(LOOKUP(C91, Calculations!$U$30:$AC$30, Calculations!$U$63:$AC$63), 0))</f>
        <v>0</v>
      </c>
      <c r="H91">
        <f>IF(D91 &lt;= MIN(Calculations!$U$30:$AC$30), 0,
IFERROR(LOOKUP(D91, Calculations!$U$30:$AC$30, Calculations!$U$64:$AC$64), 0))</f>
        <v>0</v>
      </c>
    </row>
    <row r="92" spans="2:8" ht="15.75" thickBot="1" x14ac:dyDescent="0.3">
      <c r="B92" s="119">
        <v>91</v>
      </c>
      <c r="C92" s="120">
        <v>0.27</v>
      </c>
      <c r="D92">
        <v>0</v>
      </c>
      <c r="E92">
        <f t="shared" si="2"/>
        <v>0</v>
      </c>
      <c r="F92">
        <f t="shared" si="3"/>
        <v>0</v>
      </c>
      <c r="G92" s="124">
        <f>IF(C92 &lt;= MIN(Calculations!$U$30:$AC$30), 0,
IFERROR(LOOKUP(C92, Calculations!$U$30:$AC$30, Calculations!$U$63:$AC$63), 0))</f>
        <v>0</v>
      </c>
      <c r="H92">
        <f>IF(D92 &lt;= MIN(Calculations!$U$30:$AC$30), 0,
IFERROR(LOOKUP(D92, Calculations!$U$30:$AC$30, Calculations!$U$64:$AC$64), 0))</f>
        <v>0</v>
      </c>
    </row>
    <row r="93" spans="2:8" ht="15.75" thickBot="1" x14ac:dyDescent="0.3">
      <c r="B93" s="119">
        <v>92</v>
      </c>
      <c r="C93" s="120">
        <v>0.27</v>
      </c>
      <c r="D93">
        <v>0</v>
      </c>
      <c r="E93">
        <f t="shared" si="2"/>
        <v>0</v>
      </c>
      <c r="F93">
        <f t="shared" si="3"/>
        <v>0</v>
      </c>
      <c r="G93" s="124">
        <f>IF(C93 &lt;= MIN(Calculations!$U$30:$AC$30), 0,
IFERROR(LOOKUP(C93, Calculations!$U$30:$AC$30, Calculations!$U$63:$AC$63), 0))</f>
        <v>0</v>
      </c>
      <c r="H93">
        <f>IF(D93 &lt;= MIN(Calculations!$U$30:$AC$30), 0,
IFERROR(LOOKUP(D93, Calculations!$U$30:$AC$30, Calculations!$U$64:$AC$64), 0))</f>
        <v>0</v>
      </c>
    </row>
    <row r="94" spans="2:8" ht="15.75" thickBot="1" x14ac:dyDescent="0.3">
      <c r="B94" s="119">
        <v>93</v>
      </c>
      <c r="C94" s="120">
        <v>0.27</v>
      </c>
      <c r="D94">
        <v>0</v>
      </c>
      <c r="E94">
        <f t="shared" si="2"/>
        <v>0</v>
      </c>
      <c r="F94">
        <f t="shared" si="3"/>
        <v>0</v>
      </c>
      <c r="G94" s="124">
        <f>IF(C94 &lt;= MIN(Calculations!$U$30:$AC$30), 0,
IFERROR(LOOKUP(C94, Calculations!$U$30:$AC$30, Calculations!$U$63:$AC$63), 0))</f>
        <v>0</v>
      </c>
      <c r="H94">
        <f>IF(D94 &lt;= MIN(Calculations!$U$30:$AC$30), 0,
IFERROR(LOOKUP(D94, Calculations!$U$30:$AC$30, Calculations!$U$64:$AC$64), 0))</f>
        <v>0</v>
      </c>
    </row>
    <row r="95" spans="2:8" ht="15.75" thickBot="1" x14ac:dyDescent="0.3">
      <c r="B95" s="119">
        <v>94</v>
      </c>
      <c r="C95" s="120">
        <v>0.27</v>
      </c>
      <c r="D95">
        <v>0</v>
      </c>
      <c r="E95">
        <f t="shared" si="2"/>
        <v>0</v>
      </c>
      <c r="F95">
        <f t="shared" si="3"/>
        <v>0</v>
      </c>
      <c r="G95" s="124">
        <f>IF(C95 &lt;= MIN(Calculations!$U$30:$AC$30), 0,
IFERROR(LOOKUP(C95, Calculations!$U$30:$AC$30, Calculations!$U$63:$AC$63), 0))</f>
        <v>0</v>
      </c>
      <c r="H95">
        <f>IF(D95 &lt;= MIN(Calculations!$U$30:$AC$30), 0,
IFERROR(LOOKUP(D95, Calculations!$U$30:$AC$30, Calculations!$U$64:$AC$64), 0))</f>
        <v>0</v>
      </c>
    </row>
    <row r="96" spans="2:8" ht="15.75" thickBot="1" x14ac:dyDescent="0.3">
      <c r="B96" s="119">
        <v>95</v>
      </c>
      <c r="C96" s="120">
        <v>0.27</v>
      </c>
      <c r="D96">
        <v>0</v>
      </c>
      <c r="E96">
        <f t="shared" si="2"/>
        <v>0</v>
      </c>
      <c r="F96">
        <f t="shared" si="3"/>
        <v>0</v>
      </c>
      <c r="G96" s="124">
        <f>IF(C96 &lt;= MIN(Calculations!$U$30:$AC$30), 0,
IFERROR(LOOKUP(C96, Calculations!$U$30:$AC$30, Calculations!$U$63:$AC$63), 0))</f>
        <v>0</v>
      </c>
      <c r="H96">
        <f>IF(D96 &lt;= MIN(Calculations!$U$30:$AC$30), 0,
IFERROR(LOOKUP(D96, Calculations!$U$30:$AC$30, Calculations!$U$64:$AC$64), 0))</f>
        <v>0</v>
      </c>
    </row>
    <row r="97" spans="2:8" ht="15.75" thickBot="1" x14ac:dyDescent="0.3">
      <c r="B97" s="119">
        <v>96</v>
      </c>
      <c r="C97" s="120">
        <v>0.27</v>
      </c>
      <c r="D97">
        <v>0</v>
      </c>
      <c r="E97">
        <f t="shared" si="2"/>
        <v>0</v>
      </c>
      <c r="F97">
        <f t="shared" si="3"/>
        <v>0</v>
      </c>
      <c r="G97" s="124">
        <f>IF(C97 &lt;= MIN(Calculations!$U$30:$AC$30), 0,
IFERROR(LOOKUP(C97, Calculations!$U$30:$AC$30, Calculations!$U$63:$AC$63), 0))</f>
        <v>0</v>
      </c>
      <c r="H97">
        <f>IF(D97 &lt;= MIN(Calculations!$U$30:$AC$30), 0,
IFERROR(LOOKUP(D97, Calculations!$U$30:$AC$30, Calculations!$U$64:$AC$64), 0))</f>
        <v>0</v>
      </c>
    </row>
    <row r="98" spans="2:8" ht="15.75" thickBot="1" x14ac:dyDescent="0.3">
      <c r="B98" s="119">
        <v>97</v>
      </c>
      <c r="C98" s="120">
        <v>0.27</v>
      </c>
      <c r="D98">
        <v>0</v>
      </c>
      <c r="E98">
        <f t="shared" si="2"/>
        <v>0</v>
      </c>
      <c r="F98">
        <f t="shared" si="3"/>
        <v>0</v>
      </c>
      <c r="G98" s="124">
        <f>IF(C98 &lt;= MIN(Calculations!$U$30:$AC$30), 0,
IFERROR(LOOKUP(C98, Calculations!$U$30:$AC$30, Calculations!$U$63:$AC$63), 0))</f>
        <v>0</v>
      </c>
      <c r="H98">
        <f>IF(D98 &lt;= MIN(Calculations!$U$30:$AC$30), 0,
IFERROR(LOOKUP(D98, Calculations!$U$30:$AC$30, Calculations!$U$64:$AC$64), 0))</f>
        <v>0</v>
      </c>
    </row>
    <row r="99" spans="2:8" ht="15.75" thickBot="1" x14ac:dyDescent="0.3">
      <c r="B99" s="119">
        <v>98</v>
      </c>
      <c r="C99" s="120">
        <v>0.27</v>
      </c>
      <c r="D99">
        <v>0</v>
      </c>
      <c r="E99">
        <f t="shared" si="2"/>
        <v>0</v>
      </c>
      <c r="F99">
        <f t="shared" si="3"/>
        <v>0</v>
      </c>
      <c r="G99" s="124">
        <f>IF(C99 &lt;= MIN(Calculations!$U$30:$AC$30), 0,
IFERROR(LOOKUP(C99, Calculations!$U$30:$AC$30, Calculations!$U$63:$AC$63), 0))</f>
        <v>0</v>
      </c>
      <c r="H99">
        <f>IF(D99 &lt;= MIN(Calculations!$U$30:$AC$30), 0,
IFERROR(LOOKUP(D99, Calculations!$U$30:$AC$30, Calculations!$U$64:$AC$64), 0))</f>
        <v>0</v>
      </c>
    </row>
    <row r="100" spans="2:8" ht="15.75" thickBot="1" x14ac:dyDescent="0.3">
      <c r="B100" s="119">
        <v>99</v>
      </c>
      <c r="C100" s="120">
        <v>0.27</v>
      </c>
      <c r="D100">
        <v>0</v>
      </c>
      <c r="E100">
        <f t="shared" si="2"/>
        <v>5.0000000000000044E-3</v>
      </c>
      <c r="F100">
        <f t="shared" si="3"/>
        <v>0</v>
      </c>
      <c r="G100" s="124">
        <f>IF(C100 &lt;= MIN(Calculations!$U$30:$AC$30), 0,
IFERROR(LOOKUP(C100, Calculations!$U$30:$AC$30, Calculations!$U$63:$AC$63), 0))</f>
        <v>0</v>
      </c>
      <c r="H100">
        <f>IF(D100 &lt;= MIN(Calculations!$U$30:$AC$30), 0,
IFERROR(LOOKUP(D100, Calculations!$U$30:$AC$30, Calculations!$U$64:$AC$64), 0))</f>
        <v>0</v>
      </c>
    </row>
    <row r="101" spans="2:8" ht="15.75" thickBot="1" x14ac:dyDescent="0.3">
      <c r="B101" s="119">
        <v>100</v>
      </c>
      <c r="C101" s="120">
        <v>0.28000000000000003</v>
      </c>
      <c r="D101">
        <v>0</v>
      </c>
      <c r="E101">
        <f t="shared" si="2"/>
        <v>5.0000000000000044E-3</v>
      </c>
      <c r="F101">
        <f t="shared" si="3"/>
        <v>0</v>
      </c>
      <c r="G101" s="124">
        <f>IF(C101 &lt;= MIN(Calculations!$U$30:$AC$30), 0,
IFERROR(LOOKUP(C101, Calculations!$U$30:$AC$30, Calculations!$U$63:$AC$63), 0))</f>
        <v>0</v>
      </c>
      <c r="H101">
        <f>IF(D101 &lt;= MIN(Calculations!$U$30:$AC$30), 0,
IFERROR(LOOKUP(D101, Calculations!$U$30:$AC$30, Calculations!$U$64:$AC$64), 0))</f>
        <v>0</v>
      </c>
    </row>
    <row r="102" spans="2:8" ht="15.75" thickBot="1" x14ac:dyDescent="0.3">
      <c r="B102" s="119">
        <v>101</v>
      </c>
      <c r="C102" s="120">
        <v>0.28000000000000003</v>
      </c>
      <c r="D102">
        <v>0</v>
      </c>
      <c r="E102">
        <f t="shared" si="2"/>
        <v>0</v>
      </c>
      <c r="F102">
        <f t="shared" si="3"/>
        <v>0</v>
      </c>
      <c r="G102" s="124">
        <f>IF(C102 &lt;= MIN(Calculations!$U$30:$AC$30), 0,
IFERROR(LOOKUP(C102, Calculations!$U$30:$AC$30, Calculations!$U$63:$AC$63), 0))</f>
        <v>0</v>
      </c>
      <c r="H102">
        <f>IF(D102 &lt;= MIN(Calculations!$U$30:$AC$30), 0,
IFERROR(LOOKUP(D102, Calculations!$U$30:$AC$30, Calculations!$U$64:$AC$64), 0))</f>
        <v>0</v>
      </c>
    </row>
    <row r="103" spans="2:8" ht="15.75" thickBot="1" x14ac:dyDescent="0.3">
      <c r="B103" s="119">
        <v>102</v>
      </c>
      <c r="C103" s="120">
        <v>0.28000000000000003</v>
      </c>
      <c r="D103">
        <v>0</v>
      </c>
      <c r="E103">
        <f t="shared" si="2"/>
        <v>0</v>
      </c>
      <c r="F103">
        <f t="shared" si="3"/>
        <v>0</v>
      </c>
      <c r="G103" s="124">
        <f>IF(C103 &lt;= MIN(Calculations!$U$30:$AC$30), 0,
IFERROR(LOOKUP(C103, Calculations!$U$30:$AC$30, Calculations!$U$63:$AC$63), 0))</f>
        <v>0</v>
      </c>
      <c r="H103">
        <f>IF(D103 &lt;= MIN(Calculations!$U$30:$AC$30), 0,
IFERROR(LOOKUP(D103, Calculations!$U$30:$AC$30, Calculations!$U$64:$AC$64), 0))</f>
        <v>0</v>
      </c>
    </row>
    <row r="104" spans="2:8" ht="15.75" thickBot="1" x14ac:dyDescent="0.3">
      <c r="B104" s="119">
        <v>103</v>
      </c>
      <c r="C104" s="120">
        <v>0.28000000000000003</v>
      </c>
      <c r="D104">
        <v>0</v>
      </c>
      <c r="E104">
        <f t="shared" si="2"/>
        <v>4.9999999999999767E-3</v>
      </c>
      <c r="F104">
        <f t="shared" si="3"/>
        <v>0</v>
      </c>
      <c r="G104" s="124">
        <f>IF(C104 &lt;= MIN(Calculations!$U$30:$AC$30), 0,
IFERROR(LOOKUP(C104, Calculations!$U$30:$AC$30, Calculations!$U$63:$AC$63), 0))</f>
        <v>0</v>
      </c>
      <c r="H104">
        <f>IF(D104 &lt;= MIN(Calculations!$U$30:$AC$30), 0,
IFERROR(LOOKUP(D104, Calculations!$U$30:$AC$30, Calculations!$U$64:$AC$64), 0))</f>
        <v>0</v>
      </c>
    </row>
    <row r="105" spans="2:8" ht="15.75" thickBot="1" x14ac:dyDescent="0.3">
      <c r="B105" s="119">
        <v>104</v>
      </c>
      <c r="C105" s="120">
        <v>0.28999999999999998</v>
      </c>
      <c r="D105">
        <v>0</v>
      </c>
      <c r="E105">
        <f t="shared" si="2"/>
        <v>9.9999999999999811E-3</v>
      </c>
      <c r="F105">
        <f t="shared" si="3"/>
        <v>0</v>
      </c>
      <c r="G105" s="124">
        <f>IF(C105 &lt;= MIN(Calculations!$U$30:$AC$30), 0,
IFERROR(LOOKUP(C105, Calculations!$U$30:$AC$30, Calculations!$U$63:$AC$63), 0))</f>
        <v>0</v>
      </c>
      <c r="H105">
        <f>IF(D105 &lt;= MIN(Calculations!$U$30:$AC$30), 0,
IFERROR(LOOKUP(D105, Calculations!$U$30:$AC$30, Calculations!$U$64:$AC$64), 0))</f>
        <v>0</v>
      </c>
    </row>
    <row r="106" spans="2:8" ht="15.75" thickBot="1" x14ac:dyDescent="0.3">
      <c r="B106" s="119">
        <v>105</v>
      </c>
      <c r="C106" s="120">
        <v>0.3</v>
      </c>
      <c r="D106">
        <v>0</v>
      </c>
      <c r="E106">
        <f t="shared" si="2"/>
        <v>1.0000000000000009E-2</v>
      </c>
      <c r="F106">
        <f t="shared" si="3"/>
        <v>0</v>
      </c>
      <c r="G106" s="124">
        <f>IF(C106 &lt;= MIN(Calculations!$U$30:$AC$30), 0,
IFERROR(LOOKUP(C106, Calculations!$U$30:$AC$30, Calculations!$U$63:$AC$63), 0))</f>
        <v>0</v>
      </c>
      <c r="H106">
        <f>IF(D106 &lt;= MIN(Calculations!$U$30:$AC$30), 0,
IFERROR(LOOKUP(D106, Calculations!$U$30:$AC$30, Calculations!$U$64:$AC$64), 0))</f>
        <v>0</v>
      </c>
    </row>
    <row r="107" spans="2:8" ht="15.75" thickBot="1" x14ac:dyDescent="0.3">
      <c r="B107" s="119">
        <v>106</v>
      </c>
      <c r="C107" s="120">
        <v>0.31</v>
      </c>
      <c r="D107">
        <v>0</v>
      </c>
      <c r="E107">
        <f t="shared" si="2"/>
        <v>1.0000000000000009E-2</v>
      </c>
      <c r="F107">
        <f t="shared" si="3"/>
        <v>0</v>
      </c>
      <c r="G107" s="124">
        <f>IF(C107 &lt;= MIN(Calculations!$U$30:$AC$30), 0,
IFERROR(LOOKUP(C107, Calculations!$U$30:$AC$30, Calculations!$U$63:$AC$63), 0))</f>
        <v>0</v>
      </c>
      <c r="H107">
        <f>IF(D107 &lt;= MIN(Calculations!$U$30:$AC$30), 0,
IFERROR(LOOKUP(D107, Calculations!$U$30:$AC$30, Calculations!$U$64:$AC$64), 0))</f>
        <v>0</v>
      </c>
    </row>
    <row r="108" spans="2:8" ht="15.75" thickBot="1" x14ac:dyDescent="0.3">
      <c r="B108" s="119">
        <v>107</v>
      </c>
      <c r="C108" s="120">
        <v>0.32</v>
      </c>
      <c r="D108">
        <v>0</v>
      </c>
      <c r="E108">
        <f t="shared" si="2"/>
        <v>1.0000000000000009E-2</v>
      </c>
      <c r="F108">
        <f t="shared" si="3"/>
        <v>0</v>
      </c>
      <c r="G108" s="124">
        <f>IF(C108 &lt;= MIN(Calculations!$U$30:$AC$30), 0,
IFERROR(LOOKUP(C108, Calculations!$U$30:$AC$30, Calculations!$U$63:$AC$63), 0))</f>
        <v>0</v>
      </c>
      <c r="H108">
        <f>IF(D108 &lt;= MIN(Calculations!$U$30:$AC$30), 0,
IFERROR(LOOKUP(D108, Calculations!$U$30:$AC$30, Calculations!$U$64:$AC$64), 0))</f>
        <v>0</v>
      </c>
    </row>
    <row r="109" spans="2:8" ht="15.75" thickBot="1" x14ac:dyDescent="0.3">
      <c r="B109" s="119">
        <v>108</v>
      </c>
      <c r="C109" s="120">
        <v>0.33</v>
      </c>
      <c r="D109">
        <v>0</v>
      </c>
      <c r="E109">
        <f t="shared" si="2"/>
        <v>1.4999999999999986E-2</v>
      </c>
      <c r="F109">
        <f t="shared" si="3"/>
        <v>0</v>
      </c>
      <c r="G109" s="124">
        <f>IF(C109 &lt;= MIN(Calculations!$U$30:$AC$30), 0,
IFERROR(LOOKUP(C109, Calculations!$U$30:$AC$30, Calculations!$U$63:$AC$63), 0))</f>
        <v>0</v>
      </c>
      <c r="H109">
        <f>IF(D109 &lt;= MIN(Calculations!$U$30:$AC$30), 0,
IFERROR(LOOKUP(D109, Calculations!$U$30:$AC$30, Calculations!$U$64:$AC$64), 0))</f>
        <v>0</v>
      </c>
    </row>
    <row r="110" spans="2:8" ht="15.75" thickBot="1" x14ac:dyDescent="0.3">
      <c r="B110" s="119">
        <v>109</v>
      </c>
      <c r="C110" s="120">
        <v>0.35</v>
      </c>
      <c r="D110">
        <v>0</v>
      </c>
      <c r="E110">
        <f t="shared" si="2"/>
        <v>1.4999999999999986E-2</v>
      </c>
      <c r="F110">
        <f t="shared" si="3"/>
        <v>0</v>
      </c>
      <c r="G110" s="124">
        <f>IF(C110 &lt;= MIN(Calculations!$U$30:$AC$30), 0,
IFERROR(LOOKUP(C110, Calculations!$U$30:$AC$30, Calculations!$U$63:$AC$63), 0))</f>
        <v>0</v>
      </c>
      <c r="H110">
        <f>IF(D110 &lt;= MIN(Calculations!$U$30:$AC$30), 0,
IFERROR(LOOKUP(D110, Calculations!$U$30:$AC$30, Calculations!$U$64:$AC$64), 0))</f>
        <v>0</v>
      </c>
    </row>
    <row r="111" spans="2:8" ht="15.75" thickBot="1" x14ac:dyDescent="0.3">
      <c r="B111" s="119">
        <v>110</v>
      </c>
      <c r="C111" s="120">
        <v>0.36</v>
      </c>
      <c r="D111">
        <v>0</v>
      </c>
      <c r="E111">
        <f t="shared" si="2"/>
        <v>1.5000000000000013E-2</v>
      </c>
      <c r="F111">
        <f t="shared" si="3"/>
        <v>0</v>
      </c>
      <c r="G111" s="124">
        <f>IF(C111 &lt;= MIN(Calculations!$U$30:$AC$30), 0,
IFERROR(LOOKUP(C111, Calculations!$U$30:$AC$30, Calculations!$U$63:$AC$63), 0))</f>
        <v>0</v>
      </c>
      <c r="H111">
        <f>IF(D111 &lt;= MIN(Calculations!$U$30:$AC$30), 0,
IFERROR(LOOKUP(D111, Calculations!$U$30:$AC$30, Calculations!$U$64:$AC$64), 0))</f>
        <v>0</v>
      </c>
    </row>
    <row r="112" spans="2:8" ht="15.75" thickBot="1" x14ac:dyDescent="0.3">
      <c r="B112" s="119">
        <v>111</v>
      </c>
      <c r="C112" s="120">
        <v>0.38</v>
      </c>
      <c r="D112">
        <v>0</v>
      </c>
      <c r="E112">
        <f t="shared" si="2"/>
        <v>1.5000000000000013E-2</v>
      </c>
      <c r="F112">
        <f t="shared" si="3"/>
        <v>0</v>
      </c>
      <c r="G112" s="124">
        <f>IF(C112 &lt;= MIN(Calculations!$U$30:$AC$30), 0,
IFERROR(LOOKUP(C112, Calculations!$U$30:$AC$30, Calculations!$U$63:$AC$63), 0))</f>
        <v>0</v>
      </c>
      <c r="H112">
        <f>IF(D112 &lt;= MIN(Calculations!$U$30:$AC$30), 0,
IFERROR(LOOKUP(D112, Calculations!$U$30:$AC$30, Calculations!$U$64:$AC$64), 0))</f>
        <v>0</v>
      </c>
    </row>
    <row r="113" spans="2:8" ht="15.75" thickBot="1" x14ac:dyDescent="0.3">
      <c r="B113" s="119">
        <v>112</v>
      </c>
      <c r="C113" s="120">
        <v>0.39</v>
      </c>
      <c r="D113">
        <v>0</v>
      </c>
      <c r="E113">
        <f t="shared" si="2"/>
        <v>1.4999999999999986E-2</v>
      </c>
      <c r="F113">
        <f t="shared" si="3"/>
        <v>0</v>
      </c>
      <c r="G113" s="124">
        <f>IF(C113 &lt;= MIN(Calculations!$U$30:$AC$30), 0,
IFERROR(LOOKUP(C113, Calculations!$U$30:$AC$30, Calculations!$U$63:$AC$63), 0))</f>
        <v>0</v>
      </c>
      <c r="H113">
        <f>IF(D113 &lt;= MIN(Calculations!$U$30:$AC$30), 0,
IFERROR(LOOKUP(D113, Calculations!$U$30:$AC$30, Calculations!$U$64:$AC$64), 0))</f>
        <v>0</v>
      </c>
    </row>
    <row r="114" spans="2:8" ht="15.75" thickBot="1" x14ac:dyDescent="0.3">
      <c r="B114" s="119">
        <v>113</v>
      </c>
      <c r="C114" s="120">
        <v>0.41</v>
      </c>
      <c r="D114">
        <v>0</v>
      </c>
      <c r="E114">
        <f t="shared" si="2"/>
        <v>1.999999999999999E-2</v>
      </c>
      <c r="F114">
        <f t="shared" si="3"/>
        <v>0</v>
      </c>
      <c r="G114" s="124">
        <f>IF(C114 &lt;= MIN(Calculations!$U$30:$AC$30), 0,
IFERROR(LOOKUP(C114, Calculations!$U$30:$AC$30, Calculations!$U$63:$AC$63), 0))</f>
        <v>0</v>
      </c>
      <c r="H114">
        <f>IF(D114 &lt;= MIN(Calculations!$U$30:$AC$30), 0,
IFERROR(LOOKUP(D114, Calculations!$U$30:$AC$30, Calculations!$U$64:$AC$64), 0))</f>
        <v>0</v>
      </c>
    </row>
    <row r="115" spans="2:8" ht="15.75" thickBot="1" x14ac:dyDescent="0.3">
      <c r="B115" s="119">
        <v>114</v>
      </c>
      <c r="C115" s="120">
        <v>0.43</v>
      </c>
      <c r="D115">
        <v>0</v>
      </c>
      <c r="E115">
        <f t="shared" si="2"/>
        <v>1.5000000000000013E-2</v>
      </c>
      <c r="F115">
        <f t="shared" si="3"/>
        <v>0</v>
      </c>
      <c r="G115" s="124">
        <f>IF(C115 &lt;= MIN(Calculations!$U$30:$AC$30), 0,
IFERROR(LOOKUP(C115, Calculations!$U$30:$AC$30, Calculations!$U$63:$AC$63), 0))</f>
        <v>0</v>
      </c>
      <c r="H115">
        <f>IF(D115 &lt;= MIN(Calculations!$U$30:$AC$30), 0,
IFERROR(LOOKUP(D115, Calculations!$U$30:$AC$30, Calculations!$U$64:$AC$64), 0))</f>
        <v>0</v>
      </c>
    </row>
    <row r="116" spans="2:8" ht="15.75" thickBot="1" x14ac:dyDescent="0.3">
      <c r="B116" s="119">
        <v>115</v>
      </c>
      <c r="C116" s="120">
        <v>0.44</v>
      </c>
      <c r="D116">
        <v>0</v>
      </c>
      <c r="E116">
        <f t="shared" si="2"/>
        <v>1.5000000000000013E-2</v>
      </c>
      <c r="F116">
        <f t="shared" si="3"/>
        <v>0</v>
      </c>
      <c r="G116" s="124">
        <f>IF(C116 &lt;= MIN(Calculations!$U$30:$AC$30), 0,
IFERROR(LOOKUP(C116, Calculations!$U$30:$AC$30, Calculations!$U$63:$AC$63), 0))</f>
        <v>0</v>
      </c>
      <c r="H116">
        <f>IF(D116 &lt;= MIN(Calculations!$U$30:$AC$30), 0,
IFERROR(LOOKUP(D116, Calculations!$U$30:$AC$30, Calculations!$U$64:$AC$64), 0))</f>
        <v>0</v>
      </c>
    </row>
    <row r="117" spans="2:8" ht="15.75" thickBot="1" x14ac:dyDescent="0.3">
      <c r="B117" s="119">
        <v>116</v>
      </c>
      <c r="C117" s="120">
        <v>0.46</v>
      </c>
      <c r="D117">
        <v>0</v>
      </c>
      <c r="E117">
        <f t="shared" si="2"/>
        <v>1.4999999999999986E-2</v>
      </c>
      <c r="F117">
        <f t="shared" si="3"/>
        <v>0</v>
      </c>
      <c r="G117" s="124">
        <f>IF(C117 &lt;= MIN(Calculations!$U$30:$AC$30), 0,
IFERROR(LOOKUP(C117, Calculations!$U$30:$AC$30, Calculations!$U$63:$AC$63), 0))</f>
        <v>0</v>
      </c>
      <c r="H117">
        <f>IF(D117 &lt;= MIN(Calculations!$U$30:$AC$30), 0,
IFERROR(LOOKUP(D117, Calculations!$U$30:$AC$30, Calculations!$U$64:$AC$64), 0))</f>
        <v>0</v>
      </c>
    </row>
    <row r="118" spans="2:8" ht="15.75" thickBot="1" x14ac:dyDescent="0.3">
      <c r="B118" s="119">
        <v>117</v>
      </c>
      <c r="C118" s="120">
        <v>0.47</v>
      </c>
      <c r="D118">
        <v>0</v>
      </c>
      <c r="E118">
        <f t="shared" si="2"/>
        <v>1.4999999999999986E-2</v>
      </c>
      <c r="F118">
        <f t="shared" si="3"/>
        <v>0</v>
      </c>
      <c r="G118" s="124">
        <f>IF(C118 &lt;= MIN(Calculations!$U$30:$AC$30), 0,
IFERROR(LOOKUP(C118, Calculations!$U$30:$AC$30, Calculations!$U$63:$AC$63), 0))</f>
        <v>0</v>
      </c>
      <c r="H118">
        <f>IF(D118 &lt;= MIN(Calculations!$U$30:$AC$30), 0,
IFERROR(LOOKUP(D118, Calculations!$U$30:$AC$30, Calculations!$U$64:$AC$64), 0))</f>
        <v>0</v>
      </c>
    </row>
    <row r="119" spans="2:8" ht="15.75" thickBot="1" x14ac:dyDescent="0.3">
      <c r="B119" s="119">
        <v>118</v>
      </c>
      <c r="C119" s="120">
        <v>0.49</v>
      </c>
      <c r="D119">
        <v>0</v>
      </c>
      <c r="E119">
        <f t="shared" si="2"/>
        <v>1.5000000000000013E-2</v>
      </c>
      <c r="F119">
        <f t="shared" si="3"/>
        <v>0</v>
      </c>
      <c r="G119" s="124">
        <f>IF(C119 &lt;= MIN(Calculations!$U$30:$AC$30), 0,
IFERROR(LOOKUP(C119, Calculations!$U$30:$AC$30, Calculations!$U$63:$AC$63), 0))</f>
        <v>0</v>
      </c>
      <c r="H119">
        <f>IF(D119 &lt;= MIN(Calculations!$U$30:$AC$30), 0,
IFERROR(LOOKUP(D119, Calculations!$U$30:$AC$30, Calculations!$U$64:$AC$64), 0))</f>
        <v>0</v>
      </c>
    </row>
    <row r="120" spans="2:8" ht="15.75" thickBot="1" x14ac:dyDescent="0.3">
      <c r="B120" s="119">
        <v>119</v>
      </c>
      <c r="C120" s="120">
        <v>0.5</v>
      </c>
      <c r="D120">
        <v>0</v>
      </c>
      <c r="E120">
        <f t="shared" si="2"/>
        <v>1.5000000000000013E-2</v>
      </c>
      <c r="F120">
        <f t="shared" si="3"/>
        <v>0</v>
      </c>
      <c r="G120" s="124">
        <f>IF(C120 &lt;= MIN(Calculations!$U$30:$AC$30), 0,
IFERROR(LOOKUP(C120, Calculations!$U$30:$AC$30, Calculations!$U$63:$AC$63), 0))</f>
        <v>0</v>
      </c>
      <c r="H120">
        <f>IF(D120 &lt;= MIN(Calculations!$U$30:$AC$30), 0,
IFERROR(LOOKUP(D120, Calculations!$U$30:$AC$30, Calculations!$U$64:$AC$64), 0))</f>
        <v>0</v>
      </c>
    </row>
    <row r="121" spans="2:8" ht="15.75" thickBot="1" x14ac:dyDescent="0.3">
      <c r="B121" s="119">
        <v>120</v>
      </c>
      <c r="C121" s="120">
        <v>0.52</v>
      </c>
      <c r="D121">
        <v>0</v>
      </c>
      <c r="E121">
        <f t="shared" si="2"/>
        <v>2.0000000000000018E-2</v>
      </c>
      <c r="F121">
        <f t="shared" si="3"/>
        <v>0</v>
      </c>
      <c r="G121" s="124">
        <f>IF(C121 &lt;= MIN(Calculations!$U$30:$AC$30), 0,
IFERROR(LOOKUP(C121, Calculations!$U$30:$AC$30, Calculations!$U$63:$AC$63), 0))</f>
        <v>0</v>
      </c>
      <c r="H121">
        <f>IF(D121 &lt;= MIN(Calculations!$U$30:$AC$30), 0,
IFERROR(LOOKUP(D121, Calculations!$U$30:$AC$30, Calculations!$U$64:$AC$64), 0))</f>
        <v>0</v>
      </c>
    </row>
    <row r="122" spans="2:8" ht="15.75" thickBot="1" x14ac:dyDescent="0.3">
      <c r="B122" s="119">
        <v>121</v>
      </c>
      <c r="C122" s="120">
        <v>0.54</v>
      </c>
      <c r="D122">
        <v>0</v>
      </c>
      <c r="E122">
        <f t="shared" si="2"/>
        <v>1.5000000000000013E-2</v>
      </c>
      <c r="F122">
        <f t="shared" si="3"/>
        <v>0</v>
      </c>
      <c r="G122" s="124">
        <f>IF(C122 &lt;= MIN(Calculations!$U$30:$AC$30), 0,
IFERROR(LOOKUP(C122, Calculations!$U$30:$AC$30, Calculations!$U$63:$AC$63), 0))</f>
        <v>0</v>
      </c>
      <c r="H122">
        <f>IF(D122 &lt;= MIN(Calculations!$U$30:$AC$30), 0,
IFERROR(LOOKUP(D122, Calculations!$U$30:$AC$30, Calculations!$U$64:$AC$64), 0))</f>
        <v>0</v>
      </c>
    </row>
    <row r="123" spans="2:8" ht="15.75" thickBot="1" x14ac:dyDescent="0.3">
      <c r="B123" s="119">
        <v>122</v>
      </c>
      <c r="C123" s="120">
        <v>0.55000000000000004</v>
      </c>
      <c r="D123">
        <v>0</v>
      </c>
      <c r="E123">
        <f t="shared" si="2"/>
        <v>1.4999999999999958E-2</v>
      </c>
      <c r="F123">
        <f t="shared" si="3"/>
        <v>0</v>
      </c>
      <c r="G123" s="124">
        <f>IF(C123 &lt;= MIN(Calculations!$U$30:$AC$30), 0,
IFERROR(LOOKUP(C123, Calculations!$U$30:$AC$30, Calculations!$U$63:$AC$63), 0))</f>
        <v>0</v>
      </c>
      <c r="H123">
        <f>IF(D123 &lt;= MIN(Calculations!$U$30:$AC$30), 0,
IFERROR(LOOKUP(D123, Calculations!$U$30:$AC$30, Calculations!$U$64:$AC$64), 0))</f>
        <v>0</v>
      </c>
    </row>
    <row r="124" spans="2:8" ht="15.75" thickBot="1" x14ac:dyDescent="0.3">
      <c r="B124" s="119">
        <v>123</v>
      </c>
      <c r="C124" s="120">
        <v>0.56999999999999995</v>
      </c>
      <c r="D124">
        <v>0</v>
      </c>
      <c r="E124">
        <f t="shared" si="2"/>
        <v>1.9999999999999962E-2</v>
      </c>
      <c r="F124">
        <f t="shared" si="3"/>
        <v>0</v>
      </c>
      <c r="G124" s="124">
        <f>IF(C124 &lt;= MIN(Calculations!$U$30:$AC$30), 0,
IFERROR(LOOKUP(C124, Calculations!$U$30:$AC$30, Calculations!$U$63:$AC$63), 0))</f>
        <v>0</v>
      </c>
      <c r="H124">
        <f>IF(D124 &lt;= MIN(Calculations!$U$30:$AC$30), 0,
IFERROR(LOOKUP(D124, Calculations!$U$30:$AC$30, Calculations!$U$64:$AC$64), 0))</f>
        <v>0</v>
      </c>
    </row>
    <row r="125" spans="2:8" ht="15.75" thickBot="1" x14ac:dyDescent="0.3">
      <c r="B125" s="119">
        <v>124</v>
      </c>
      <c r="C125" s="120">
        <v>0.59</v>
      </c>
      <c r="D125">
        <v>0</v>
      </c>
      <c r="E125">
        <f t="shared" si="2"/>
        <v>2.0000000000000018E-2</v>
      </c>
      <c r="F125">
        <f t="shared" si="3"/>
        <v>0</v>
      </c>
      <c r="G125" s="124">
        <f>IF(C125 &lt;= MIN(Calculations!$U$30:$AC$30), 0,
IFERROR(LOOKUP(C125, Calculations!$U$30:$AC$30, Calculations!$U$63:$AC$63), 0))</f>
        <v>0</v>
      </c>
      <c r="H125">
        <f>IF(D125 &lt;= MIN(Calculations!$U$30:$AC$30), 0,
IFERROR(LOOKUP(D125, Calculations!$U$30:$AC$30, Calculations!$U$64:$AC$64), 0))</f>
        <v>0</v>
      </c>
    </row>
    <row r="126" spans="2:8" ht="15.75" thickBot="1" x14ac:dyDescent="0.3">
      <c r="B126" s="119">
        <v>125</v>
      </c>
      <c r="C126" s="120">
        <v>0.61</v>
      </c>
      <c r="D126">
        <v>0</v>
      </c>
      <c r="E126">
        <f t="shared" si="2"/>
        <v>1.5000000000000013E-2</v>
      </c>
      <c r="F126">
        <f t="shared" si="3"/>
        <v>0</v>
      </c>
      <c r="G126" s="124">
        <f>IF(C126 &lt;= MIN(Calculations!$U$30:$AC$30), 0,
IFERROR(LOOKUP(C126, Calculations!$U$30:$AC$30, Calculations!$U$63:$AC$63), 0))</f>
        <v>0</v>
      </c>
      <c r="H126">
        <f>IF(D126 &lt;= MIN(Calculations!$U$30:$AC$30), 0,
IFERROR(LOOKUP(D126, Calculations!$U$30:$AC$30, Calculations!$U$64:$AC$64), 0))</f>
        <v>0</v>
      </c>
    </row>
    <row r="127" spans="2:8" ht="15.75" thickBot="1" x14ac:dyDescent="0.3">
      <c r="B127" s="119">
        <v>126</v>
      </c>
      <c r="C127" s="120">
        <v>0.62</v>
      </c>
      <c r="D127">
        <v>0</v>
      </c>
      <c r="E127">
        <f t="shared" si="2"/>
        <v>2.0000000000000018E-2</v>
      </c>
      <c r="F127">
        <f t="shared" si="3"/>
        <v>0</v>
      </c>
      <c r="G127" s="124">
        <f>IF(C127 &lt;= MIN(Calculations!$U$30:$AC$30), 0,
IFERROR(LOOKUP(C127, Calculations!$U$30:$AC$30, Calculations!$U$63:$AC$63), 0))</f>
        <v>0</v>
      </c>
      <c r="H127">
        <f>IF(D127 &lt;= MIN(Calculations!$U$30:$AC$30), 0,
IFERROR(LOOKUP(D127, Calculations!$U$30:$AC$30, Calculations!$U$64:$AC$64), 0))</f>
        <v>0</v>
      </c>
    </row>
    <row r="128" spans="2:8" ht="15.75" thickBot="1" x14ac:dyDescent="0.3">
      <c r="B128" s="119">
        <v>127</v>
      </c>
      <c r="C128" s="120">
        <v>0.65</v>
      </c>
      <c r="D128">
        <v>0</v>
      </c>
      <c r="E128">
        <f t="shared" si="2"/>
        <v>3.0000000000000027E-2</v>
      </c>
      <c r="F128">
        <f t="shared" si="3"/>
        <v>0</v>
      </c>
      <c r="G128" s="124">
        <f>IF(C128 &lt;= MIN(Calculations!$U$30:$AC$30), 0,
IFERROR(LOOKUP(C128, Calculations!$U$30:$AC$30, Calculations!$U$63:$AC$63), 0))</f>
        <v>0</v>
      </c>
      <c r="H128">
        <f>IF(D128 &lt;= MIN(Calculations!$U$30:$AC$30), 0,
IFERROR(LOOKUP(D128, Calculations!$U$30:$AC$30, Calculations!$U$64:$AC$64), 0))</f>
        <v>0</v>
      </c>
    </row>
    <row r="129" spans="2:8" ht="15.75" thickBot="1" x14ac:dyDescent="0.3">
      <c r="B129" s="119">
        <v>128</v>
      </c>
      <c r="C129" s="120">
        <v>0.68</v>
      </c>
      <c r="D129">
        <v>0</v>
      </c>
      <c r="E129">
        <f t="shared" si="2"/>
        <v>2.4999999999999967E-2</v>
      </c>
      <c r="F129">
        <f t="shared" si="3"/>
        <v>0</v>
      </c>
      <c r="G129" s="124">
        <f>IF(C129 &lt;= MIN(Calculations!$U$30:$AC$30), 0,
IFERROR(LOOKUP(C129, Calculations!$U$30:$AC$30, Calculations!$U$63:$AC$63), 0))</f>
        <v>0</v>
      </c>
      <c r="H129">
        <f>IF(D129 &lt;= MIN(Calculations!$U$30:$AC$30), 0,
IFERROR(LOOKUP(D129, Calculations!$U$30:$AC$30, Calculations!$U$64:$AC$64), 0))</f>
        <v>0</v>
      </c>
    </row>
    <row r="130" spans="2:8" ht="15.75" thickBot="1" x14ac:dyDescent="0.3">
      <c r="B130" s="119">
        <v>129</v>
      </c>
      <c r="C130" s="120">
        <v>0.7</v>
      </c>
      <c r="D130">
        <v>0</v>
      </c>
      <c r="E130">
        <f t="shared" si="2"/>
        <v>2.4999999999999967E-2</v>
      </c>
      <c r="F130">
        <f t="shared" si="3"/>
        <v>0</v>
      </c>
      <c r="G130" s="124">
        <f>IF(C130 &lt;= MIN(Calculations!$U$30:$AC$30), 0,
IFERROR(LOOKUP(C130, Calculations!$U$30:$AC$30, Calculations!$U$63:$AC$63), 0))</f>
        <v>0</v>
      </c>
      <c r="H130">
        <f>IF(D130 &lt;= MIN(Calculations!$U$30:$AC$30), 0,
IFERROR(LOOKUP(D130, Calculations!$U$30:$AC$30, Calculations!$U$64:$AC$64), 0))</f>
        <v>0</v>
      </c>
    </row>
    <row r="131" spans="2:8" ht="15.75" thickBot="1" x14ac:dyDescent="0.3">
      <c r="B131" s="119">
        <v>130</v>
      </c>
      <c r="C131" s="120">
        <v>0.73</v>
      </c>
      <c r="D131">
        <v>0</v>
      </c>
      <c r="E131">
        <f t="shared" si="2"/>
        <v>3.5000000000000031E-2</v>
      </c>
      <c r="F131">
        <f t="shared" si="3"/>
        <v>0</v>
      </c>
      <c r="G131" s="124">
        <f>IF(C131 &lt;= MIN(Calculations!$U$30:$AC$30), 0,
IFERROR(LOOKUP(C131, Calculations!$U$30:$AC$30, Calculations!$U$63:$AC$63), 0))</f>
        <v>0</v>
      </c>
      <c r="H131">
        <f>IF(D131 &lt;= MIN(Calculations!$U$30:$AC$30), 0,
IFERROR(LOOKUP(D131, Calculations!$U$30:$AC$30, Calculations!$U$64:$AC$64), 0))</f>
        <v>0</v>
      </c>
    </row>
    <row r="132" spans="2:8" ht="15.75" thickBot="1" x14ac:dyDescent="0.3">
      <c r="B132" s="119">
        <v>131</v>
      </c>
      <c r="C132" s="120">
        <v>0.77</v>
      </c>
      <c r="D132">
        <v>0</v>
      </c>
      <c r="E132">
        <f t="shared" ref="E132:E195" si="4">(C133 - C131) / 2</f>
        <v>4.4999999999999984E-2</v>
      </c>
      <c r="F132">
        <f t="shared" ref="F132:F195" si="5">(D133 - D131) / 2</f>
        <v>0</v>
      </c>
      <c r="G132" s="124">
        <f>IF(C132 &lt;= MIN(Calculations!$U$30:$AC$30), 0,
IFERROR(LOOKUP(C132, Calculations!$U$30:$AC$30, Calculations!$U$63:$AC$63), 0))</f>
        <v>0</v>
      </c>
      <c r="H132">
        <f>IF(D132 &lt;= MIN(Calculations!$U$30:$AC$30), 0,
IFERROR(LOOKUP(D132, Calculations!$U$30:$AC$30, Calculations!$U$64:$AC$64), 0))</f>
        <v>0</v>
      </c>
    </row>
    <row r="133" spans="2:8" ht="15.75" thickBot="1" x14ac:dyDescent="0.3">
      <c r="B133" s="119">
        <v>132</v>
      </c>
      <c r="C133" s="120">
        <v>0.82</v>
      </c>
      <c r="D133">
        <v>0</v>
      </c>
      <c r="E133">
        <f t="shared" si="4"/>
        <v>4.4999999999999984E-2</v>
      </c>
      <c r="F133">
        <f t="shared" si="5"/>
        <v>0</v>
      </c>
      <c r="G133" s="124">
        <f>IF(C133 &lt;= MIN(Calculations!$U$30:$AC$30), 0,
IFERROR(LOOKUP(C133, Calculations!$U$30:$AC$30, Calculations!$U$63:$AC$63), 0))</f>
        <v>0</v>
      </c>
      <c r="H133">
        <f>IF(D133 &lt;= MIN(Calculations!$U$30:$AC$30), 0,
IFERROR(LOOKUP(D133, Calculations!$U$30:$AC$30, Calculations!$U$64:$AC$64), 0))</f>
        <v>0</v>
      </c>
    </row>
    <row r="134" spans="2:8" ht="15.75" thickBot="1" x14ac:dyDescent="0.3">
      <c r="B134" s="119">
        <v>133</v>
      </c>
      <c r="C134" s="120">
        <v>0.86</v>
      </c>
      <c r="D134">
        <v>0</v>
      </c>
      <c r="E134">
        <f t="shared" si="4"/>
        <v>5.0000000000000044E-2</v>
      </c>
      <c r="F134">
        <f t="shared" si="5"/>
        <v>0</v>
      </c>
      <c r="G134" s="124">
        <f>IF(C134 &lt;= MIN(Calculations!$U$30:$AC$30), 0,
IFERROR(LOOKUP(C134, Calculations!$U$30:$AC$30, Calculations!$U$63:$AC$63), 0))</f>
        <v>0</v>
      </c>
      <c r="H134">
        <f>IF(D134 &lt;= MIN(Calculations!$U$30:$AC$30), 0,
IFERROR(LOOKUP(D134, Calculations!$U$30:$AC$30, Calculations!$U$64:$AC$64), 0))</f>
        <v>0</v>
      </c>
    </row>
    <row r="135" spans="2:8" ht="15.75" thickBot="1" x14ac:dyDescent="0.3">
      <c r="B135" s="119">
        <v>134</v>
      </c>
      <c r="C135" s="120">
        <v>0.92</v>
      </c>
      <c r="D135">
        <v>0</v>
      </c>
      <c r="E135">
        <f t="shared" si="4"/>
        <v>0.06</v>
      </c>
      <c r="F135">
        <f t="shared" si="5"/>
        <v>0</v>
      </c>
      <c r="G135" s="124">
        <f>IF(C135 &lt;= MIN(Calculations!$U$30:$AC$30), 0,
IFERROR(LOOKUP(C135, Calculations!$U$30:$AC$30, Calculations!$U$63:$AC$63), 0))</f>
        <v>0</v>
      </c>
      <c r="H135">
        <f>IF(D135 &lt;= MIN(Calculations!$U$30:$AC$30), 0,
IFERROR(LOOKUP(D135, Calculations!$U$30:$AC$30, Calculations!$U$64:$AC$64), 0))</f>
        <v>0</v>
      </c>
    </row>
    <row r="136" spans="2:8" ht="15.75" thickBot="1" x14ac:dyDescent="0.3">
      <c r="B136" s="119">
        <v>135</v>
      </c>
      <c r="C136" s="120">
        <v>0.98</v>
      </c>
      <c r="D136">
        <v>0</v>
      </c>
      <c r="E136">
        <f t="shared" si="4"/>
        <v>0.06</v>
      </c>
      <c r="F136">
        <f t="shared" si="5"/>
        <v>0</v>
      </c>
      <c r="G136" s="124">
        <f>IF(C136 &lt;= MIN(Calculations!$U$30:$AC$30), 0,
IFERROR(LOOKUP(C136, Calculations!$U$30:$AC$30, Calculations!$U$63:$AC$63), 0))</f>
        <v>0</v>
      </c>
      <c r="H136">
        <f>IF(D136 &lt;= MIN(Calculations!$U$30:$AC$30), 0,
IFERROR(LOOKUP(D136, Calculations!$U$30:$AC$30, Calculations!$U$64:$AC$64), 0))</f>
        <v>0</v>
      </c>
    </row>
    <row r="137" spans="2:8" ht="15.75" thickBot="1" x14ac:dyDescent="0.3">
      <c r="B137" s="119">
        <v>136</v>
      </c>
      <c r="C137" s="120">
        <v>1.04</v>
      </c>
      <c r="D137">
        <v>0</v>
      </c>
      <c r="E137">
        <f t="shared" si="4"/>
        <v>7.0000000000000062E-2</v>
      </c>
      <c r="F137">
        <f t="shared" si="5"/>
        <v>0</v>
      </c>
      <c r="G137" s="124">
        <f>IF(C137 &lt;= MIN(Calculations!$U$30:$AC$30), 0,
IFERROR(LOOKUP(C137, Calculations!$U$30:$AC$30, Calculations!$U$63:$AC$63), 0))</f>
        <v>0</v>
      </c>
      <c r="H137">
        <f>IF(D137 &lt;= MIN(Calculations!$U$30:$AC$30), 0,
IFERROR(LOOKUP(D137, Calculations!$U$30:$AC$30, Calculations!$U$64:$AC$64), 0))</f>
        <v>0</v>
      </c>
    </row>
    <row r="138" spans="2:8" ht="15.75" thickBot="1" x14ac:dyDescent="0.3">
      <c r="B138" s="119">
        <v>137</v>
      </c>
      <c r="C138" s="120">
        <v>1.1200000000000001</v>
      </c>
      <c r="D138">
        <v>0</v>
      </c>
      <c r="E138">
        <f t="shared" si="4"/>
        <v>8.4999999999999964E-2</v>
      </c>
      <c r="F138">
        <f t="shared" si="5"/>
        <v>0</v>
      </c>
      <c r="G138" s="124">
        <f>IF(C138 &lt;= MIN(Calculations!$U$30:$AC$30), 0,
IFERROR(LOOKUP(C138, Calculations!$U$30:$AC$30, Calculations!$U$63:$AC$63), 0))</f>
        <v>0</v>
      </c>
      <c r="H138">
        <f>IF(D138 &lt;= MIN(Calculations!$U$30:$AC$30), 0,
IFERROR(LOOKUP(D138, Calculations!$U$30:$AC$30, Calculations!$U$64:$AC$64), 0))</f>
        <v>0</v>
      </c>
    </row>
    <row r="139" spans="2:8" ht="15.75" thickBot="1" x14ac:dyDescent="0.3">
      <c r="B139" s="119">
        <v>138</v>
      </c>
      <c r="C139" s="120">
        <v>1.21</v>
      </c>
      <c r="D139">
        <v>0</v>
      </c>
      <c r="E139">
        <f t="shared" si="4"/>
        <v>8.4999999999999964E-2</v>
      </c>
      <c r="F139">
        <f t="shared" si="5"/>
        <v>0</v>
      </c>
      <c r="G139" s="124">
        <f>IF(C139 &lt;= MIN(Calculations!$U$30:$AC$30), 0,
IFERROR(LOOKUP(C139, Calculations!$U$30:$AC$30, Calculations!$U$63:$AC$63), 0))</f>
        <v>0</v>
      </c>
      <c r="H139">
        <f>IF(D139 &lt;= MIN(Calculations!$U$30:$AC$30), 0,
IFERROR(LOOKUP(D139, Calculations!$U$30:$AC$30, Calculations!$U$64:$AC$64), 0))</f>
        <v>0</v>
      </c>
    </row>
    <row r="140" spans="2:8" ht="15.75" thickBot="1" x14ac:dyDescent="0.3">
      <c r="B140" s="119">
        <v>139</v>
      </c>
      <c r="C140" s="120">
        <v>1.29</v>
      </c>
      <c r="D140">
        <v>0</v>
      </c>
      <c r="E140">
        <f t="shared" si="4"/>
        <v>7.5000000000000067E-2</v>
      </c>
      <c r="F140">
        <f t="shared" si="5"/>
        <v>0</v>
      </c>
      <c r="G140" s="124">
        <f>IF(C140 &lt;= MIN(Calculations!$U$30:$AC$30), 0,
IFERROR(LOOKUP(C140, Calculations!$U$30:$AC$30, Calculations!$U$63:$AC$63), 0))</f>
        <v>0</v>
      </c>
      <c r="H140">
        <f>IF(D140 &lt;= MIN(Calculations!$U$30:$AC$30), 0,
IFERROR(LOOKUP(D140, Calculations!$U$30:$AC$30, Calculations!$U$64:$AC$64), 0))</f>
        <v>0</v>
      </c>
    </row>
    <row r="141" spans="2:8" ht="15.75" thickBot="1" x14ac:dyDescent="0.3">
      <c r="B141" s="119">
        <v>140</v>
      </c>
      <c r="C141" s="120">
        <v>1.36</v>
      </c>
      <c r="D141">
        <v>0</v>
      </c>
      <c r="E141">
        <f t="shared" si="4"/>
        <v>7.4999999999999956E-2</v>
      </c>
      <c r="F141">
        <f t="shared" si="5"/>
        <v>0</v>
      </c>
      <c r="G141" s="124">
        <f>IF(C141 &lt;= MIN(Calculations!$U$30:$AC$30), 0,
IFERROR(LOOKUP(C141, Calculations!$U$30:$AC$30, Calculations!$U$63:$AC$63), 0))</f>
        <v>0</v>
      </c>
      <c r="H141">
        <f>IF(D141 &lt;= MIN(Calculations!$U$30:$AC$30), 0,
IFERROR(LOOKUP(D141, Calculations!$U$30:$AC$30, Calculations!$U$64:$AC$64), 0))</f>
        <v>0</v>
      </c>
    </row>
    <row r="142" spans="2:8" ht="15.75" thickBot="1" x14ac:dyDescent="0.3">
      <c r="B142" s="119">
        <v>141</v>
      </c>
      <c r="C142" s="120">
        <v>1.44</v>
      </c>
      <c r="D142">
        <v>0</v>
      </c>
      <c r="E142">
        <f t="shared" si="4"/>
        <v>8.9999999999999969E-2</v>
      </c>
      <c r="F142">
        <f t="shared" si="5"/>
        <v>0</v>
      </c>
      <c r="G142" s="124">
        <f>IF(C142 &lt;= MIN(Calculations!$U$30:$AC$30), 0,
IFERROR(LOOKUP(C142, Calculations!$U$30:$AC$30, Calculations!$U$63:$AC$63), 0))</f>
        <v>0</v>
      </c>
      <c r="H142">
        <f>IF(D142 &lt;= MIN(Calculations!$U$30:$AC$30), 0,
IFERROR(LOOKUP(D142, Calculations!$U$30:$AC$30, Calculations!$U$64:$AC$64), 0))</f>
        <v>0</v>
      </c>
    </row>
    <row r="143" spans="2:8" ht="15.75" thickBot="1" x14ac:dyDescent="0.3">
      <c r="B143" s="119">
        <v>142</v>
      </c>
      <c r="C143" s="120">
        <v>1.54</v>
      </c>
      <c r="D143">
        <v>0</v>
      </c>
      <c r="E143">
        <f t="shared" si="4"/>
        <v>9.9999999999999978E-2</v>
      </c>
      <c r="F143">
        <f t="shared" si="5"/>
        <v>0</v>
      </c>
      <c r="G143" s="124">
        <f>IF(C143 &lt;= MIN(Calculations!$U$30:$AC$30), 0,
IFERROR(LOOKUP(C143, Calculations!$U$30:$AC$30, Calculations!$U$63:$AC$63), 0))</f>
        <v>0</v>
      </c>
      <c r="H143">
        <f>IF(D143 &lt;= MIN(Calculations!$U$30:$AC$30), 0,
IFERROR(LOOKUP(D143, Calculations!$U$30:$AC$30, Calculations!$U$64:$AC$64), 0))</f>
        <v>0</v>
      </c>
    </row>
    <row r="144" spans="2:8" ht="15.75" thickBot="1" x14ac:dyDescent="0.3">
      <c r="B144" s="119">
        <v>143</v>
      </c>
      <c r="C144" s="120">
        <v>1.64</v>
      </c>
      <c r="D144">
        <v>0</v>
      </c>
      <c r="E144">
        <f t="shared" si="4"/>
        <v>0.10499999999999998</v>
      </c>
      <c r="F144">
        <f t="shared" si="5"/>
        <v>0</v>
      </c>
      <c r="G144" s="124">
        <f>IF(C144 &lt;= MIN(Calculations!$U$30:$AC$30), 0,
IFERROR(LOOKUP(C144, Calculations!$U$30:$AC$30, Calculations!$U$63:$AC$63), 0))</f>
        <v>0</v>
      </c>
      <c r="H144">
        <f>IF(D144 &lt;= MIN(Calculations!$U$30:$AC$30), 0,
IFERROR(LOOKUP(D144, Calculations!$U$30:$AC$30, Calculations!$U$64:$AC$64), 0))</f>
        <v>0</v>
      </c>
    </row>
    <row r="145" spans="2:8" ht="15.75" thickBot="1" x14ac:dyDescent="0.3">
      <c r="B145" s="119">
        <v>144</v>
      </c>
      <c r="C145" s="120">
        <v>1.75</v>
      </c>
      <c r="D145">
        <v>0</v>
      </c>
      <c r="E145">
        <f t="shared" si="4"/>
        <v>0.1100000000000001</v>
      </c>
      <c r="F145">
        <f t="shared" si="5"/>
        <v>0</v>
      </c>
      <c r="G145" s="124">
        <f>IF(C145 &lt;= MIN(Calculations!$U$30:$AC$30), 0,
IFERROR(LOOKUP(C145, Calculations!$U$30:$AC$30, Calculations!$U$63:$AC$63), 0))</f>
        <v>0</v>
      </c>
      <c r="H145">
        <f>IF(D145 &lt;= MIN(Calculations!$U$30:$AC$30), 0,
IFERROR(LOOKUP(D145, Calculations!$U$30:$AC$30, Calculations!$U$64:$AC$64), 0))</f>
        <v>0</v>
      </c>
    </row>
    <row r="146" spans="2:8" ht="15.75" thickBot="1" x14ac:dyDescent="0.3">
      <c r="B146" s="119">
        <v>145</v>
      </c>
      <c r="C146" s="120">
        <v>1.86</v>
      </c>
      <c r="D146">
        <v>0</v>
      </c>
      <c r="E146">
        <f t="shared" si="4"/>
        <v>0.11499999999999999</v>
      </c>
      <c r="F146">
        <f t="shared" si="5"/>
        <v>0</v>
      </c>
      <c r="G146" s="124">
        <f>IF(C146 &lt;= MIN(Calculations!$U$30:$AC$30), 0,
IFERROR(LOOKUP(C146, Calculations!$U$30:$AC$30, Calculations!$U$63:$AC$63), 0))</f>
        <v>0.26233500133333332</v>
      </c>
      <c r="H146">
        <f>IF(D146 &lt;= MIN(Calculations!$U$30:$AC$30), 0,
IFERROR(LOOKUP(D146, Calculations!$U$30:$AC$30, Calculations!$U$64:$AC$64), 0))</f>
        <v>0</v>
      </c>
    </row>
    <row r="147" spans="2:8" ht="15.75" thickBot="1" x14ac:dyDescent="0.3">
      <c r="B147" s="119">
        <v>146</v>
      </c>
      <c r="C147" s="120">
        <v>1.98</v>
      </c>
      <c r="D147">
        <v>0</v>
      </c>
      <c r="E147">
        <f t="shared" si="4"/>
        <v>0.12</v>
      </c>
      <c r="F147">
        <f t="shared" si="5"/>
        <v>0</v>
      </c>
      <c r="G147" s="124">
        <f>IF(C147 &lt;= MIN(Calculations!$U$30:$AC$30), 0,
IFERROR(LOOKUP(C147, Calculations!$U$30:$AC$30, Calculations!$U$63:$AC$63), 0))</f>
        <v>0.26233500133333332</v>
      </c>
      <c r="H147">
        <f>IF(D147 &lt;= MIN(Calculations!$U$30:$AC$30), 0,
IFERROR(LOOKUP(D147, Calculations!$U$30:$AC$30, Calculations!$U$64:$AC$64), 0))</f>
        <v>0</v>
      </c>
    </row>
    <row r="148" spans="2:8" ht="15.75" thickBot="1" x14ac:dyDescent="0.3">
      <c r="B148" s="119">
        <v>147</v>
      </c>
      <c r="C148" s="120">
        <v>2.1</v>
      </c>
      <c r="D148">
        <v>0</v>
      </c>
      <c r="E148">
        <f t="shared" si="4"/>
        <v>0.12000000000000011</v>
      </c>
      <c r="F148">
        <f t="shared" si="5"/>
        <v>0</v>
      </c>
      <c r="G148" s="124">
        <f>IF(C148 &lt;= MIN(Calculations!$U$30:$AC$30), 0,
IFERROR(LOOKUP(C148, Calculations!$U$30:$AC$30, Calculations!$U$63:$AC$63), 0))</f>
        <v>0.26233500133333332</v>
      </c>
      <c r="H148">
        <f>IF(D148 &lt;= MIN(Calculations!$U$30:$AC$30), 0,
IFERROR(LOOKUP(D148, Calculations!$U$30:$AC$30, Calculations!$U$64:$AC$64), 0))</f>
        <v>0</v>
      </c>
    </row>
    <row r="149" spans="2:8" ht="15.75" thickBot="1" x14ac:dyDescent="0.3">
      <c r="B149" s="119">
        <v>148</v>
      </c>
      <c r="C149" s="120">
        <v>2.2200000000000002</v>
      </c>
      <c r="D149">
        <v>0</v>
      </c>
      <c r="E149">
        <f t="shared" si="4"/>
        <v>0.10999999999999988</v>
      </c>
      <c r="F149">
        <f t="shared" si="5"/>
        <v>0</v>
      </c>
      <c r="G149" s="124">
        <f>IF(C149 &lt;= MIN(Calculations!$U$30:$AC$30), 0,
IFERROR(LOOKUP(C149, Calculations!$U$30:$AC$30, Calculations!$U$63:$AC$63), 0))</f>
        <v>0.26233500133333332</v>
      </c>
      <c r="H149">
        <f>IF(D149 &lt;= MIN(Calculations!$U$30:$AC$30), 0,
IFERROR(LOOKUP(D149, Calculations!$U$30:$AC$30, Calculations!$U$64:$AC$64), 0))</f>
        <v>0</v>
      </c>
    </row>
    <row r="150" spans="2:8" ht="15.75" thickBot="1" x14ac:dyDescent="0.3">
      <c r="B150" s="119">
        <v>149</v>
      </c>
      <c r="C150" s="120">
        <v>2.3199999999999998</v>
      </c>
      <c r="D150">
        <v>0</v>
      </c>
      <c r="E150">
        <f t="shared" si="4"/>
        <v>0.11999999999999988</v>
      </c>
      <c r="F150">
        <f t="shared" si="5"/>
        <v>0</v>
      </c>
      <c r="G150" s="124">
        <f>IF(C150 &lt;= MIN(Calculations!$U$30:$AC$30), 0,
IFERROR(LOOKUP(C150, Calculations!$U$30:$AC$30, Calculations!$U$63:$AC$63), 0))</f>
        <v>0.26233500133333332</v>
      </c>
      <c r="H150">
        <f>IF(D150 &lt;= MIN(Calculations!$U$30:$AC$30), 0,
IFERROR(LOOKUP(D150, Calculations!$U$30:$AC$30, Calculations!$U$64:$AC$64), 0))</f>
        <v>0</v>
      </c>
    </row>
    <row r="151" spans="2:8" ht="15.75" thickBot="1" x14ac:dyDescent="0.3">
      <c r="B151" s="119">
        <v>150</v>
      </c>
      <c r="C151" s="120">
        <v>2.46</v>
      </c>
      <c r="D151">
        <v>0</v>
      </c>
      <c r="E151">
        <f t="shared" si="4"/>
        <v>0.18000000000000016</v>
      </c>
      <c r="F151">
        <f t="shared" si="5"/>
        <v>0</v>
      </c>
      <c r="G151" s="124">
        <f>IF(C151 &lt;= MIN(Calculations!$U$30:$AC$30), 0,
IFERROR(LOOKUP(C151, Calculations!$U$30:$AC$30, Calculations!$U$63:$AC$63), 0))</f>
        <v>0.26233500133333332</v>
      </c>
      <c r="H151">
        <f>IF(D151 &lt;= MIN(Calculations!$U$30:$AC$30), 0,
IFERROR(LOOKUP(D151, Calculations!$U$30:$AC$30, Calculations!$U$64:$AC$64), 0))</f>
        <v>0</v>
      </c>
    </row>
    <row r="152" spans="2:8" ht="15.75" thickBot="1" x14ac:dyDescent="0.3">
      <c r="B152" s="119">
        <v>151</v>
      </c>
      <c r="C152" s="120">
        <v>2.68</v>
      </c>
      <c r="D152">
        <v>0</v>
      </c>
      <c r="E152">
        <f t="shared" si="4"/>
        <v>0.16500000000000004</v>
      </c>
      <c r="F152">
        <f t="shared" si="5"/>
        <v>0</v>
      </c>
      <c r="G152" s="124">
        <f>IF(C152 &lt;= MIN(Calculations!$U$30:$AC$30), 0,
IFERROR(LOOKUP(C152, Calculations!$U$30:$AC$30, Calculations!$U$63:$AC$63), 0))</f>
        <v>0.26233500133333332</v>
      </c>
      <c r="H152">
        <f>IF(D152 &lt;= MIN(Calculations!$U$30:$AC$30), 0,
IFERROR(LOOKUP(D152, Calculations!$U$30:$AC$30, Calculations!$U$64:$AC$64), 0))</f>
        <v>0</v>
      </c>
    </row>
    <row r="153" spans="2:8" ht="15.75" thickBot="1" x14ac:dyDescent="0.3">
      <c r="B153" s="119">
        <v>152</v>
      </c>
      <c r="C153" s="120">
        <v>2.79</v>
      </c>
      <c r="D153">
        <v>0</v>
      </c>
      <c r="E153">
        <f t="shared" si="4"/>
        <v>0.14999999999999991</v>
      </c>
      <c r="F153">
        <f t="shared" si="5"/>
        <v>0</v>
      </c>
      <c r="G153" s="124">
        <f>IF(C153 &lt;= MIN(Calculations!$U$30:$AC$30), 0,
IFERROR(LOOKUP(C153, Calculations!$U$30:$AC$30, Calculations!$U$63:$AC$63), 0))</f>
        <v>0.26233500133333332</v>
      </c>
      <c r="H153">
        <f>IF(D153 &lt;= MIN(Calculations!$U$30:$AC$30), 0,
IFERROR(LOOKUP(D153, Calculations!$U$30:$AC$30, Calculations!$U$64:$AC$64), 0))</f>
        <v>0</v>
      </c>
    </row>
    <row r="154" spans="2:8" ht="15.75" thickBot="1" x14ac:dyDescent="0.3">
      <c r="B154" s="119">
        <v>153</v>
      </c>
      <c r="C154" s="120">
        <v>2.98</v>
      </c>
      <c r="D154">
        <v>0</v>
      </c>
      <c r="E154">
        <f t="shared" si="4"/>
        <v>0.14999999999999991</v>
      </c>
      <c r="F154">
        <f t="shared" si="5"/>
        <v>0</v>
      </c>
      <c r="G154" s="124">
        <f>IF(C154 &lt;= MIN(Calculations!$U$30:$AC$30), 0,
IFERROR(LOOKUP(C154, Calculations!$U$30:$AC$30, Calculations!$U$63:$AC$63), 0))</f>
        <v>0.26233500133333332</v>
      </c>
      <c r="H154">
        <f>IF(D154 &lt;= MIN(Calculations!$U$30:$AC$30), 0,
IFERROR(LOOKUP(D154, Calculations!$U$30:$AC$30, Calculations!$U$64:$AC$64), 0))</f>
        <v>0</v>
      </c>
    </row>
    <row r="155" spans="2:8" ht="15.75" thickBot="1" x14ac:dyDescent="0.3">
      <c r="B155" s="119">
        <v>154</v>
      </c>
      <c r="C155" s="120">
        <v>3.09</v>
      </c>
      <c r="D155">
        <v>0</v>
      </c>
      <c r="E155">
        <f t="shared" si="4"/>
        <v>0.14500000000000002</v>
      </c>
      <c r="F155">
        <f t="shared" si="5"/>
        <v>0</v>
      </c>
      <c r="G155" s="124">
        <f>IF(C155 &lt;= MIN(Calculations!$U$30:$AC$30), 0,
IFERROR(LOOKUP(C155, Calculations!$U$30:$AC$30, Calculations!$U$63:$AC$63), 0))</f>
        <v>0.26233500133333332</v>
      </c>
      <c r="H155">
        <f>IF(D155 &lt;= MIN(Calculations!$U$30:$AC$30), 0,
IFERROR(LOOKUP(D155, Calculations!$U$30:$AC$30, Calculations!$U$64:$AC$64), 0))</f>
        <v>0</v>
      </c>
    </row>
    <row r="156" spans="2:8" ht="15.75" thickBot="1" x14ac:dyDescent="0.3">
      <c r="B156" s="119">
        <v>155</v>
      </c>
      <c r="C156" s="120">
        <v>3.27</v>
      </c>
      <c r="D156">
        <v>0</v>
      </c>
      <c r="E156">
        <f t="shared" si="4"/>
        <v>0.18500000000000005</v>
      </c>
      <c r="F156">
        <f t="shared" si="5"/>
        <v>0</v>
      </c>
      <c r="G156" s="124">
        <f>IF(C156 &lt;= MIN(Calculations!$U$30:$AC$30), 0,
IFERROR(LOOKUP(C156, Calculations!$U$30:$AC$30, Calculations!$U$63:$AC$63), 0))</f>
        <v>0.26233500133333332</v>
      </c>
      <c r="H156">
        <f>IF(D156 &lt;= MIN(Calculations!$U$30:$AC$30), 0,
IFERROR(LOOKUP(D156, Calculations!$U$30:$AC$30, Calculations!$U$64:$AC$64), 0))</f>
        <v>0</v>
      </c>
    </row>
    <row r="157" spans="2:8" ht="15.75" thickBot="1" x14ac:dyDescent="0.3">
      <c r="B157" s="119">
        <v>156</v>
      </c>
      <c r="C157" s="120">
        <v>3.46</v>
      </c>
      <c r="D157">
        <v>0</v>
      </c>
      <c r="E157">
        <f t="shared" si="4"/>
        <v>0.17999999999999994</v>
      </c>
      <c r="F157">
        <f t="shared" si="5"/>
        <v>0</v>
      </c>
      <c r="G157" s="124">
        <f>IF(C157 &lt;= MIN(Calculations!$U$30:$AC$30), 0,
IFERROR(LOOKUP(C157, Calculations!$U$30:$AC$30, Calculations!$U$63:$AC$63), 0))</f>
        <v>0.26233500133333332</v>
      </c>
      <c r="H157">
        <f>IF(D157 &lt;= MIN(Calculations!$U$30:$AC$30), 0,
IFERROR(LOOKUP(D157, Calculations!$U$30:$AC$30, Calculations!$U$64:$AC$64), 0))</f>
        <v>0</v>
      </c>
    </row>
    <row r="158" spans="2:8" ht="15.75" thickBot="1" x14ac:dyDescent="0.3">
      <c r="B158" s="119">
        <v>157</v>
      </c>
      <c r="C158" s="120">
        <v>3.63</v>
      </c>
      <c r="D158">
        <v>0</v>
      </c>
      <c r="E158">
        <f t="shared" si="4"/>
        <v>0.17999999999999994</v>
      </c>
      <c r="F158">
        <f t="shared" si="5"/>
        <v>0</v>
      </c>
      <c r="G158" s="124">
        <f>IF(C158 &lt;= MIN(Calculations!$U$30:$AC$30), 0,
IFERROR(LOOKUP(C158, Calculations!$U$30:$AC$30, Calculations!$U$63:$AC$63), 0))</f>
        <v>0.47997929200000006</v>
      </c>
      <c r="H158">
        <f>IF(D158 &lt;= MIN(Calculations!$U$30:$AC$30), 0,
IFERROR(LOOKUP(D158, Calculations!$U$30:$AC$30, Calculations!$U$64:$AC$64), 0))</f>
        <v>0</v>
      </c>
    </row>
    <row r="159" spans="2:8" ht="15.75" thickBot="1" x14ac:dyDescent="0.3">
      <c r="B159" s="119">
        <v>158</v>
      </c>
      <c r="C159" s="120">
        <v>3.82</v>
      </c>
      <c r="D159">
        <v>0</v>
      </c>
      <c r="E159">
        <f t="shared" si="4"/>
        <v>0.19499999999999984</v>
      </c>
      <c r="F159">
        <f t="shared" si="5"/>
        <v>0</v>
      </c>
      <c r="G159" s="124">
        <f>IF(C159 &lt;= MIN(Calculations!$U$30:$AC$30), 0,
IFERROR(LOOKUP(C159, Calculations!$U$30:$AC$30, Calculations!$U$63:$AC$63), 0))</f>
        <v>0.47997929200000006</v>
      </c>
      <c r="H159">
        <f>IF(D159 &lt;= MIN(Calculations!$U$30:$AC$30), 0,
IFERROR(LOOKUP(D159, Calculations!$U$30:$AC$30, Calculations!$U$64:$AC$64), 0))</f>
        <v>0</v>
      </c>
    </row>
    <row r="160" spans="2:8" ht="15.75" thickBot="1" x14ac:dyDescent="0.3">
      <c r="B160" s="119">
        <v>159</v>
      </c>
      <c r="C160" s="120">
        <v>4.0199999999999996</v>
      </c>
      <c r="D160">
        <v>0</v>
      </c>
      <c r="E160">
        <f t="shared" si="4"/>
        <v>0.20500000000000029</v>
      </c>
      <c r="F160">
        <f t="shared" si="5"/>
        <v>0</v>
      </c>
      <c r="G160" s="124">
        <f>IF(C160 &lt;= MIN(Calculations!$U$30:$AC$30), 0,
IFERROR(LOOKUP(C160, Calculations!$U$30:$AC$30, Calculations!$U$63:$AC$63), 0))</f>
        <v>0.47997929200000006</v>
      </c>
      <c r="H160">
        <f>IF(D160 &lt;= MIN(Calculations!$U$30:$AC$30), 0,
IFERROR(LOOKUP(D160, Calculations!$U$30:$AC$30, Calculations!$U$64:$AC$64), 0))</f>
        <v>0</v>
      </c>
    </row>
    <row r="161" spans="2:8" ht="15.75" thickBot="1" x14ac:dyDescent="0.3">
      <c r="B161" s="119">
        <v>160</v>
      </c>
      <c r="C161" s="120">
        <v>4.2300000000000004</v>
      </c>
      <c r="D161">
        <v>0</v>
      </c>
      <c r="E161">
        <f t="shared" si="4"/>
        <v>0.2150000000000003</v>
      </c>
      <c r="F161">
        <f t="shared" si="5"/>
        <v>0</v>
      </c>
      <c r="G161" s="124">
        <f>IF(C161 &lt;= MIN(Calculations!$U$30:$AC$30), 0,
IFERROR(LOOKUP(C161, Calculations!$U$30:$AC$30, Calculations!$U$63:$AC$63), 0))</f>
        <v>0.47997929200000006</v>
      </c>
      <c r="H161">
        <f>IF(D161 &lt;= MIN(Calculations!$U$30:$AC$30), 0,
IFERROR(LOOKUP(D161, Calculations!$U$30:$AC$30, Calculations!$U$64:$AC$64), 0))</f>
        <v>0</v>
      </c>
    </row>
    <row r="162" spans="2:8" ht="15.75" thickBot="1" x14ac:dyDescent="0.3">
      <c r="B162" s="119">
        <v>161</v>
      </c>
      <c r="C162" s="120">
        <v>4.45</v>
      </c>
      <c r="D162">
        <v>0</v>
      </c>
      <c r="E162">
        <f t="shared" si="4"/>
        <v>0.22499999999999964</v>
      </c>
      <c r="F162">
        <f t="shared" si="5"/>
        <v>0</v>
      </c>
      <c r="G162" s="124">
        <f>IF(C162 &lt;= MIN(Calculations!$U$30:$AC$30), 0,
IFERROR(LOOKUP(C162, Calculations!$U$30:$AC$30, Calculations!$U$63:$AC$63), 0))</f>
        <v>0.47997929200000006</v>
      </c>
      <c r="H162">
        <f>IF(D162 &lt;= MIN(Calculations!$U$30:$AC$30), 0,
IFERROR(LOOKUP(D162, Calculations!$U$30:$AC$30, Calculations!$U$64:$AC$64), 0))</f>
        <v>0</v>
      </c>
    </row>
    <row r="163" spans="2:8" ht="15.75" thickBot="1" x14ac:dyDescent="0.3">
      <c r="B163" s="119">
        <v>162</v>
      </c>
      <c r="C163" s="120">
        <v>4.68</v>
      </c>
      <c r="D163">
        <v>0</v>
      </c>
      <c r="E163">
        <f t="shared" si="4"/>
        <v>0.22500000000000009</v>
      </c>
      <c r="F163">
        <f t="shared" si="5"/>
        <v>0</v>
      </c>
      <c r="G163" s="124">
        <f>IF(C163 &lt;= MIN(Calculations!$U$30:$AC$30), 0,
IFERROR(LOOKUP(C163, Calculations!$U$30:$AC$30, Calculations!$U$63:$AC$63), 0))</f>
        <v>0.47997929200000006</v>
      </c>
      <c r="H163">
        <f>IF(D163 &lt;= MIN(Calculations!$U$30:$AC$30), 0,
IFERROR(LOOKUP(D163, Calculations!$U$30:$AC$30, Calculations!$U$64:$AC$64), 0))</f>
        <v>0</v>
      </c>
    </row>
    <row r="164" spans="2:8" ht="15.75" thickBot="1" x14ac:dyDescent="0.3">
      <c r="B164" s="119">
        <v>163</v>
      </c>
      <c r="C164" s="120">
        <v>4.9000000000000004</v>
      </c>
      <c r="D164">
        <v>0</v>
      </c>
      <c r="E164">
        <f t="shared" si="4"/>
        <v>0.23500000000000032</v>
      </c>
      <c r="F164">
        <f t="shared" si="5"/>
        <v>0</v>
      </c>
      <c r="G164" s="124">
        <f>IF(C164 &lt;= MIN(Calculations!$U$30:$AC$30), 0,
IFERROR(LOOKUP(C164, Calculations!$U$30:$AC$30, Calculations!$U$63:$AC$63), 0))</f>
        <v>0.47997929200000006</v>
      </c>
      <c r="H164">
        <f>IF(D164 &lt;= MIN(Calculations!$U$30:$AC$30), 0,
IFERROR(LOOKUP(D164, Calculations!$U$30:$AC$30, Calculations!$U$64:$AC$64), 0))</f>
        <v>0</v>
      </c>
    </row>
    <row r="165" spans="2:8" ht="15.75" thickBot="1" x14ac:dyDescent="0.3">
      <c r="B165" s="119">
        <v>164</v>
      </c>
      <c r="C165" s="120">
        <v>5.15</v>
      </c>
      <c r="D165">
        <v>0</v>
      </c>
      <c r="E165">
        <f t="shared" si="4"/>
        <v>0.23499999999999988</v>
      </c>
      <c r="F165">
        <f t="shared" si="5"/>
        <v>0</v>
      </c>
      <c r="G165" s="124">
        <f>IF(C165 &lt;= MIN(Calculations!$U$30:$AC$30), 0,
IFERROR(LOOKUP(C165, Calculations!$U$30:$AC$30, Calculations!$U$63:$AC$63), 0))</f>
        <v>0.47997929200000006</v>
      </c>
      <c r="H165">
        <f>IF(D165 &lt;= MIN(Calculations!$U$30:$AC$30), 0,
IFERROR(LOOKUP(D165, Calculations!$U$30:$AC$30, Calculations!$U$64:$AC$64), 0))</f>
        <v>0</v>
      </c>
    </row>
    <row r="166" spans="2:8" ht="15.75" thickBot="1" x14ac:dyDescent="0.3">
      <c r="B166" s="119">
        <v>165</v>
      </c>
      <c r="C166" s="120">
        <v>5.37</v>
      </c>
      <c r="D166">
        <v>0</v>
      </c>
      <c r="E166">
        <f t="shared" si="4"/>
        <v>0.27</v>
      </c>
      <c r="F166">
        <f t="shared" si="5"/>
        <v>0</v>
      </c>
      <c r="G166" s="124">
        <f>IF(C166 &lt;= MIN(Calculations!$U$30:$AC$30), 0,
IFERROR(LOOKUP(C166, Calculations!$U$30:$AC$30, Calculations!$U$63:$AC$63), 0))</f>
        <v>0.67106695333333333</v>
      </c>
      <c r="H166">
        <f>IF(D166 &lt;= MIN(Calculations!$U$30:$AC$30), 0,
IFERROR(LOOKUP(D166, Calculations!$U$30:$AC$30, Calculations!$U$64:$AC$64), 0))</f>
        <v>0</v>
      </c>
    </row>
    <row r="167" spans="2:8" ht="15.75" thickBot="1" x14ac:dyDescent="0.3">
      <c r="B167" s="119">
        <v>166</v>
      </c>
      <c r="C167" s="120">
        <v>5.69</v>
      </c>
      <c r="D167">
        <v>0</v>
      </c>
      <c r="E167">
        <f t="shared" si="4"/>
        <v>0.25999999999999979</v>
      </c>
      <c r="F167">
        <f t="shared" si="5"/>
        <v>0</v>
      </c>
      <c r="G167" s="124">
        <f>IF(C167 &lt;= MIN(Calculations!$U$30:$AC$30), 0,
IFERROR(LOOKUP(C167, Calculations!$U$30:$AC$30, Calculations!$U$63:$AC$63), 0))</f>
        <v>0.67106695333333333</v>
      </c>
      <c r="H167">
        <f>IF(D167 &lt;= MIN(Calculations!$U$30:$AC$30), 0,
IFERROR(LOOKUP(D167, Calculations!$U$30:$AC$30, Calculations!$U$64:$AC$64), 0))</f>
        <v>0</v>
      </c>
    </row>
    <row r="168" spans="2:8" ht="15.75" thickBot="1" x14ac:dyDescent="0.3">
      <c r="B168" s="119">
        <v>167</v>
      </c>
      <c r="C168" s="120">
        <v>5.89</v>
      </c>
      <c r="D168">
        <v>0</v>
      </c>
      <c r="E168">
        <f t="shared" si="4"/>
        <v>0.22999999999999998</v>
      </c>
      <c r="F168">
        <f t="shared" si="5"/>
        <v>0</v>
      </c>
      <c r="G168" s="124">
        <f>IF(C168 &lt;= MIN(Calculations!$U$30:$AC$30), 0,
IFERROR(LOOKUP(C168, Calculations!$U$30:$AC$30, Calculations!$U$63:$AC$63), 0))</f>
        <v>0.67106695333333333</v>
      </c>
      <c r="H168">
        <f>IF(D168 &lt;= MIN(Calculations!$U$30:$AC$30), 0,
IFERROR(LOOKUP(D168, Calculations!$U$30:$AC$30, Calculations!$U$64:$AC$64), 0))</f>
        <v>0</v>
      </c>
    </row>
    <row r="169" spans="2:8" ht="15.75" thickBot="1" x14ac:dyDescent="0.3">
      <c r="B169" s="119">
        <v>168</v>
      </c>
      <c r="C169" s="120">
        <v>6.15</v>
      </c>
      <c r="D169">
        <v>0</v>
      </c>
      <c r="E169">
        <f t="shared" si="4"/>
        <v>0.28000000000000025</v>
      </c>
      <c r="F169">
        <f t="shared" si="5"/>
        <v>0</v>
      </c>
      <c r="G169" s="124">
        <f>IF(C169 &lt;= MIN(Calculations!$U$30:$AC$30), 0,
IFERROR(LOOKUP(C169, Calculations!$U$30:$AC$30, Calculations!$U$63:$AC$63), 0))</f>
        <v>0.67106695333333333</v>
      </c>
      <c r="H169">
        <f>IF(D169 &lt;= MIN(Calculations!$U$30:$AC$30), 0,
IFERROR(LOOKUP(D169, Calculations!$U$30:$AC$30, Calculations!$U$64:$AC$64), 0))</f>
        <v>0</v>
      </c>
    </row>
    <row r="170" spans="2:8" ht="15.75" thickBot="1" x14ac:dyDescent="0.3">
      <c r="B170" s="119">
        <v>169</v>
      </c>
      <c r="C170" s="120">
        <v>6.45</v>
      </c>
      <c r="D170">
        <v>0</v>
      </c>
      <c r="E170">
        <f t="shared" si="4"/>
        <v>0.29999999999999982</v>
      </c>
      <c r="F170">
        <f t="shared" si="5"/>
        <v>0</v>
      </c>
      <c r="G170" s="124">
        <f>IF(C170 &lt;= MIN(Calculations!$U$30:$AC$30), 0,
IFERROR(LOOKUP(C170, Calculations!$U$30:$AC$30, Calculations!$U$63:$AC$63), 0))</f>
        <v>0.67106695333333333</v>
      </c>
      <c r="H170">
        <f>IF(D170 &lt;= MIN(Calculations!$U$30:$AC$30), 0,
IFERROR(LOOKUP(D170, Calculations!$U$30:$AC$30, Calculations!$U$64:$AC$64), 0))</f>
        <v>0</v>
      </c>
    </row>
    <row r="171" spans="2:8" ht="15.75" thickBot="1" x14ac:dyDescent="0.3">
      <c r="B171" s="119">
        <v>170</v>
      </c>
      <c r="C171" s="120">
        <v>6.75</v>
      </c>
      <c r="D171">
        <v>0</v>
      </c>
      <c r="E171">
        <f t="shared" si="4"/>
        <v>0.26500000000000012</v>
      </c>
      <c r="F171">
        <f t="shared" si="5"/>
        <v>0</v>
      </c>
      <c r="G171" s="124">
        <f>IF(C171 &lt;= MIN(Calculations!$U$30:$AC$30), 0,
IFERROR(LOOKUP(C171, Calculations!$U$30:$AC$30, Calculations!$U$63:$AC$63), 0))</f>
        <v>0.67106695333333333</v>
      </c>
      <c r="H171">
        <f>IF(D171 &lt;= MIN(Calculations!$U$30:$AC$30), 0,
IFERROR(LOOKUP(D171, Calculations!$U$30:$AC$30, Calculations!$U$64:$AC$64), 0))</f>
        <v>0</v>
      </c>
    </row>
    <row r="172" spans="2:8" ht="15.75" thickBot="1" x14ac:dyDescent="0.3">
      <c r="B172" s="119">
        <v>171</v>
      </c>
      <c r="C172" s="120">
        <v>6.98</v>
      </c>
      <c r="D172">
        <v>0</v>
      </c>
      <c r="E172">
        <f t="shared" si="4"/>
        <v>0.27</v>
      </c>
      <c r="F172">
        <f t="shared" si="5"/>
        <v>0</v>
      </c>
      <c r="G172" s="124">
        <f>IF(C172 &lt;= MIN(Calculations!$U$30:$AC$30), 0,
IFERROR(LOOKUP(C172, Calculations!$U$30:$AC$30, Calculations!$U$63:$AC$63), 0))</f>
        <v>0.67106695333333333</v>
      </c>
      <c r="H172">
        <f>IF(D172 &lt;= MIN(Calculations!$U$30:$AC$30), 0,
IFERROR(LOOKUP(D172, Calculations!$U$30:$AC$30, Calculations!$U$64:$AC$64), 0))</f>
        <v>0</v>
      </c>
    </row>
    <row r="173" spans="2:8" ht="15.75" thickBot="1" x14ac:dyDescent="0.3">
      <c r="B173" s="119">
        <v>172</v>
      </c>
      <c r="C173" s="120">
        <v>7.29</v>
      </c>
      <c r="D173">
        <v>0</v>
      </c>
      <c r="E173">
        <f t="shared" si="4"/>
        <v>0.30999999999999961</v>
      </c>
      <c r="F173">
        <f t="shared" si="5"/>
        <v>0</v>
      </c>
      <c r="G173" s="124">
        <f>IF(C173 &lt;= MIN(Calculations!$U$30:$AC$30), 0,
IFERROR(LOOKUP(C173, Calculations!$U$30:$AC$30, Calculations!$U$63:$AC$63), 0))</f>
        <v>0.84188399599999997</v>
      </c>
      <c r="H173">
        <f>IF(D173 &lt;= MIN(Calculations!$U$30:$AC$30), 0,
IFERROR(LOOKUP(D173, Calculations!$U$30:$AC$30, Calculations!$U$64:$AC$64), 0))</f>
        <v>0</v>
      </c>
    </row>
    <row r="174" spans="2:8" ht="15.75" thickBot="1" x14ac:dyDescent="0.3">
      <c r="B174" s="119">
        <v>173</v>
      </c>
      <c r="C174" s="120">
        <v>7.6</v>
      </c>
      <c r="D174">
        <v>0</v>
      </c>
      <c r="E174">
        <f t="shared" si="4"/>
        <v>0.29999999999999982</v>
      </c>
      <c r="F174">
        <f t="shared" si="5"/>
        <v>0</v>
      </c>
      <c r="G174" s="124">
        <f>IF(C174 &lt;= MIN(Calculations!$U$30:$AC$30), 0,
IFERROR(LOOKUP(C174, Calculations!$U$30:$AC$30, Calculations!$U$63:$AC$63), 0))</f>
        <v>0.84188399599999997</v>
      </c>
      <c r="H174">
        <f>IF(D174 &lt;= MIN(Calculations!$U$30:$AC$30), 0,
IFERROR(LOOKUP(D174, Calculations!$U$30:$AC$30, Calculations!$U$64:$AC$64), 0))</f>
        <v>0</v>
      </c>
    </row>
    <row r="175" spans="2:8" ht="15.75" thickBot="1" x14ac:dyDescent="0.3">
      <c r="B175" s="119">
        <v>174</v>
      </c>
      <c r="C175" s="120">
        <v>7.89</v>
      </c>
      <c r="D175">
        <v>0</v>
      </c>
      <c r="E175">
        <f t="shared" si="4"/>
        <v>0.28000000000000025</v>
      </c>
      <c r="F175">
        <f t="shared" si="5"/>
        <v>0</v>
      </c>
      <c r="G175" s="124">
        <f>IF(C175 &lt;= MIN(Calculations!$U$30:$AC$30), 0,
IFERROR(LOOKUP(C175, Calculations!$U$30:$AC$30, Calculations!$U$63:$AC$63), 0))</f>
        <v>0.84188399599999997</v>
      </c>
      <c r="H175">
        <f>IF(D175 &lt;= MIN(Calculations!$U$30:$AC$30), 0,
IFERROR(LOOKUP(D175, Calculations!$U$30:$AC$30, Calculations!$U$64:$AC$64), 0))</f>
        <v>0</v>
      </c>
    </row>
    <row r="176" spans="2:8" ht="15.75" thickBot="1" x14ac:dyDescent="0.3">
      <c r="B176" s="119">
        <v>175</v>
      </c>
      <c r="C176" s="120">
        <v>8.16</v>
      </c>
      <c r="D176">
        <v>0</v>
      </c>
      <c r="E176">
        <f t="shared" si="4"/>
        <v>0.27</v>
      </c>
      <c r="F176">
        <f t="shared" si="5"/>
        <v>0</v>
      </c>
      <c r="G176" s="124">
        <f>IF(C176 &lt;= MIN(Calculations!$U$30:$AC$30), 0,
IFERROR(LOOKUP(C176, Calculations!$U$30:$AC$30, Calculations!$U$63:$AC$63), 0))</f>
        <v>0.84188399599999997</v>
      </c>
      <c r="H176">
        <f>IF(D176 &lt;= MIN(Calculations!$U$30:$AC$30), 0,
IFERROR(LOOKUP(D176, Calculations!$U$30:$AC$30, Calculations!$U$64:$AC$64), 0))</f>
        <v>0</v>
      </c>
    </row>
    <row r="177" spans="2:8" ht="15.75" thickBot="1" x14ac:dyDescent="0.3">
      <c r="B177" s="119">
        <v>176</v>
      </c>
      <c r="C177" s="120">
        <v>8.43</v>
      </c>
      <c r="D177">
        <v>0</v>
      </c>
      <c r="E177">
        <f t="shared" si="4"/>
        <v>0.29499999999999993</v>
      </c>
      <c r="F177">
        <f t="shared" si="5"/>
        <v>0</v>
      </c>
      <c r="G177" s="124">
        <f>IF(C177 &lt;= MIN(Calculations!$U$30:$AC$30), 0,
IFERROR(LOOKUP(C177, Calculations!$U$30:$AC$30, Calculations!$U$63:$AC$63), 0))</f>
        <v>0.84188399599999997</v>
      </c>
      <c r="H177">
        <f>IF(D177 &lt;= MIN(Calculations!$U$30:$AC$30), 0,
IFERROR(LOOKUP(D177, Calculations!$U$30:$AC$30, Calculations!$U$64:$AC$64), 0))</f>
        <v>0</v>
      </c>
    </row>
    <row r="178" spans="2:8" ht="15.75" thickBot="1" x14ac:dyDescent="0.3">
      <c r="B178" s="119">
        <v>177</v>
      </c>
      <c r="C178" s="120">
        <v>8.75</v>
      </c>
      <c r="D178">
        <v>0</v>
      </c>
      <c r="E178">
        <f t="shared" si="4"/>
        <v>0.28500000000000014</v>
      </c>
      <c r="F178">
        <f t="shared" si="5"/>
        <v>0</v>
      </c>
      <c r="G178" s="124">
        <f>IF(C178 &lt;= MIN(Calculations!$U$30:$AC$30), 0,
IFERROR(LOOKUP(C178, Calculations!$U$30:$AC$30, Calculations!$U$63:$AC$63), 0))</f>
        <v>0.8784876479999999</v>
      </c>
      <c r="H178">
        <f>IF(D178 &lt;= MIN(Calculations!$U$30:$AC$30), 0,
IFERROR(LOOKUP(D178, Calculations!$U$30:$AC$30, Calculations!$U$64:$AC$64), 0))</f>
        <v>0</v>
      </c>
    </row>
    <row r="179" spans="2:8" ht="15.75" thickBot="1" x14ac:dyDescent="0.3">
      <c r="B179" s="119">
        <v>178</v>
      </c>
      <c r="C179" s="120">
        <v>9</v>
      </c>
      <c r="D179">
        <v>0</v>
      </c>
      <c r="E179">
        <f t="shared" si="4"/>
        <v>0.21499999999999986</v>
      </c>
      <c r="F179">
        <f t="shared" si="5"/>
        <v>0</v>
      </c>
      <c r="G179" s="124">
        <f>IF(C179 &lt;= MIN(Calculations!$U$30:$AC$30), 0,
IFERROR(LOOKUP(C179, Calculations!$U$30:$AC$30, Calculations!$U$63:$AC$63), 0))</f>
        <v>0.8784876479999999</v>
      </c>
      <c r="H179">
        <f>IF(D179 &lt;= MIN(Calculations!$U$30:$AC$30), 0,
IFERROR(LOOKUP(D179, Calculations!$U$30:$AC$30, Calculations!$U$64:$AC$64), 0))</f>
        <v>0</v>
      </c>
    </row>
    <row r="180" spans="2:8" ht="15.75" thickBot="1" x14ac:dyDescent="0.3">
      <c r="B180" s="119">
        <v>179</v>
      </c>
      <c r="C180" s="120">
        <v>9.18</v>
      </c>
      <c r="D180">
        <v>0</v>
      </c>
      <c r="E180">
        <f t="shared" si="4"/>
        <v>0.12999999999999989</v>
      </c>
      <c r="F180">
        <f t="shared" si="5"/>
        <v>0</v>
      </c>
      <c r="G180" s="124">
        <f>IF(C180 &lt;= MIN(Calculations!$U$30:$AC$30), 0,
IFERROR(LOOKUP(C180, Calculations!$U$30:$AC$30, Calculations!$U$63:$AC$63), 0))</f>
        <v>0.8784876479999999</v>
      </c>
      <c r="H180">
        <f>IF(D180 &lt;= MIN(Calculations!$U$30:$AC$30), 0,
IFERROR(LOOKUP(D180, Calculations!$U$30:$AC$30, Calculations!$U$64:$AC$64), 0))</f>
        <v>0</v>
      </c>
    </row>
    <row r="181" spans="2:8" ht="15.75" thickBot="1" x14ac:dyDescent="0.3">
      <c r="B181" s="119">
        <v>180</v>
      </c>
      <c r="C181" s="120">
        <v>9.26</v>
      </c>
      <c r="D181">
        <v>0</v>
      </c>
      <c r="E181">
        <f t="shared" si="4"/>
        <v>7.0000000000000284E-2</v>
      </c>
      <c r="F181">
        <f t="shared" si="5"/>
        <v>0</v>
      </c>
      <c r="G181" s="124">
        <f>IF(C181 &lt;= MIN(Calculations!$U$30:$AC$30), 0,
IFERROR(LOOKUP(C181, Calculations!$U$30:$AC$30, Calculations!$U$63:$AC$63), 0))</f>
        <v>0.8784876479999999</v>
      </c>
      <c r="H181">
        <f>IF(D181 &lt;= MIN(Calculations!$U$30:$AC$30), 0,
IFERROR(LOOKUP(D181, Calculations!$U$30:$AC$30, Calculations!$U$64:$AC$64), 0))</f>
        <v>0</v>
      </c>
    </row>
    <row r="182" spans="2:8" ht="15.75" thickBot="1" x14ac:dyDescent="0.3">
      <c r="B182" s="119">
        <v>181</v>
      </c>
      <c r="C182" s="120">
        <v>9.32</v>
      </c>
      <c r="D182">
        <v>0</v>
      </c>
      <c r="E182">
        <f t="shared" si="4"/>
        <v>4.9999999999999822E-2</v>
      </c>
      <c r="F182">
        <f t="shared" si="5"/>
        <v>0</v>
      </c>
      <c r="G182" s="124">
        <f>IF(C182 &lt;= MIN(Calculations!$U$30:$AC$30), 0,
IFERROR(LOOKUP(C182, Calculations!$U$30:$AC$30, Calculations!$U$63:$AC$63), 0))</f>
        <v>0.8784876479999999</v>
      </c>
      <c r="H182">
        <f>IF(D182 &lt;= MIN(Calculations!$U$30:$AC$30), 0,
IFERROR(LOOKUP(D182, Calculations!$U$30:$AC$30, Calculations!$U$64:$AC$64), 0))</f>
        <v>0</v>
      </c>
    </row>
    <row r="183" spans="2:8" ht="15.75" thickBot="1" x14ac:dyDescent="0.3">
      <c r="B183" s="119">
        <v>182</v>
      </c>
      <c r="C183" s="120">
        <v>9.36</v>
      </c>
      <c r="D183">
        <v>0</v>
      </c>
      <c r="E183">
        <f t="shared" si="4"/>
        <v>1.499999999999968E-2</v>
      </c>
      <c r="F183">
        <f t="shared" si="5"/>
        <v>0</v>
      </c>
      <c r="G183" s="124">
        <f>IF(C183 &lt;= MIN(Calculations!$U$30:$AC$30), 0,
IFERROR(LOOKUP(C183, Calculations!$U$30:$AC$30, Calculations!$U$63:$AC$63), 0))</f>
        <v>0.8784876479999999</v>
      </c>
      <c r="H183">
        <f>IF(D183 &lt;= MIN(Calculations!$U$30:$AC$30), 0,
IFERROR(LOOKUP(D183, Calculations!$U$30:$AC$30, Calculations!$U$64:$AC$64), 0))</f>
        <v>0</v>
      </c>
    </row>
    <row r="184" spans="2:8" ht="15.75" thickBot="1" x14ac:dyDescent="0.3">
      <c r="B184" s="119">
        <v>183</v>
      </c>
      <c r="C184" s="120">
        <v>9.35</v>
      </c>
      <c r="D184">
        <v>0</v>
      </c>
      <c r="E184">
        <f t="shared" si="4"/>
        <v>-4.4999999999999929E-2</v>
      </c>
      <c r="F184">
        <f t="shared" si="5"/>
        <v>0</v>
      </c>
      <c r="G184" s="124">
        <f>IF(C184 &lt;= MIN(Calculations!$U$30:$AC$30), 0,
IFERROR(LOOKUP(C184, Calculations!$U$30:$AC$30, Calculations!$U$63:$AC$63), 0))</f>
        <v>0.8784876479999999</v>
      </c>
      <c r="H184">
        <f>IF(D184 &lt;= MIN(Calculations!$U$30:$AC$30), 0,
IFERROR(LOOKUP(D184, Calculations!$U$30:$AC$30, Calculations!$U$64:$AC$64), 0))</f>
        <v>0</v>
      </c>
    </row>
    <row r="185" spans="2:8" ht="15.75" thickBot="1" x14ac:dyDescent="0.3">
      <c r="B185" s="119">
        <v>184</v>
      </c>
      <c r="C185" s="120">
        <v>9.27</v>
      </c>
      <c r="D185">
        <v>0</v>
      </c>
      <c r="E185">
        <f t="shared" si="4"/>
        <v>-0.10999999999999943</v>
      </c>
      <c r="F185">
        <f t="shared" si="5"/>
        <v>0</v>
      </c>
      <c r="G185" s="124">
        <f>IF(C185 &lt;= MIN(Calculations!$U$30:$AC$30), 0,
IFERROR(LOOKUP(C185, Calculations!$U$30:$AC$30, Calculations!$U$63:$AC$63), 0))</f>
        <v>0.8784876479999999</v>
      </c>
      <c r="H185">
        <f>IF(D185 &lt;= MIN(Calculations!$U$30:$AC$30), 0,
IFERROR(LOOKUP(D185, Calculations!$U$30:$AC$30, Calculations!$U$64:$AC$64), 0))</f>
        <v>0</v>
      </c>
    </row>
    <row r="186" spans="2:8" ht="15.75" thickBot="1" x14ac:dyDescent="0.3">
      <c r="B186" s="119">
        <v>185</v>
      </c>
      <c r="C186" s="120">
        <v>9.1300000000000008</v>
      </c>
      <c r="D186">
        <v>0</v>
      </c>
      <c r="E186">
        <f t="shared" si="4"/>
        <v>-0.13999999999999968</v>
      </c>
      <c r="F186">
        <f t="shared" si="5"/>
        <v>0</v>
      </c>
      <c r="G186" s="124">
        <f>IF(C186 &lt;= MIN(Calculations!$U$30:$AC$30), 0,
IFERROR(LOOKUP(C186, Calculations!$U$30:$AC$30, Calculations!$U$63:$AC$63), 0))</f>
        <v>0.8784876479999999</v>
      </c>
      <c r="H186">
        <f>IF(D186 &lt;= MIN(Calculations!$U$30:$AC$30), 0,
IFERROR(LOOKUP(D186, Calculations!$U$30:$AC$30, Calculations!$U$64:$AC$64), 0))</f>
        <v>0</v>
      </c>
    </row>
    <row r="187" spans="2:8" ht="15.75" thickBot="1" x14ac:dyDescent="0.3">
      <c r="B187" s="119">
        <v>186</v>
      </c>
      <c r="C187" s="120">
        <v>8.99</v>
      </c>
      <c r="D187">
        <v>0</v>
      </c>
      <c r="E187">
        <f t="shared" si="4"/>
        <v>-0.19500000000000028</v>
      </c>
      <c r="F187">
        <f t="shared" si="5"/>
        <v>0</v>
      </c>
      <c r="G187" s="124">
        <f>IF(C187 &lt;= MIN(Calculations!$U$30:$AC$30), 0,
IFERROR(LOOKUP(C187, Calculations!$U$30:$AC$30, Calculations!$U$63:$AC$63), 0))</f>
        <v>0.8784876479999999</v>
      </c>
      <c r="H187">
        <f>IF(D187 &lt;= MIN(Calculations!$U$30:$AC$30), 0,
IFERROR(LOOKUP(D187, Calculations!$U$30:$AC$30, Calculations!$U$64:$AC$64), 0))</f>
        <v>0</v>
      </c>
    </row>
    <row r="188" spans="2:8" ht="15.75" thickBot="1" x14ac:dyDescent="0.3">
      <c r="B188" s="119">
        <v>187</v>
      </c>
      <c r="C188" s="120">
        <v>8.74</v>
      </c>
      <c r="D188">
        <v>0</v>
      </c>
      <c r="E188">
        <f t="shared" si="4"/>
        <v>-0.25999999999999979</v>
      </c>
      <c r="F188">
        <f t="shared" si="5"/>
        <v>0</v>
      </c>
      <c r="G188" s="124">
        <f>IF(C188 &lt;= MIN(Calculations!$U$30:$AC$30), 0,
IFERROR(LOOKUP(C188, Calculations!$U$30:$AC$30, Calculations!$U$63:$AC$63), 0))</f>
        <v>0.84188399599999997</v>
      </c>
      <c r="H188">
        <f>IF(D188 &lt;= MIN(Calculations!$U$30:$AC$30), 0,
IFERROR(LOOKUP(D188, Calculations!$U$30:$AC$30, Calculations!$U$64:$AC$64), 0))</f>
        <v>0</v>
      </c>
    </row>
    <row r="189" spans="2:8" ht="15.75" thickBot="1" x14ac:dyDescent="0.3">
      <c r="B189" s="119">
        <v>188</v>
      </c>
      <c r="C189" s="120">
        <v>8.4700000000000006</v>
      </c>
      <c r="D189">
        <v>0</v>
      </c>
      <c r="E189">
        <f t="shared" si="4"/>
        <v>-0.29000000000000004</v>
      </c>
      <c r="F189">
        <f t="shared" si="5"/>
        <v>0</v>
      </c>
      <c r="G189" s="124">
        <f>IF(C189 &lt;= MIN(Calculations!$U$30:$AC$30), 0,
IFERROR(LOOKUP(C189, Calculations!$U$30:$AC$30, Calculations!$U$63:$AC$63), 0))</f>
        <v>0.84188399599999997</v>
      </c>
      <c r="H189">
        <f>IF(D189 &lt;= MIN(Calculations!$U$30:$AC$30), 0,
IFERROR(LOOKUP(D189, Calculations!$U$30:$AC$30, Calculations!$U$64:$AC$64), 0))</f>
        <v>0</v>
      </c>
    </row>
    <row r="190" spans="2:8" ht="15.75" thickBot="1" x14ac:dyDescent="0.3">
      <c r="B190" s="119">
        <v>189</v>
      </c>
      <c r="C190" s="120">
        <v>8.16</v>
      </c>
      <c r="D190">
        <v>0</v>
      </c>
      <c r="E190">
        <f t="shared" si="4"/>
        <v>-0.3100000000000005</v>
      </c>
      <c r="F190">
        <f t="shared" si="5"/>
        <v>0</v>
      </c>
      <c r="G190" s="124">
        <f>IF(C190 &lt;= MIN(Calculations!$U$30:$AC$30), 0,
IFERROR(LOOKUP(C190, Calculations!$U$30:$AC$30, Calculations!$U$63:$AC$63), 0))</f>
        <v>0.84188399599999997</v>
      </c>
      <c r="H190">
        <f>IF(D190 &lt;= MIN(Calculations!$U$30:$AC$30), 0,
IFERROR(LOOKUP(D190, Calculations!$U$30:$AC$30, Calculations!$U$64:$AC$64), 0))</f>
        <v>0</v>
      </c>
    </row>
    <row r="191" spans="2:8" ht="15.75" thickBot="1" x14ac:dyDescent="0.3">
      <c r="B191" s="119">
        <v>190</v>
      </c>
      <c r="C191" s="120">
        <v>7.85</v>
      </c>
      <c r="D191">
        <v>0</v>
      </c>
      <c r="E191">
        <f t="shared" si="4"/>
        <v>-0.31499999999999995</v>
      </c>
      <c r="F191">
        <f t="shared" si="5"/>
        <v>0</v>
      </c>
      <c r="G191" s="124">
        <f>IF(C191 &lt;= MIN(Calculations!$U$30:$AC$30), 0,
IFERROR(LOOKUP(C191, Calculations!$U$30:$AC$30, Calculations!$U$63:$AC$63), 0))</f>
        <v>0.84188399599999997</v>
      </c>
      <c r="H191">
        <f>IF(D191 &lt;= MIN(Calculations!$U$30:$AC$30), 0,
IFERROR(LOOKUP(D191, Calculations!$U$30:$AC$30, Calculations!$U$64:$AC$64), 0))</f>
        <v>0</v>
      </c>
    </row>
    <row r="192" spans="2:8" ht="15.75" thickBot="1" x14ac:dyDescent="0.3">
      <c r="B192" s="119">
        <v>191</v>
      </c>
      <c r="C192" s="120">
        <v>7.53</v>
      </c>
      <c r="D192">
        <v>0</v>
      </c>
      <c r="E192">
        <f t="shared" si="4"/>
        <v>-0.33999999999999986</v>
      </c>
      <c r="F192">
        <f t="shared" si="5"/>
        <v>0</v>
      </c>
      <c r="G192" s="124">
        <f>IF(C192 &lt;= MIN(Calculations!$U$30:$AC$30), 0,
IFERROR(LOOKUP(C192, Calculations!$U$30:$AC$30, Calculations!$U$63:$AC$63), 0))</f>
        <v>0.84188399599999997</v>
      </c>
      <c r="H192">
        <f>IF(D192 &lt;= MIN(Calculations!$U$30:$AC$30), 0,
IFERROR(LOOKUP(D192, Calculations!$U$30:$AC$30, Calculations!$U$64:$AC$64), 0))</f>
        <v>0</v>
      </c>
    </row>
    <row r="193" spans="2:8" ht="15.75" thickBot="1" x14ac:dyDescent="0.3">
      <c r="B193" s="119">
        <v>192</v>
      </c>
      <c r="C193" s="120">
        <v>7.17</v>
      </c>
      <c r="D193">
        <v>0</v>
      </c>
      <c r="E193">
        <f t="shared" si="4"/>
        <v>-0.3400000000000003</v>
      </c>
      <c r="F193">
        <f t="shared" si="5"/>
        <v>0</v>
      </c>
      <c r="G193" s="124">
        <f>IF(C193 &lt;= MIN(Calculations!$U$30:$AC$30), 0,
IFERROR(LOOKUP(C193, Calculations!$U$30:$AC$30, Calculations!$U$63:$AC$63), 0))</f>
        <v>0.84188399599999997</v>
      </c>
      <c r="H193">
        <f>IF(D193 &lt;= MIN(Calculations!$U$30:$AC$30), 0,
IFERROR(LOOKUP(D193, Calculations!$U$30:$AC$30, Calculations!$U$64:$AC$64), 0))</f>
        <v>0</v>
      </c>
    </row>
    <row r="194" spans="2:8" ht="15.75" thickBot="1" x14ac:dyDescent="0.3">
      <c r="B194" s="119">
        <v>193</v>
      </c>
      <c r="C194" s="120">
        <v>6.85</v>
      </c>
      <c r="D194">
        <v>0</v>
      </c>
      <c r="E194">
        <f t="shared" si="4"/>
        <v>-0.33499999999999996</v>
      </c>
      <c r="F194">
        <f t="shared" si="5"/>
        <v>0</v>
      </c>
      <c r="G194" s="124">
        <f>IF(C194 &lt;= MIN(Calculations!$U$30:$AC$30), 0,
IFERROR(LOOKUP(C194, Calculations!$U$30:$AC$30, Calculations!$U$63:$AC$63), 0))</f>
        <v>0.67106695333333333</v>
      </c>
      <c r="H194">
        <f>IF(D194 &lt;= MIN(Calculations!$U$30:$AC$30), 0,
IFERROR(LOOKUP(D194, Calculations!$U$30:$AC$30, Calculations!$U$64:$AC$64), 0))</f>
        <v>0</v>
      </c>
    </row>
    <row r="195" spans="2:8" ht="15.75" thickBot="1" x14ac:dyDescent="0.3">
      <c r="B195" s="119">
        <v>194</v>
      </c>
      <c r="C195" s="120">
        <v>6.5</v>
      </c>
      <c r="D195">
        <v>0</v>
      </c>
      <c r="E195">
        <f t="shared" si="4"/>
        <v>-0.33499999999999996</v>
      </c>
      <c r="F195">
        <f t="shared" si="5"/>
        <v>0</v>
      </c>
      <c r="G195" s="124">
        <f>IF(C195 &lt;= MIN(Calculations!$U$30:$AC$30), 0,
IFERROR(LOOKUP(C195, Calculations!$U$30:$AC$30, Calculations!$U$63:$AC$63), 0))</f>
        <v>0.67106695333333333</v>
      </c>
      <c r="H195">
        <f>IF(D195 &lt;= MIN(Calculations!$U$30:$AC$30), 0,
IFERROR(LOOKUP(D195, Calculations!$U$30:$AC$30, Calculations!$U$64:$AC$64), 0))</f>
        <v>0</v>
      </c>
    </row>
    <row r="196" spans="2:8" ht="15.75" thickBot="1" x14ac:dyDescent="0.3">
      <c r="B196" s="119">
        <v>195</v>
      </c>
      <c r="C196" s="120">
        <v>6.18</v>
      </c>
      <c r="D196">
        <v>0</v>
      </c>
      <c r="E196">
        <f t="shared" ref="E196:E259" si="6">(C197 - C195) / 2</f>
        <v>-0.29999999999999982</v>
      </c>
      <c r="F196">
        <f t="shared" ref="F196:F259" si="7">(D197 - D195) / 2</f>
        <v>0</v>
      </c>
      <c r="G196" s="124">
        <f>IF(C196 &lt;= MIN(Calculations!$U$30:$AC$30), 0,
IFERROR(LOOKUP(C196, Calculations!$U$30:$AC$30, Calculations!$U$63:$AC$63), 0))</f>
        <v>0.67106695333333333</v>
      </c>
      <c r="H196">
        <f>IF(D196 &lt;= MIN(Calculations!$U$30:$AC$30), 0,
IFERROR(LOOKUP(D196, Calculations!$U$30:$AC$30, Calculations!$U$64:$AC$64), 0))</f>
        <v>0</v>
      </c>
    </row>
    <row r="197" spans="2:8" ht="15.75" thickBot="1" x14ac:dyDescent="0.3">
      <c r="B197" s="119">
        <v>196</v>
      </c>
      <c r="C197" s="120">
        <v>5.9</v>
      </c>
      <c r="D197">
        <v>0</v>
      </c>
      <c r="E197">
        <f t="shared" si="6"/>
        <v>-0.29499999999999993</v>
      </c>
      <c r="F197">
        <f t="shared" si="7"/>
        <v>0</v>
      </c>
      <c r="G197" s="124">
        <f>IF(C197 &lt;= MIN(Calculations!$U$30:$AC$30), 0,
IFERROR(LOOKUP(C197, Calculations!$U$30:$AC$30, Calculations!$U$63:$AC$63), 0))</f>
        <v>0.67106695333333333</v>
      </c>
      <c r="H197">
        <f>IF(D197 &lt;= MIN(Calculations!$U$30:$AC$30), 0,
IFERROR(LOOKUP(D197, Calculations!$U$30:$AC$30, Calculations!$U$64:$AC$64), 0))</f>
        <v>0</v>
      </c>
    </row>
    <row r="198" spans="2:8" ht="15.75" thickBot="1" x14ac:dyDescent="0.3">
      <c r="B198" s="119">
        <v>197</v>
      </c>
      <c r="C198" s="120">
        <v>5.59</v>
      </c>
      <c r="D198">
        <v>0</v>
      </c>
      <c r="E198">
        <f t="shared" si="6"/>
        <v>-0.32000000000000028</v>
      </c>
      <c r="F198">
        <f t="shared" si="7"/>
        <v>0</v>
      </c>
      <c r="G198" s="124">
        <f>IF(C198 &lt;= MIN(Calculations!$U$30:$AC$30), 0,
IFERROR(LOOKUP(C198, Calculations!$U$30:$AC$30, Calculations!$U$63:$AC$63), 0))</f>
        <v>0.67106695333333333</v>
      </c>
      <c r="H198">
        <f>IF(D198 &lt;= MIN(Calculations!$U$30:$AC$30), 0,
IFERROR(LOOKUP(D198, Calculations!$U$30:$AC$30, Calculations!$U$64:$AC$64), 0))</f>
        <v>0</v>
      </c>
    </row>
    <row r="199" spans="2:8" ht="15.75" thickBot="1" x14ac:dyDescent="0.3">
      <c r="B199" s="119">
        <v>198</v>
      </c>
      <c r="C199" s="120">
        <v>5.26</v>
      </c>
      <c r="D199">
        <v>0</v>
      </c>
      <c r="E199">
        <f t="shared" si="6"/>
        <v>-0.29499999999999993</v>
      </c>
      <c r="F199">
        <f t="shared" si="7"/>
        <v>0</v>
      </c>
      <c r="G199" s="124">
        <f>IF(C199 &lt;= MIN(Calculations!$U$30:$AC$30), 0,
IFERROR(LOOKUP(C199, Calculations!$U$30:$AC$30, Calculations!$U$63:$AC$63), 0))</f>
        <v>0.67106695333333333</v>
      </c>
      <c r="H199">
        <f>IF(D199 &lt;= MIN(Calculations!$U$30:$AC$30), 0,
IFERROR(LOOKUP(D199, Calculations!$U$30:$AC$30, Calculations!$U$64:$AC$64), 0))</f>
        <v>0</v>
      </c>
    </row>
    <row r="200" spans="2:8" ht="15.75" thickBot="1" x14ac:dyDescent="0.3">
      <c r="B200" s="119">
        <v>199</v>
      </c>
      <c r="C200" s="120">
        <v>5</v>
      </c>
      <c r="D200">
        <v>0</v>
      </c>
      <c r="E200">
        <f t="shared" si="6"/>
        <v>-0.23999999999999977</v>
      </c>
      <c r="F200">
        <f t="shared" si="7"/>
        <v>0</v>
      </c>
      <c r="G200" s="124">
        <f>IF(C200 &lt;= MIN(Calculations!$U$30:$AC$30), 0,
IFERROR(LOOKUP(C200, Calculations!$U$30:$AC$30, Calculations!$U$63:$AC$63), 0))</f>
        <v>0.47997929200000006</v>
      </c>
      <c r="H200">
        <f>IF(D200 &lt;= MIN(Calculations!$U$30:$AC$30), 0,
IFERROR(LOOKUP(D200, Calculations!$U$30:$AC$30, Calculations!$U$64:$AC$64), 0))</f>
        <v>0</v>
      </c>
    </row>
    <row r="201" spans="2:8" ht="15.75" thickBot="1" x14ac:dyDescent="0.3">
      <c r="B201" s="119">
        <v>200</v>
      </c>
      <c r="C201" s="120">
        <v>4.78</v>
      </c>
      <c r="D201">
        <v>0</v>
      </c>
      <c r="E201">
        <f t="shared" si="6"/>
        <v>-0.27</v>
      </c>
      <c r="F201">
        <f t="shared" si="7"/>
        <v>0</v>
      </c>
      <c r="G201" s="124">
        <f>IF(C201 &lt;= MIN(Calculations!$U$30:$AC$30), 0,
IFERROR(LOOKUP(C201, Calculations!$U$30:$AC$30, Calculations!$U$63:$AC$63), 0))</f>
        <v>0.47997929200000006</v>
      </c>
      <c r="H201">
        <f>IF(D201 &lt;= MIN(Calculations!$U$30:$AC$30), 0,
IFERROR(LOOKUP(D201, Calculations!$U$30:$AC$30, Calculations!$U$64:$AC$64), 0))</f>
        <v>0</v>
      </c>
    </row>
    <row r="202" spans="2:8" ht="15.75" thickBot="1" x14ac:dyDescent="0.3">
      <c r="B202" s="119">
        <v>201</v>
      </c>
      <c r="C202" s="120">
        <v>4.46</v>
      </c>
      <c r="D202">
        <v>0</v>
      </c>
      <c r="E202">
        <f t="shared" si="6"/>
        <v>-0.27499999999999991</v>
      </c>
      <c r="F202">
        <f t="shared" si="7"/>
        <v>0</v>
      </c>
      <c r="G202" s="124">
        <f>IF(C202 &lt;= MIN(Calculations!$U$30:$AC$30), 0,
IFERROR(LOOKUP(C202, Calculations!$U$30:$AC$30, Calculations!$U$63:$AC$63), 0))</f>
        <v>0.47997929200000006</v>
      </c>
      <c r="H202">
        <f>IF(D202 &lt;= MIN(Calculations!$U$30:$AC$30), 0,
IFERROR(LOOKUP(D202, Calculations!$U$30:$AC$30, Calculations!$U$64:$AC$64), 0))</f>
        <v>0</v>
      </c>
    </row>
    <row r="203" spans="2:8" ht="15.75" thickBot="1" x14ac:dyDescent="0.3">
      <c r="B203" s="119">
        <v>202</v>
      </c>
      <c r="C203" s="120">
        <v>4.2300000000000004</v>
      </c>
      <c r="D203">
        <v>0</v>
      </c>
      <c r="E203">
        <f t="shared" si="6"/>
        <v>-0.22999999999999998</v>
      </c>
      <c r="F203">
        <f t="shared" si="7"/>
        <v>0</v>
      </c>
      <c r="G203" s="124">
        <f>IF(C203 &lt;= MIN(Calculations!$U$30:$AC$30), 0,
IFERROR(LOOKUP(C203, Calculations!$U$30:$AC$30, Calculations!$U$63:$AC$63), 0))</f>
        <v>0.47997929200000006</v>
      </c>
      <c r="H203">
        <f>IF(D203 &lt;= MIN(Calculations!$U$30:$AC$30), 0,
IFERROR(LOOKUP(D203, Calculations!$U$30:$AC$30, Calculations!$U$64:$AC$64), 0))</f>
        <v>0</v>
      </c>
    </row>
    <row r="204" spans="2:8" ht="15.75" thickBot="1" x14ac:dyDescent="0.3">
      <c r="B204" s="119">
        <v>203</v>
      </c>
      <c r="C204" s="120">
        <v>4</v>
      </c>
      <c r="D204">
        <v>0</v>
      </c>
      <c r="E204">
        <f t="shared" si="6"/>
        <v>-0.2300000000000002</v>
      </c>
      <c r="F204">
        <f t="shared" si="7"/>
        <v>0</v>
      </c>
      <c r="G204" s="124">
        <f>IF(C204 &lt;= MIN(Calculations!$U$30:$AC$30), 0,
IFERROR(LOOKUP(C204, Calculations!$U$30:$AC$30, Calculations!$U$63:$AC$63), 0))</f>
        <v>0.47997929200000006</v>
      </c>
      <c r="H204">
        <f>IF(D204 &lt;= MIN(Calculations!$U$30:$AC$30), 0,
IFERROR(LOOKUP(D204, Calculations!$U$30:$AC$30, Calculations!$U$64:$AC$64), 0))</f>
        <v>0</v>
      </c>
    </row>
    <row r="205" spans="2:8" ht="15.75" thickBot="1" x14ac:dyDescent="0.3">
      <c r="B205" s="119">
        <v>204</v>
      </c>
      <c r="C205" s="120">
        <v>3.77</v>
      </c>
      <c r="D205">
        <v>0</v>
      </c>
      <c r="E205">
        <f t="shared" si="6"/>
        <v>-0.16999999999999993</v>
      </c>
      <c r="F205">
        <f t="shared" si="7"/>
        <v>0</v>
      </c>
      <c r="G205" s="124">
        <f>IF(C205 &lt;= MIN(Calculations!$U$30:$AC$30), 0,
IFERROR(LOOKUP(C205, Calculations!$U$30:$AC$30, Calculations!$U$63:$AC$63), 0))</f>
        <v>0.47997929200000006</v>
      </c>
      <c r="H205">
        <f>IF(D205 &lt;= MIN(Calculations!$U$30:$AC$30), 0,
IFERROR(LOOKUP(D205, Calculations!$U$30:$AC$30, Calculations!$U$64:$AC$64), 0))</f>
        <v>0</v>
      </c>
    </row>
    <row r="206" spans="2:8" ht="15.75" thickBot="1" x14ac:dyDescent="0.3">
      <c r="B206" s="119">
        <v>205</v>
      </c>
      <c r="C206" s="120">
        <v>3.66</v>
      </c>
      <c r="D206">
        <v>0</v>
      </c>
      <c r="E206">
        <f t="shared" si="6"/>
        <v>-0.20500000000000007</v>
      </c>
      <c r="F206">
        <f t="shared" si="7"/>
        <v>0</v>
      </c>
      <c r="G206" s="124">
        <f>IF(C206 &lt;= MIN(Calculations!$U$30:$AC$30), 0,
IFERROR(LOOKUP(C206, Calculations!$U$30:$AC$30, Calculations!$U$63:$AC$63), 0))</f>
        <v>0.47997929200000006</v>
      </c>
      <c r="H206">
        <f>IF(D206 &lt;= MIN(Calculations!$U$30:$AC$30), 0,
IFERROR(LOOKUP(D206, Calculations!$U$30:$AC$30, Calculations!$U$64:$AC$64), 0))</f>
        <v>0</v>
      </c>
    </row>
    <row r="207" spans="2:8" ht="15.75" thickBot="1" x14ac:dyDescent="0.3">
      <c r="B207" s="119">
        <v>206</v>
      </c>
      <c r="C207" s="120">
        <v>3.36</v>
      </c>
      <c r="D207">
        <v>0</v>
      </c>
      <c r="E207">
        <f t="shared" si="6"/>
        <v>-0.25500000000000012</v>
      </c>
      <c r="F207">
        <f t="shared" si="7"/>
        <v>0</v>
      </c>
      <c r="G207" s="124">
        <f>IF(C207 &lt;= MIN(Calculations!$U$30:$AC$30), 0,
IFERROR(LOOKUP(C207, Calculations!$U$30:$AC$30, Calculations!$U$63:$AC$63), 0))</f>
        <v>0.26233500133333332</v>
      </c>
      <c r="H207">
        <f>IF(D207 &lt;= MIN(Calculations!$U$30:$AC$30), 0,
IFERROR(LOOKUP(D207, Calculations!$U$30:$AC$30, Calculations!$U$64:$AC$64), 0))</f>
        <v>0</v>
      </c>
    </row>
    <row r="208" spans="2:8" ht="15.75" thickBot="1" x14ac:dyDescent="0.3">
      <c r="B208" s="119">
        <v>207</v>
      </c>
      <c r="C208" s="120">
        <v>3.15</v>
      </c>
      <c r="D208">
        <v>0</v>
      </c>
      <c r="E208">
        <f t="shared" si="6"/>
        <v>-0.18499999999999983</v>
      </c>
      <c r="F208">
        <f t="shared" si="7"/>
        <v>0</v>
      </c>
      <c r="G208" s="124">
        <f>IF(C208 &lt;= MIN(Calculations!$U$30:$AC$30), 0,
IFERROR(LOOKUP(C208, Calculations!$U$30:$AC$30, Calculations!$U$63:$AC$63), 0))</f>
        <v>0.26233500133333332</v>
      </c>
      <c r="H208">
        <f>IF(D208 &lt;= MIN(Calculations!$U$30:$AC$30), 0,
IFERROR(LOOKUP(D208, Calculations!$U$30:$AC$30, Calculations!$U$64:$AC$64), 0))</f>
        <v>0</v>
      </c>
    </row>
    <row r="209" spans="2:8" ht="15.75" thickBot="1" x14ac:dyDescent="0.3">
      <c r="B209" s="119">
        <v>208</v>
      </c>
      <c r="C209" s="120">
        <v>2.99</v>
      </c>
      <c r="D209">
        <v>0</v>
      </c>
      <c r="E209">
        <f t="shared" si="6"/>
        <v>-0.17999999999999994</v>
      </c>
      <c r="F209">
        <f t="shared" si="7"/>
        <v>0</v>
      </c>
      <c r="G209" s="124">
        <f>IF(C209 &lt;= MIN(Calculations!$U$30:$AC$30), 0,
IFERROR(LOOKUP(C209, Calculations!$U$30:$AC$30, Calculations!$U$63:$AC$63), 0))</f>
        <v>0.26233500133333332</v>
      </c>
      <c r="H209">
        <f>IF(D209 &lt;= MIN(Calculations!$U$30:$AC$30), 0,
IFERROR(LOOKUP(D209, Calculations!$U$30:$AC$30, Calculations!$U$64:$AC$64), 0))</f>
        <v>0</v>
      </c>
    </row>
    <row r="210" spans="2:8" ht="15.75" thickBot="1" x14ac:dyDescent="0.3">
      <c r="B210" s="119">
        <v>209</v>
      </c>
      <c r="C210" s="120">
        <v>2.79</v>
      </c>
      <c r="D210">
        <v>0</v>
      </c>
      <c r="E210">
        <f t="shared" si="6"/>
        <v>-0.18000000000000016</v>
      </c>
      <c r="F210">
        <f t="shared" si="7"/>
        <v>0</v>
      </c>
      <c r="G210" s="124">
        <f>IF(C210 &lt;= MIN(Calculations!$U$30:$AC$30), 0,
IFERROR(LOOKUP(C210, Calculations!$U$30:$AC$30, Calculations!$U$63:$AC$63), 0))</f>
        <v>0.26233500133333332</v>
      </c>
      <c r="H210">
        <f>IF(D210 &lt;= MIN(Calculations!$U$30:$AC$30), 0,
IFERROR(LOOKUP(D210, Calculations!$U$30:$AC$30, Calculations!$U$64:$AC$64), 0))</f>
        <v>0</v>
      </c>
    </row>
    <row r="211" spans="2:8" ht="15.75" thickBot="1" x14ac:dyDescent="0.3">
      <c r="B211" s="119">
        <v>210</v>
      </c>
      <c r="C211" s="120">
        <v>2.63</v>
      </c>
      <c r="D211">
        <v>0</v>
      </c>
      <c r="E211">
        <f t="shared" si="6"/>
        <v>-0.15999999999999992</v>
      </c>
      <c r="F211">
        <f t="shared" si="7"/>
        <v>0</v>
      </c>
      <c r="G211" s="124">
        <f>IF(C211 &lt;= MIN(Calculations!$U$30:$AC$30), 0,
IFERROR(LOOKUP(C211, Calculations!$U$30:$AC$30, Calculations!$U$63:$AC$63), 0))</f>
        <v>0.26233500133333332</v>
      </c>
      <c r="H211">
        <f>IF(D211 &lt;= MIN(Calculations!$U$30:$AC$30), 0,
IFERROR(LOOKUP(D211, Calculations!$U$30:$AC$30, Calculations!$U$64:$AC$64), 0))</f>
        <v>0</v>
      </c>
    </row>
    <row r="212" spans="2:8" ht="15.75" thickBot="1" x14ac:dyDescent="0.3">
      <c r="B212" s="119">
        <v>211</v>
      </c>
      <c r="C212" s="120">
        <v>2.4700000000000002</v>
      </c>
      <c r="D212">
        <v>0</v>
      </c>
      <c r="E212">
        <f t="shared" si="6"/>
        <v>-0.16999999999999993</v>
      </c>
      <c r="F212">
        <f t="shared" si="7"/>
        <v>0</v>
      </c>
      <c r="G212" s="124">
        <f>IF(C212 &lt;= MIN(Calculations!$U$30:$AC$30), 0,
IFERROR(LOOKUP(C212, Calculations!$U$30:$AC$30, Calculations!$U$63:$AC$63), 0))</f>
        <v>0.26233500133333332</v>
      </c>
      <c r="H212">
        <f>IF(D212 &lt;= MIN(Calculations!$U$30:$AC$30), 0,
IFERROR(LOOKUP(D212, Calculations!$U$30:$AC$30, Calculations!$U$64:$AC$64), 0))</f>
        <v>0</v>
      </c>
    </row>
    <row r="213" spans="2:8" ht="15.75" thickBot="1" x14ac:dyDescent="0.3">
      <c r="B213" s="119">
        <v>212</v>
      </c>
      <c r="C213" s="120">
        <v>2.29</v>
      </c>
      <c r="D213">
        <v>0</v>
      </c>
      <c r="E213">
        <f t="shared" si="6"/>
        <v>-0.15000000000000013</v>
      </c>
      <c r="F213">
        <f t="shared" si="7"/>
        <v>0</v>
      </c>
      <c r="G213" s="124">
        <f>IF(C213 &lt;= MIN(Calculations!$U$30:$AC$30), 0,
IFERROR(LOOKUP(C213, Calculations!$U$30:$AC$30, Calculations!$U$63:$AC$63), 0))</f>
        <v>0.26233500133333332</v>
      </c>
      <c r="H213">
        <f>IF(D213 &lt;= MIN(Calculations!$U$30:$AC$30), 0,
IFERROR(LOOKUP(D213, Calculations!$U$30:$AC$30, Calculations!$U$64:$AC$64), 0))</f>
        <v>0</v>
      </c>
    </row>
    <row r="214" spans="2:8" ht="15.75" thickBot="1" x14ac:dyDescent="0.3">
      <c r="B214" s="119">
        <v>213</v>
      </c>
      <c r="C214" s="120">
        <v>2.17</v>
      </c>
      <c r="D214">
        <v>0</v>
      </c>
      <c r="E214">
        <f t="shared" si="6"/>
        <v>-0.125</v>
      </c>
      <c r="F214">
        <f t="shared" si="7"/>
        <v>0</v>
      </c>
      <c r="G214" s="124">
        <f>IF(C214 &lt;= MIN(Calculations!$U$30:$AC$30), 0,
IFERROR(LOOKUP(C214, Calculations!$U$30:$AC$30, Calculations!$U$63:$AC$63), 0))</f>
        <v>0.26233500133333332</v>
      </c>
      <c r="H214">
        <f>IF(D214 &lt;= MIN(Calculations!$U$30:$AC$30), 0,
IFERROR(LOOKUP(D214, Calculations!$U$30:$AC$30, Calculations!$U$64:$AC$64), 0))</f>
        <v>0</v>
      </c>
    </row>
    <row r="215" spans="2:8" ht="15.75" thickBot="1" x14ac:dyDescent="0.3">
      <c r="B215" s="119">
        <v>214</v>
      </c>
      <c r="C215" s="120">
        <v>2.04</v>
      </c>
      <c r="D215">
        <v>0</v>
      </c>
      <c r="E215">
        <f t="shared" si="6"/>
        <v>-0.125</v>
      </c>
      <c r="F215">
        <f t="shared" si="7"/>
        <v>0</v>
      </c>
      <c r="G215" s="124">
        <f>IF(C215 &lt;= MIN(Calculations!$U$30:$AC$30), 0,
IFERROR(LOOKUP(C215, Calculations!$U$30:$AC$30, Calculations!$U$63:$AC$63), 0))</f>
        <v>0.26233500133333332</v>
      </c>
      <c r="H215">
        <f>IF(D215 &lt;= MIN(Calculations!$U$30:$AC$30), 0,
IFERROR(LOOKUP(D215, Calculations!$U$30:$AC$30, Calculations!$U$64:$AC$64), 0))</f>
        <v>0</v>
      </c>
    </row>
    <row r="216" spans="2:8" ht="15.75" thickBot="1" x14ac:dyDescent="0.3">
      <c r="B216" s="119">
        <v>215</v>
      </c>
      <c r="C216" s="120">
        <v>1.92</v>
      </c>
      <c r="D216">
        <v>0</v>
      </c>
      <c r="E216">
        <f t="shared" si="6"/>
        <v>-0.12</v>
      </c>
      <c r="F216">
        <f t="shared" si="7"/>
        <v>0</v>
      </c>
      <c r="G216" s="124">
        <f>IF(C216 &lt;= MIN(Calculations!$U$30:$AC$30), 0,
IFERROR(LOOKUP(C216, Calculations!$U$30:$AC$30, Calculations!$U$63:$AC$63), 0))</f>
        <v>0.26233500133333332</v>
      </c>
      <c r="H216">
        <f>IF(D216 &lt;= MIN(Calculations!$U$30:$AC$30), 0,
IFERROR(LOOKUP(D216, Calculations!$U$30:$AC$30, Calculations!$U$64:$AC$64), 0))</f>
        <v>0</v>
      </c>
    </row>
    <row r="217" spans="2:8" ht="15.75" thickBot="1" x14ac:dyDescent="0.3">
      <c r="B217" s="119">
        <v>216</v>
      </c>
      <c r="C217" s="120">
        <v>1.8</v>
      </c>
      <c r="D217">
        <v>0</v>
      </c>
      <c r="E217">
        <f t="shared" si="6"/>
        <v>-0.125</v>
      </c>
      <c r="F217">
        <f t="shared" si="7"/>
        <v>0</v>
      </c>
      <c r="G217" s="124">
        <f>IF(C217 &lt;= MIN(Calculations!$U$30:$AC$30), 0,
IFERROR(LOOKUP(C217, Calculations!$U$30:$AC$30, Calculations!$U$63:$AC$63), 0))</f>
        <v>0.26233500133333332</v>
      </c>
      <c r="H217">
        <f>IF(D217 &lt;= MIN(Calculations!$U$30:$AC$30), 0,
IFERROR(LOOKUP(D217, Calculations!$U$30:$AC$30, Calculations!$U$64:$AC$64), 0))</f>
        <v>0</v>
      </c>
    </row>
    <row r="218" spans="2:8" ht="15.75" thickBot="1" x14ac:dyDescent="0.3">
      <c r="B218" s="119">
        <v>217</v>
      </c>
      <c r="C218" s="120">
        <v>1.67</v>
      </c>
      <c r="D218">
        <v>0</v>
      </c>
      <c r="E218">
        <f t="shared" si="6"/>
        <v>-0.12</v>
      </c>
      <c r="F218">
        <f t="shared" si="7"/>
        <v>0</v>
      </c>
      <c r="G218" s="124">
        <f>IF(C218 &lt;= MIN(Calculations!$U$30:$AC$30), 0,
IFERROR(LOOKUP(C218, Calculations!$U$30:$AC$30, Calculations!$U$63:$AC$63), 0))</f>
        <v>0</v>
      </c>
      <c r="H218">
        <f>IF(D218 &lt;= MIN(Calculations!$U$30:$AC$30), 0,
IFERROR(LOOKUP(D218, Calculations!$U$30:$AC$30, Calculations!$U$64:$AC$64), 0))</f>
        <v>0</v>
      </c>
    </row>
    <row r="219" spans="2:8" ht="15.75" thickBot="1" x14ac:dyDescent="0.3">
      <c r="B219" s="119">
        <v>218</v>
      </c>
      <c r="C219" s="120">
        <v>1.56</v>
      </c>
      <c r="D219">
        <v>0</v>
      </c>
      <c r="E219">
        <f t="shared" si="6"/>
        <v>-0.10499999999999998</v>
      </c>
      <c r="F219">
        <f t="shared" si="7"/>
        <v>0</v>
      </c>
      <c r="G219" s="124">
        <f>IF(C219 &lt;= MIN(Calculations!$U$30:$AC$30), 0,
IFERROR(LOOKUP(C219, Calculations!$U$30:$AC$30, Calculations!$U$63:$AC$63), 0))</f>
        <v>0</v>
      </c>
      <c r="H219">
        <f>IF(D219 &lt;= MIN(Calculations!$U$30:$AC$30), 0,
IFERROR(LOOKUP(D219, Calculations!$U$30:$AC$30, Calculations!$U$64:$AC$64), 0))</f>
        <v>0</v>
      </c>
    </row>
    <row r="220" spans="2:8" ht="15.75" thickBot="1" x14ac:dyDescent="0.3">
      <c r="B220" s="119">
        <v>219</v>
      </c>
      <c r="C220" s="120">
        <v>1.46</v>
      </c>
      <c r="D220">
        <v>0</v>
      </c>
      <c r="E220">
        <f t="shared" si="6"/>
        <v>-9.9999999999999978E-2</v>
      </c>
      <c r="F220">
        <f t="shared" si="7"/>
        <v>0</v>
      </c>
      <c r="G220" s="124">
        <f>IF(C220 &lt;= MIN(Calculations!$U$30:$AC$30), 0,
IFERROR(LOOKUP(C220, Calculations!$U$30:$AC$30, Calculations!$U$63:$AC$63), 0))</f>
        <v>0</v>
      </c>
      <c r="H220">
        <f>IF(D220 &lt;= MIN(Calculations!$U$30:$AC$30), 0,
IFERROR(LOOKUP(D220, Calculations!$U$30:$AC$30, Calculations!$U$64:$AC$64), 0))</f>
        <v>0</v>
      </c>
    </row>
    <row r="221" spans="2:8" ht="15.75" thickBot="1" x14ac:dyDescent="0.3">
      <c r="B221" s="119">
        <v>220</v>
      </c>
      <c r="C221" s="120">
        <v>1.36</v>
      </c>
      <c r="D221">
        <v>0</v>
      </c>
      <c r="E221">
        <f t="shared" si="6"/>
        <v>-8.9999999999999969E-2</v>
      </c>
      <c r="F221">
        <f t="shared" si="7"/>
        <v>0</v>
      </c>
      <c r="G221" s="124">
        <f>IF(C221 &lt;= MIN(Calculations!$U$30:$AC$30), 0,
IFERROR(LOOKUP(C221, Calculations!$U$30:$AC$30, Calculations!$U$63:$AC$63), 0))</f>
        <v>0</v>
      </c>
      <c r="H221">
        <f>IF(D221 &lt;= MIN(Calculations!$U$30:$AC$30), 0,
IFERROR(LOOKUP(D221, Calculations!$U$30:$AC$30, Calculations!$U$64:$AC$64), 0))</f>
        <v>0</v>
      </c>
    </row>
    <row r="222" spans="2:8" ht="15.75" thickBot="1" x14ac:dyDescent="0.3">
      <c r="B222" s="119">
        <v>221</v>
      </c>
      <c r="C222" s="120">
        <v>1.28</v>
      </c>
      <c r="D222">
        <v>0</v>
      </c>
      <c r="E222">
        <f t="shared" si="6"/>
        <v>-8.5000000000000075E-2</v>
      </c>
      <c r="F222">
        <f t="shared" si="7"/>
        <v>0</v>
      </c>
      <c r="G222" s="124">
        <f>IF(C222 &lt;= MIN(Calculations!$U$30:$AC$30), 0,
IFERROR(LOOKUP(C222, Calculations!$U$30:$AC$30, Calculations!$U$63:$AC$63), 0))</f>
        <v>0</v>
      </c>
      <c r="H222">
        <f>IF(D222 &lt;= MIN(Calculations!$U$30:$AC$30), 0,
IFERROR(LOOKUP(D222, Calculations!$U$30:$AC$30, Calculations!$U$64:$AC$64), 0))</f>
        <v>0</v>
      </c>
    </row>
    <row r="223" spans="2:8" ht="15.75" thickBot="1" x14ac:dyDescent="0.3">
      <c r="B223" s="119">
        <v>222</v>
      </c>
      <c r="C223" s="120">
        <v>1.19</v>
      </c>
      <c r="D223">
        <v>0</v>
      </c>
      <c r="E223">
        <f t="shared" si="6"/>
        <v>-7.999999999999996E-2</v>
      </c>
      <c r="F223">
        <f t="shared" si="7"/>
        <v>0</v>
      </c>
      <c r="G223" s="124">
        <f>IF(C223 &lt;= MIN(Calculations!$U$30:$AC$30), 0,
IFERROR(LOOKUP(C223, Calculations!$U$30:$AC$30, Calculations!$U$63:$AC$63), 0))</f>
        <v>0</v>
      </c>
      <c r="H223">
        <f>IF(D223 &lt;= MIN(Calculations!$U$30:$AC$30), 0,
IFERROR(LOOKUP(D223, Calculations!$U$30:$AC$30, Calculations!$U$64:$AC$64), 0))</f>
        <v>0</v>
      </c>
    </row>
    <row r="224" spans="2:8" ht="15.75" thickBot="1" x14ac:dyDescent="0.3">
      <c r="B224" s="119">
        <v>223</v>
      </c>
      <c r="C224" s="120">
        <v>1.1200000000000001</v>
      </c>
      <c r="D224">
        <v>0</v>
      </c>
      <c r="E224">
        <f t="shared" si="6"/>
        <v>-6.9999999999999951E-2</v>
      </c>
      <c r="F224">
        <f t="shared" si="7"/>
        <v>0</v>
      </c>
      <c r="G224" s="124">
        <f>IF(C224 &lt;= MIN(Calculations!$U$30:$AC$30), 0,
IFERROR(LOOKUP(C224, Calculations!$U$30:$AC$30, Calculations!$U$63:$AC$63), 0))</f>
        <v>0</v>
      </c>
      <c r="H224">
        <f>IF(D224 &lt;= MIN(Calculations!$U$30:$AC$30), 0,
IFERROR(LOOKUP(D224, Calculations!$U$30:$AC$30, Calculations!$U$64:$AC$64), 0))</f>
        <v>0</v>
      </c>
    </row>
    <row r="225" spans="2:8" ht="15.75" thickBot="1" x14ac:dyDescent="0.3">
      <c r="B225" s="119">
        <v>224</v>
      </c>
      <c r="C225" s="120">
        <v>1.05</v>
      </c>
      <c r="D225">
        <v>0</v>
      </c>
      <c r="E225">
        <f t="shared" si="6"/>
        <v>-7.0000000000000062E-2</v>
      </c>
      <c r="F225">
        <f t="shared" si="7"/>
        <v>0</v>
      </c>
      <c r="G225" s="124">
        <f>IF(C225 &lt;= MIN(Calculations!$U$30:$AC$30), 0,
IFERROR(LOOKUP(C225, Calculations!$U$30:$AC$30, Calculations!$U$63:$AC$63), 0))</f>
        <v>0</v>
      </c>
      <c r="H225">
        <f>IF(D225 &lt;= MIN(Calculations!$U$30:$AC$30), 0,
IFERROR(LOOKUP(D225, Calculations!$U$30:$AC$30, Calculations!$U$64:$AC$64), 0))</f>
        <v>0</v>
      </c>
    </row>
    <row r="226" spans="2:8" ht="15.75" thickBot="1" x14ac:dyDescent="0.3">
      <c r="B226" s="119">
        <v>225</v>
      </c>
      <c r="C226" s="120">
        <v>0.98</v>
      </c>
      <c r="D226">
        <v>0</v>
      </c>
      <c r="E226">
        <f t="shared" si="6"/>
        <v>-6.5000000000000002E-2</v>
      </c>
      <c r="F226">
        <f t="shared" si="7"/>
        <v>0</v>
      </c>
      <c r="G226" s="124">
        <f>IF(C226 &lt;= MIN(Calculations!$U$30:$AC$30), 0,
IFERROR(LOOKUP(C226, Calculations!$U$30:$AC$30, Calculations!$U$63:$AC$63), 0))</f>
        <v>0</v>
      </c>
      <c r="H226">
        <f>IF(D226 &lt;= MIN(Calculations!$U$30:$AC$30), 0,
IFERROR(LOOKUP(D226, Calculations!$U$30:$AC$30, Calculations!$U$64:$AC$64), 0))</f>
        <v>0</v>
      </c>
    </row>
    <row r="227" spans="2:8" ht="15.75" thickBot="1" x14ac:dyDescent="0.3">
      <c r="B227" s="119">
        <v>226</v>
      </c>
      <c r="C227" s="120">
        <v>0.92</v>
      </c>
      <c r="D227">
        <v>0</v>
      </c>
      <c r="E227">
        <f t="shared" si="6"/>
        <v>-0.06</v>
      </c>
      <c r="F227">
        <f t="shared" si="7"/>
        <v>0</v>
      </c>
      <c r="G227" s="124">
        <f>IF(C227 &lt;= MIN(Calculations!$U$30:$AC$30), 0,
IFERROR(LOOKUP(C227, Calculations!$U$30:$AC$30, Calculations!$U$63:$AC$63), 0))</f>
        <v>0</v>
      </c>
      <c r="H227">
        <f>IF(D227 &lt;= MIN(Calculations!$U$30:$AC$30), 0,
IFERROR(LOOKUP(D227, Calculations!$U$30:$AC$30, Calculations!$U$64:$AC$64), 0))</f>
        <v>0</v>
      </c>
    </row>
    <row r="228" spans="2:8" ht="15.75" thickBot="1" x14ac:dyDescent="0.3">
      <c r="B228" s="119">
        <v>227</v>
      </c>
      <c r="C228" s="120">
        <v>0.86</v>
      </c>
      <c r="D228">
        <v>0</v>
      </c>
      <c r="E228">
        <f t="shared" si="6"/>
        <v>-5.0000000000000044E-2</v>
      </c>
      <c r="F228">
        <f t="shared" si="7"/>
        <v>0</v>
      </c>
      <c r="G228" s="124">
        <f>IF(C228 &lt;= MIN(Calculations!$U$30:$AC$30), 0,
IFERROR(LOOKUP(C228, Calculations!$U$30:$AC$30, Calculations!$U$63:$AC$63), 0))</f>
        <v>0</v>
      </c>
      <c r="H228">
        <f>IF(D228 &lt;= MIN(Calculations!$U$30:$AC$30), 0,
IFERROR(LOOKUP(D228, Calculations!$U$30:$AC$30, Calculations!$U$64:$AC$64), 0))</f>
        <v>0</v>
      </c>
    </row>
    <row r="229" spans="2:8" ht="15.75" thickBot="1" x14ac:dyDescent="0.3">
      <c r="B229" s="119">
        <v>228</v>
      </c>
      <c r="C229" s="120">
        <v>0.82</v>
      </c>
      <c r="D229">
        <v>0</v>
      </c>
      <c r="E229">
        <f t="shared" si="6"/>
        <v>-4.9999999999999989E-2</v>
      </c>
      <c r="F229">
        <f t="shared" si="7"/>
        <v>0</v>
      </c>
      <c r="G229" s="124">
        <f>IF(C229 &lt;= MIN(Calculations!$U$30:$AC$30), 0,
IFERROR(LOOKUP(C229, Calculations!$U$30:$AC$30, Calculations!$U$63:$AC$63), 0))</f>
        <v>0</v>
      </c>
      <c r="H229">
        <f>IF(D229 &lt;= MIN(Calculations!$U$30:$AC$30), 0,
IFERROR(LOOKUP(D229, Calculations!$U$30:$AC$30, Calculations!$U$64:$AC$64), 0))</f>
        <v>0</v>
      </c>
    </row>
    <row r="230" spans="2:8" ht="15.75" thickBot="1" x14ac:dyDescent="0.3">
      <c r="B230" s="119">
        <v>229</v>
      </c>
      <c r="C230" s="120">
        <v>0.76</v>
      </c>
      <c r="D230">
        <v>0</v>
      </c>
      <c r="E230">
        <f t="shared" si="6"/>
        <v>-4.9999999999999989E-2</v>
      </c>
      <c r="F230">
        <f t="shared" si="7"/>
        <v>0</v>
      </c>
      <c r="G230" s="124">
        <f>IF(C230 &lt;= MIN(Calculations!$U$30:$AC$30), 0,
IFERROR(LOOKUP(C230, Calculations!$U$30:$AC$30, Calculations!$U$63:$AC$63), 0))</f>
        <v>0</v>
      </c>
      <c r="H230">
        <f>IF(D230 &lt;= MIN(Calculations!$U$30:$AC$30), 0,
IFERROR(LOOKUP(D230, Calculations!$U$30:$AC$30, Calculations!$U$64:$AC$64), 0))</f>
        <v>0</v>
      </c>
    </row>
    <row r="231" spans="2:8" ht="15.75" thickBot="1" x14ac:dyDescent="0.3">
      <c r="B231" s="119">
        <v>230</v>
      </c>
      <c r="C231" s="120">
        <v>0.72</v>
      </c>
      <c r="D231">
        <v>0</v>
      </c>
      <c r="E231">
        <f t="shared" si="6"/>
        <v>-3.5000000000000031E-2</v>
      </c>
      <c r="F231">
        <f t="shared" si="7"/>
        <v>0</v>
      </c>
      <c r="G231" s="124">
        <f>IF(C231 &lt;= MIN(Calculations!$U$30:$AC$30), 0,
IFERROR(LOOKUP(C231, Calculations!$U$30:$AC$30, Calculations!$U$63:$AC$63), 0))</f>
        <v>0</v>
      </c>
      <c r="H231">
        <f>IF(D231 &lt;= MIN(Calculations!$U$30:$AC$30), 0,
IFERROR(LOOKUP(D231, Calculations!$U$30:$AC$30, Calculations!$U$64:$AC$64), 0))</f>
        <v>0</v>
      </c>
    </row>
    <row r="232" spans="2:8" ht="15.75" thickBot="1" x14ac:dyDescent="0.3">
      <c r="B232" s="119">
        <v>231</v>
      </c>
      <c r="C232" s="120">
        <v>0.69</v>
      </c>
      <c r="D232">
        <v>0</v>
      </c>
      <c r="E232">
        <f t="shared" si="6"/>
        <v>-3.4999999999999976E-2</v>
      </c>
      <c r="F232">
        <f t="shared" si="7"/>
        <v>0</v>
      </c>
      <c r="G232" s="124">
        <f>IF(C232 &lt;= MIN(Calculations!$U$30:$AC$30), 0,
IFERROR(LOOKUP(C232, Calculations!$U$30:$AC$30, Calculations!$U$63:$AC$63), 0))</f>
        <v>0</v>
      </c>
      <c r="H232">
        <f>IF(D232 &lt;= MIN(Calculations!$U$30:$AC$30), 0,
IFERROR(LOOKUP(D232, Calculations!$U$30:$AC$30, Calculations!$U$64:$AC$64), 0))</f>
        <v>0</v>
      </c>
    </row>
    <row r="233" spans="2:8" ht="15.75" thickBot="1" x14ac:dyDescent="0.3">
      <c r="B233" s="119">
        <v>232</v>
      </c>
      <c r="C233" s="120">
        <v>0.65</v>
      </c>
      <c r="D233">
        <v>0</v>
      </c>
      <c r="E233">
        <f t="shared" si="6"/>
        <v>-3.4999999999999976E-2</v>
      </c>
      <c r="F233">
        <f t="shared" si="7"/>
        <v>0</v>
      </c>
      <c r="G233" s="124">
        <f>IF(C233 &lt;= MIN(Calculations!$U$30:$AC$30), 0,
IFERROR(LOOKUP(C233, Calculations!$U$30:$AC$30, Calculations!$U$63:$AC$63), 0))</f>
        <v>0</v>
      </c>
      <c r="H233">
        <f>IF(D233 &lt;= MIN(Calculations!$U$30:$AC$30), 0,
IFERROR(LOOKUP(D233, Calculations!$U$30:$AC$30, Calculations!$U$64:$AC$64), 0))</f>
        <v>0</v>
      </c>
    </row>
    <row r="234" spans="2:8" ht="15.75" thickBot="1" x14ac:dyDescent="0.3">
      <c r="B234" s="119">
        <v>233</v>
      </c>
      <c r="C234" s="120">
        <v>0.62</v>
      </c>
      <c r="D234">
        <v>0</v>
      </c>
      <c r="E234">
        <f t="shared" si="6"/>
        <v>-3.0000000000000027E-2</v>
      </c>
      <c r="F234">
        <f t="shared" si="7"/>
        <v>0</v>
      </c>
      <c r="G234" s="124">
        <f>IF(C234 &lt;= MIN(Calculations!$U$30:$AC$30), 0,
IFERROR(LOOKUP(C234, Calculations!$U$30:$AC$30, Calculations!$U$63:$AC$63), 0))</f>
        <v>0</v>
      </c>
      <c r="H234">
        <f>IF(D234 &lt;= MIN(Calculations!$U$30:$AC$30), 0,
IFERROR(LOOKUP(D234, Calculations!$U$30:$AC$30, Calculations!$U$64:$AC$64), 0))</f>
        <v>0</v>
      </c>
    </row>
    <row r="235" spans="2:8" ht="15.75" thickBot="1" x14ac:dyDescent="0.3">
      <c r="B235" s="119">
        <v>234</v>
      </c>
      <c r="C235" s="120">
        <v>0.59</v>
      </c>
      <c r="D235">
        <v>0</v>
      </c>
      <c r="E235">
        <f t="shared" si="6"/>
        <v>-2.5000000000000022E-2</v>
      </c>
      <c r="F235">
        <f t="shared" si="7"/>
        <v>0</v>
      </c>
      <c r="G235" s="124">
        <f>IF(C235 &lt;= MIN(Calculations!$U$30:$AC$30), 0,
IFERROR(LOOKUP(C235, Calculations!$U$30:$AC$30, Calculations!$U$63:$AC$63), 0))</f>
        <v>0</v>
      </c>
      <c r="H235">
        <f>IF(D235 &lt;= MIN(Calculations!$U$30:$AC$30), 0,
IFERROR(LOOKUP(D235, Calculations!$U$30:$AC$30, Calculations!$U$64:$AC$64), 0))</f>
        <v>0</v>
      </c>
    </row>
    <row r="236" spans="2:8" ht="15.75" thickBot="1" x14ac:dyDescent="0.3">
      <c r="B236" s="119">
        <v>235</v>
      </c>
      <c r="C236" s="120">
        <v>0.56999999999999995</v>
      </c>
      <c r="D236">
        <v>0</v>
      </c>
      <c r="E236">
        <f t="shared" si="6"/>
        <v>-1.9999999999999962E-2</v>
      </c>
      <c r="F236">
        <f t="shared" si="7"/>
        <v>0</v>
      </c>
      <c r="G236" s="124">
        <f>IF(C236 &lt;= MIN(Calculations!$U$30:$AC$30), 0,
IFERROR(LOOKUP(C236, Calculations!$U$30:$AC$30, Calculations!$U$63:$AC$63), 0))</f>
        <v>0</v>
      </c>
      <c r="H236">
        <f>IF(D236 &lt;= MIN(Calculations!$U$30:$AC$30), 0,
IFERROR(LOOKUP(D236, Calculations!$U$30:$AC$30, Calculations!$U$64:$AC$64), 0))</f>
        <v>0</v>
      </c>
    </row>
    <row r="237" spans="2:8" ht="15.75" thickBot="1" x14ac:dyDescent="0.3">
      <c r="B237" s="119">
        <v>236</v>
      </c>
      <c r="C237" s="120">
        <v>0.55000000000000004</v>
      </c>
      <c r="D237">
        <v>0</v>
      </c>
      <c r="E237">
        <f t="shared" si="6"/>
        <v>-1.9999999999999962E-2</v>
      </c>
      <c r="F237">
        <f t="shared" si="7"/>
        <v>0</v>
      </c>
      <c r="G237" s="124">
        <f>IF(C237 &lt;= MIN(Calculations!$U$30:$AC$30), 0,
IFERROR(LOOKUP(C237, Calculations!$U$30:$AC$30, Calculations!$U$63:$AC$63), 0))</f>
        <v>0</v>
      </c>
      <c r="H237">
        <f>IF(D237 &lt;= MIN(Calculations!$U$30:$AC$30), 0,
IFERROR(LOOKUP(D237, Calculations!$U$30:$AC$30, Calculations!$U$64:$AC$64), 0))</f>
        <v>0</v>
      </c>
    </row>
    <row r="238" spans="2:8" ht="15.75" thickBot="1" x14ac:dyDescent="0.3">
      <c r="B238" s="119">
        <v>237</v>
      </c>
      <c r="C238" s="120">
        <v>0.53</v>
      </c>
      <c r="D238">
        <v>0</v>
      </c>
      <c r="E238">
        <f t="shared" si="6"/>
        <v>-2.0000000000000018E-2</v>
      </c>
      <c r="F238">
        <f t="shared" si="7"/>
        <v>0</v>
      </c>
      <c r="G238" s="124">
        <f>IF(C238 &lt;= MIN(Calculations!$U$30:$AC$30), 0,
IFERROR(LOOKUP(C238, Calculations!$U$30:$AC$30, Calculations!$U$63:$AC$63), 0))</f>
        <v>0</v>
      </c>
      <c r="H238">
        <f>IF(D238 &lt;= MIN(Calculations!$U$30:$AC$30), 0,
IFERROR(LOOKUP(D238, Calculations!$U$30:$AC$30, Calculations!$U$64:$AC$64), 0))</f>
        <v>0</v>
      </c>
    </row>
    <row r="239" spans="2:8" ht="15.75" thickBot="1" x14ac:dyDescent="0.3">
      <c r="B239" s="119">
        <v>238</v>
      </c>
      <c r="C239" s="120">
        <v>0.51</v>
      </c>
      <c r="D239">
        <v>0</v>
      </c>
      <c r="E239">
        <f t="shared" si="6"/>
        <v>-2.0000000000000018E-2</v>
      </c>
      <c r="F239">
        <f t="shared" si="7"/>
        <v>0</v>
      </c>
      <c r="G239" s="124">
        <f>IF(C239 &lt;= MIN(Calculations!$U$30:$AC$30), 0,
IFERROR(LOOKUP(C239, Calculations!$U$30:$AC$30, Calculations!$U$63:$AC$63), 0))</f>
        <v>0</v>
      </c>
      <c r="H239">
        <f>IF(D239 &lt;= MIN(Calculations!$U$30:$AC$30), 0,
IFERROR(LOOKUP(D239, Calculations!$U$30:$AC$30, Calculations!$U$64:$AC$64), 0))</f>
        <v>0</v>
      </c>
    </row>
    <row r="240" spans="2:8" ht="15.75" thickBot="1" x14ac:dyDescent="0.3">
      <c r="B240" s="119">
        <v>239</v>
      </c>
      <c r="C240" s="120">
        <v>0.49</v>
      </c>
      <c r="D240">
        <v>0</v>
      </c>
      <c r="E240">
        <f t="shared" si="6"/>
        <v>-2.0000000000000018E-2</v>
      </c>
      <c r="F240">
        <f t="shared" si="7"/>
        <v>0</v>
      </c>
      <c r="G240" s="124">
        <f>IF(C240 &lt;= MIN(Calculations!$U$30:$AC$30), 0,
IFERROR(LOOKUP(C240, Calculations!$U$30:$AC$30, Calculations!$U$63:$AC$63), 0))</f>
        <v>0</v>
      </c>
      <c r="H240">
        <f>IF(D240 &lt;= MIN(Calculations!$U$30:$AC$30), 0,
IFERROR(LOOKUP(D240, Calculations!$U$30:$AC$30, Calculations!$U$64:$AC$64), 0))</f>
        <v>0</v>
      </c>
    </row>
    <row r="241" spans="2:8" ht="15.75" thickBot="1" x14ac:dyDescent="0.3">
      <c r="B241" s="119">
        <v>240</v>
      </c>
      <c r="C241" s="120">
        <v>0.47</v>
      </c>
      <c r="D241">
        <v>0</v>
      </c>
      <c r="E241">
        <f t="shared" si="6"/>
        <v>-1.999999999999999E-2</v>
      </c>
      <c r="F241">
        <f t="shared" si="7"/>
        <v>0</v>
      </c>
      <c r="G241" s="124">
        <f>IF(C241 &lt;= MIN(Calculations!$U$30:$AC$30), 0,
IFERROR(LOOKUP(C241, Calculations!$U$30:$AC$30, Calculations!$U$63:$AC$63), 0))</f>
        <v>0</v>
      </c>
      <c r="H241">
        <f>IF(D241 &lt;= MIN(Calculations!$U$30:$AC$30), 0,
IFERROR(LOOKUP(D241, Calculations!$U$30:$AC$30, Calculations!$U$64:$AC$64), 0))</f>
        <v>0</v>
      </c>
    </row>
    <row r="242" spans="2:8" ht="15.75" thickBot="1" x14ac:dyDescent="0.3">
      <c r="B242" s="119">
        <v>241</v>
      </c>
      <c r="C242" s="120">
        <v>0.45</v>
      </c>
      <c r="D242">
        <v>0</v>
      </c>
      <c r="E242">
        <f t="shared" si="6"/>
        <v>-1.999999999999999E-2</v>
      </c>
      <c r="F242">
        <f t="shared" si="7"/>
        <v>0</v>
      </c>
      <c r="G242" s="124">
        <f>IF(C242 &lt;= MIN(Calculations!$U$30:$AC$30), 0,
IFERROR(LOOKUP(C242, Calculations!$U$30:$AC$30, Calculations!$U$63:$AC$63), 0))</f>
        <v>0</v>
      </c>
      <c r="H242">
        <f>IF(D242 &lt;= MIN(Calculations!$U$30:$AC$30), 0,
IFERROR(LOOKUP(D242, Calculations!$U$30:$AC$30, Calculations!$U$64:$AC$64), 0))</f>
        <v>0</v>
      </c>
    </row>
    <row r="243" spans="2:8" ht="15.75" thickBot="1" x14ac:dyDescent="0.3">
      <c r="B243" s="119">
        <v>242</v>
      </c>
      <c r="C243" s="120">
        <v>0.43</v>
      </c>
      <c r="D243">
        <v>0</v>
      </c>
      <c r="E243">
        <f t="shared" si="6"/>
        <v>-2.0000000000000018E-2</v>
      </c>
      <c r="F243">
        <f t="shared" si="7"/>
        <v>0</v>
      </c>
      <c r="G243" s="124">
        <f>IF(C243 &lt;= MIN(Calculations!$U$30:$AC$30), 0,
IFERROR(LOOKUP(C243, Calculations!$U$30:$AC$30, Calculations!$U$63:$AC$63), 0))</f>
        <v>0</v>
      </c>
      <c r="H243">
        <f>IF(D243 &lt;= MIN(Calculations!$U$30:$AC$30), 0,
IFERROR(LOOKUP(D243, Calculations!$U$30:$AC$30, Calculations!$U$64:$AC$64), 0))</f>
        <v>0</v>
      </c>
    </row>
    <row r="244" spans="2:8" ht="15.75" thickBot="1" x14ac:dyDescent="0.3">
      <c r="B244" s="119">
        <v>243</v>
      </c>
      <c r="C244" s="120">
        <v>0.41</v>
      </c>
      <c r="D244">
        <v>0</v>
      </c>
      <c r="E244">
        <f t="shared" si="6"/>
        <v>-1.999999999999999E-2</v>
      </c>
      <c r="F244">
        <f t="shared" si="7"/>
        <v>0</v>
      </c>
      <c r="G244" s="124">
        <f>IF(C244 &lt;= MIN(Calculations!$U$30:$AC$30), 0,
IFERROR(LOOKUP(C244, Calculations!$U$30:$AC$30, Calculations!$U$63:$AC$63), 0))</f>
        <v>0</v>
      </c>
      <c r="H244">
        <f>IF(D244 &lt;= MIN(Calculations!$U$30:$AC$30), 0,
IFERROR(LOOKUP(D244, Calculations!$U$30:$AC$30, Calculations!$U$64:$AC$64), 0))</f>
        <v>0</v>
      </c>
    </row>
    <row r="245" spans="2:8" ht="15.75" thickBot="1" x14ac:dyDescent="0.3">
      <c r="B245" s="119">
        <v>244</v>
      </c>
      <c r="C245" s="120">
        <v>0.39</v>
      </c>
      <c r="D245">
        <v>0</v>
      </c>
      <c r="E245">
        <f t="shared" si="6"/>
        <v>-1.999999999999999E-2</v>
      </c>
      <c r="F245">
        <f t="shared" si="7"/>
        <v>0</v>
      </c>
      <c r="G245" s="124">
        <f>IF(C245 &lt;= MIN(Calculations!$U$30:$AC$30), 0,
IFERROR(LOOKUP(C245, Calculations!$U$30:$AC$30, Calculations!$U$63:$AC$63), 0))</f>
        <v>0</v>
      </c>
      <c r="H245">
        <f>IF(D245 &lt;= MIN(Calculations!$U$30:$AC$30), 0,
IFERROR(LOOKUP(D245, Calculations!$U$30:$AC$30, Calculations!$U$64:$AC$64), 0))</f>
        <v>0</v>
      </c>
    </row>
    <row r="246" spans="2:8" ht="15.75" thickBot="1" x14ac:dyDescent="0.3">
      <c r="B246" s="119">
        <v>245</v>
      </c>
      <c r="C246" s="120">
        <v>0.37</v>
      </c>
      <c r="D246">
        <v>0</v>
      </c>
      <c r="E246">
        <f t="shared" si="6"/>
        <v>-2.0000000000000018E-2</v>
      </c>
      <c r="F246">
        <f t="shared" si="7"/>
        <v>0</v>
      </c>
      <c r="G246" s="124">
        <f>IF(C246 &lt;= MIN(Calculations!$U$30:$AC$30), 0,
IFERROR(LOOKUP(C246, Calculations!$U$30:$AC$30, Calculations!$U$63:$AC$63), 0))</f>
        <v>0</v>
      </c>
      <c r="H246">
        <f>IF(D246 &lt;= MIN(Calculations!$U$30:$AC$30), 0,
IFERROR(LOOKUP(D246, Calculations!$U$30:$AC$30, Calculations!$U$64:$AC$64), 0))</f>
        <v>0</v>
      </c>
    </row>
    <row r="247" spans="2:8" ht="15.75" thickBot="1" x14ac:dyDescent="0.3">
      <c r="B247" s="119">
        <v>246</v>
      </c>
      <c r="C247" s="120">
        <v>0.35</v>
      </c>
      <c r="D247">
        <v>0</v>
      </c>
      <c r="E247">
        <f t="shared" si="6"/>
        <v>-1.999999999999999E-2</v>
      </c>
      <c r="F247">
        <f t="shared" si="7"/>
        <v>0</v>
      </c>
      <c r="G247" s="124">
        <f>IF(C247 &lt;= MIN(Calculations!$U$30:$AC$30), 0,
IFERROR(LOOKUP(C247, Calculations!$U$30:$AC$30, Calculations!$U$63:$AC$63), 0))</f>
        <v>0</v>
      </c>
      <c r="H247">
        <f>IF(D247 &lt;= MIN(Calculations!$U$30:$AC$30), 0,
IFERROR(LOOKUP(D247, Calculations!$U$30:$AC$30, Calculations!$U$64:$AC$64), 0))</f>
        <v>0</v>
      </c>
    </row>
    <row r="248" spans="2:8" ht="15.75" thickBot="1" x14ac:dyDescent="0.3">
      <c r="B248" s="119">
        <v>247</v>
      </c>
      <c r="C248" s="120">
        <v>0.33</v>
      </c>
      <c r="D248">
        <v>0</v>
      </c>
      <c r="E248">
        <f t="shared" si="6"/>
        <v>-1.999999999999999E-2</v>
      </c>
      <c r="F248">
        <f t="shared" si="7"/>
        <v>0</v>
      </c>
      <c r="G248" s="124">
        <f>IF(C248 &lt;= MIN(Calculations!$U$30:$AC$30), 0,
IFERROR(LOOKUP(C248, Calculations!$U$30:$AC$30, Calculations!$U$63:$AC$63), 0))</f>
        <v>0</v>
      </c>
      <c r="H248">
        <f>IF(D248 &lt;= MIN(Calculations!$U$30:$AC$30), 0,
IFERROR(LOOKUP(D248, Calculations!$U$30:$AC$30, Calculations!$U$64:$AC$64), 0))</f>
        <v>0</v>
      </c>
    </row>
    <row r="249" spans="2:8" ht="15.75" thickBot="1" x14ac:dyDescent="0.3">
      <c r="B249" s="119">
        <v>248</v>
      </c>
      <c r="C249" s="120">
        <v>0.31</v>
      </c>
      <c r="D249">
        <v>0</v>
      </c>
      <c r="E249">
        <f t="shared" si="6"/>
        <v>-1.5000000000000013E-2</v>
      </c>
      <c r="F249">
        <f t="shared" si="7"/>
        <v>0</v>
      </c>
      <c r="G249" s="124">
        <f>IF(C249 &lt;= MIN(Calculations!$U$30:$AC$30), 0,
IFERROR(LOOKUP(C249, Calculations!$U$30:$AC$30, Calculations!$U$63:$AC$63), 0))</f>
        <v>0</v>
      </c>
      <c r="H249">
        <f>IF(D249 &lt;= MIN(Calculations!$U$30:$AC$30), 0,
IFERROR(LOOKUP(D249, Calculations!$U$30:$AC$30, Calculations!$U$64:$AC$64), 0))</f>
        <v>0</v>
      </c>
    </row>
    <row r="250" spans="2:8" ht="15.75" thickBot="1" x14ac:dyDescent="0.3">
      <c r="B250" s="119">
        <v>249</v>
      </c>
      <c r="C250" s="120">
        <v>0.3</v>
      </c>
      <c r="D250">
        <v>0</v>
      </c>
      <c r="E250">
        <f t="shared" si="6"/>
        <v>-1.4999999999999986E-2</v>
      </c>
      <c r="F250">
        <f t="shared" si="7"/>
        <v>0</v>
      </c>
      <c r="G250" s="124">
        <f>IF(C250 &lt;= MIN(Calculations!$U$30:$AC$30), 0,
IFERROR(LOOKUP(C250, Calculations!$U$30:$AC$30, Calculations!$U$63:$AC$63), 0))</f>
        <v>0</v>
      </c>
      <c r="H250">
        <f>IF(D250 &lt;= MIN(Calculations!$U$30:$AC$30), 0,
IFERROR(LOOKUP(D250, Calculations!$U$30:$AC$30, Calculations!$U$64:$AC$64), 0))</f>
        <v>0</v>
      </c>
    </row>
    <row r="251" spans="2:8" ht="15.75" thickBot="1" x14ac:dyDescent="0.3">
      <c r="B251" s="119">
        <v>250</v>
      </c>
      <c r="C251" s="120">
        <v>0.28000000000000003</v>
      </c>
      <c r="D251">
        <v>0</v>
      </c>
      <c r="E251">
        <f t="shared" si="6"/>
        <v>-1.999999999999999E-2</v>
      </c>
      <c r="F251">
        <f t="shared" si="7"/>
        <v>0</v>
      </c>
      <c r="G251" s="124">
        <f>IF(C251 &lt;= MIN(Calculations!$U$30:$AC$30), 0,
IFERROR(LOOKUP(C251, Calculations!$U$30:$AC$30, Calculations!$U$63:$AC$63), 0))</f>
        <v>0</v>
      </c>
      <c r="H251">
        <f>IF(D251 &lt;= MIN(Calculations!$U$30:$AC$30), 0,
IFERROR(LOOKUP(D251, Calculations!$U$30:$AC$30, Calculations!$U$64:$AC$64), 0))</f>
        <v>0</v>
      </c>
    </row>
    <row r="252" spans="2:8" ht="15.75" thickBot="1" x14ac:dyDescent="0.3">
      <c r="B252" s="119">
        <v>251</v>
      </c>
      <c r="C252" s="120">
        <v>0.26</v>
      </c>
      <c r="D252">
        <v>0</v>
      </c>
      <c r="E252">
        <f t="shared" si="6"/>
        <v>-2.0000000000000018E-2</v>
      </c>
      <c r="F252">
        <f t="shared" si="7"/>
        <v>0</v>
      </c>
      <c r="G252" s="124">
        <f>IF(C252 &lt;= MIN(Calculations!$U$30:$AC$30), 0,
IFERROR(LOOKUP(C252, Calculations!$U$30:$AC$30, Calculations!$U$63:$AC$63), 0))</f>
        <v>0</v>
      </c>
      <c r="H252">
        <f>IF(D252 &lt;= MIN(Calculations!$U$30:$AC$30), 0,
IFERROR(LOOKUP(D252, Calculations!$U$30:$AC$30, Calculations!$U$64:$AC$64), 0))</f>
        <v>0</v>
      </c>
    </row>
    <row r="253" spans="2:8" ht="15.75" thickBot="1" x14ac:dyDescent="0.3">
      <c r="B253" s="119">
        <v>252</v>
      </c>
      <c r="C253" s="120">
        <v>0.24</v>
      </c>
      <c r="D253">
        <v>0</v>
      </c>
      <c r="E253">
        <f t="shared" si="6"/>
        <v>-2.0000000000000004E-2</v>
      </c>
      <c r="F253">
        <f t="shared" si="7"/>
        <v>0</v>
      </c>
      <c r="G253" s="124">
        <f>IF(C253 &lt;= MIN(Calculations!$U$30:$AC$30), 0,
IFERROR(LOOKUP(C253, Calculations!$U$30:$AC$30, Calculations!$U$63:$AC$63), 0))</f>
        <v>0</v>
      </c>
      <c r="H253">
        <f>IF(D253 &lt;= MIN(Calculations!$U$30:$AC$30), 0,
IFERROR(LOOKUP(D253, Calculations!$U$30:$AC$30, Calculations!$U$64:$AC$64), 0))</f>
        <v>0</v>
      </c>
    </row>
    <row r="254" spans="2:8" ht="15.75" thickBot="1" x14ac:dyDescent="0.3">
      <c r="B254" s="119">
        <v>253</v>
      </c>
      <c r="C254" s="120">
        <v>0.22</v>
      </c>
      <c r="D254">
        <v>0</v>
      </c>
      <c r="E254">
        <f t="shared" si="6"/>
        <v>-1.999999999999999E-2</v>
      </c>
      <c r="F254">
        <f t="shared" si="7"/>
        <v>0</v>
      </c>
      <c r="G254" s="124">
        <f>IF(C254 &lt;= MIN(Calculations!$U$30:$AC$30), 0,
IFERROR(LOOKUP(C254, Calculations!$U$30:$AC$30, Calculations!$U$63:$AC$63), 0))</f>
        <v>0</v>
      </c>
      <c r="H254">
        <f>IF(D254 &lt;= MIN(Calculations!$U$30:$AC$30), 0,
IFERROR(LOOKUP(D254, Calculations!$U$30:$AC$30, Calculations!$U$64:$AC$64), 0))</f>
        <v>0</v>
      </c>
    </row>
    <row r="255" spans="2:8" ht="15.75" thickBot="1" x14ac:dyDescent="0.3">
      <c r="B255" s="119">
        <v>254</v>
      </c>
      <c r="C255" s="120">
        <v>0.2</v>
      </c>
      <c r="D255">
        <v>0</v>
      </c>
      <c r="E255">
        <f t="shared" si="6"/>
        <v>-2.0000000000000004E-2</v>
      </c>
      <c r="F255">
        <f t="shared" si="7"/>
        <v>0</v>
      </c>
      <c r="G255" s="124">
        <f>IF(C255 &lt;= MIN(Calculations!$U$30:$AC$30), 0,
IFERROR(LOOKUP(C255, Calculations!$U$30:$AC$30, Calculations!$U$63:$AC$63), 0))</f>
        <v>0</v>
      </c>
      <c r="H255">
        <f>IF(D255 &lt;= MIN(Calculations!$U$30:$AC$30), 0,
IFERROR(LOOKUP(D255, Calculations!$U$30:$AC$30, Calculations!$U$64:$AC$64), 0))</f>
        <v>0</v>
      </c>
    </row>
    <row r="256" spans="2:8" ht="15.75" thickBot="1" x14ac:dyDescent="0.3">
      <c r="B256" s="119">
        <v>255</v>
      </c>
      <c r="C256" s="120">
        <v>0.18</v>
      </c>
      <c r="D256">
        <v>0</v>
      </c>
      <c r="E256">
        <f t="shared" si="6"/>
        <v>-2.0000000000000004E-2</v>
      </c>
      <c r="F256">
        <f t="shared" si="7"/>
        <v>0</v>
      </c>
      <c r="G256" s="124">
        <f>IF(C256 &lt;= MIN(Calculations!$U$30:$AC$30), 0,
IFERROR(LOOKUP(C256, Calculations!$U$30:$AC$30, Calculations!$U$63:$AC$63), 0))</f>
        <v>0</v>
      </c>
      <c r="H256">
        <f>IF(D256 &lt;= MIN(Calculations!$U$30:$AC$30), 0,
IFERROR(LOOKUP(D256, Calculations!$U$30:$AC$30, Calculations!$U$64:$AC$64), 0))</f>
        <v>0</v>
      </c>
    </row>
    <row r="257" spans="2:8" ht="15.75" thickBot="1" x14ac:dyDescent="0.3">
      <c r="B257" s="119">
        <v>256</v>
      </c>
      <c r="C257" s="120">
        <v>0.16</v>
      </c>
      <c r="D257">
        <v>0</v>
      </c>
      <c r="E257">
        <f t="shared" si="6"/>
        <v>-1.4999999999999999E-2</v>
      </c>
      <c r="F257">
        <f t="shared" si="7"/>
        <v>0</v>
      </c>
      <c r="G257" s="124">
        <f>IF(C257 &lt;= MIN(Calculations!$U$30:$AC$30), 0,
IFERROR(LOOKUP(C257, Calculations!$U$30:$AC$30, Calculations!$U$63:$AC$63), 0))</f>
        <v>0</v>
      </c>
      <c r="H257">
        <f>IF(D257 &lt;= MIN(Calculations!$U$30:$AC$30), 0,
IFERROR(LOOKUP(D257, Calculations!$U$30:$AC$30, Calculations!$U$64:$AC$64), 0))</f>
        <v>0</v>
      </c>
    </row>
    <row r="258" spans="2:8" ht="15.75" thickBot="1" x14ac:dyDescent="0.3">
      <c r="B258" s="119">
        <v>257</v>
      </c>
      <c r="C258" s="120">
        <v>0.15</v>
      </c>
      <c r="D258">
        <v>0</v>
      </c>
      <c r="E258">
        <f t="shared" si="6"/>
        <v>-1.4999999999999999E-2</v>
      </c>
      <c r="F258">
        <f t="shared" si="7"/>
        <v>0</v>
      </c>
      <c r="G258" s="124">
        <f>IF(C258 &lt;= MIN(Calculations!$U$30:$AC$30), 0,
IFERROR(LOOKUP(C258, Calculations!$U$30:$AC$30, Calculations!$U$63:$AC$63), 0))</f>
        <v>0</v>
      </c>
      <c r="H258">
        <f>IF(D258 &lt;= MIN(Calculations!$U$30:$AC$30), 0,
IFERROR(LOOKUP(D258, Calculations!$U$30:$AC$30, Calculations!$U$64:$AC$64), 0))</f>
        <v>0</v>
      </c>
    </row>
    <row r="259" spans="2:8" ht="15.75" thickBot="1" x14ac:dyDescent="0.3">
      <c r="B259" s="119">
        <v>258</v>
      </c>
      <c r="C259" s="120">
        <v>0.13</v>
      </c>
      <c r="D259">
        <v>0</v>
      </c>
      <c r="E259">
        <f t="shared" si="6"/>
        <v>-1.4999999999999999E-2</v>
      </c>
      <c r="F259">
        <f t="shared" si="7"/>
        <v>0</v>
      </c>
      <c r="G259" s="124">
        <f>IF(C259 &lt;= MIN(Calculations!$U$30:$AC$30), 0,
IFERROR(LOOKUP(C259, Calculations!$U$30:$AC$30, Calculations!$U$63:$AC$63), 0))</f>
        <v>0</v>
      </c>
      <c r="H259">
        <f>IF(D259 &lt;= MIN(Calculations!$U$30:$AC$30), 0,
IFERROR(LOOKUP(D259, Calculations!$U$30:$AC$30, Calculations!$U$64:$AC$64), 0))</f>
        <v>0</v>
      </c>
    </row>
    <row r="260" spans="2:8" ht="15.75" thickBot="1" x14ac:dyDescent="0.3">
      <c r="B260" s="119">
        <v>259</v>
      </c>
      <c r="C260" s="120">
        <v>0.12</v>
      </c>
      <c r="D260">
        <v>0</v>
      </c>
      <c r="E260">
        <f t="shared" ref="E260:E323" si="8">(C261 - C259) / 2</f>
        <v>-1.0000000000000002E-2</v>
      </c>
      <c r="F260">
        <f t="shared" ref="F260:F323" si="9">(D261 - D259) / 2</f>
        <v>0</v>
      </c>
      <c r="G260" s="124">
        <f>IF(C260 &lt;= MIN(Calculations!$U$30:$AC$30), 0,
IFERROR(LOOKUP(C260, Calculations!$U$30:$AC$30, Calculations!$U$63:$AC$63), 0))</f>
        <v>0</v>
      </c>
      <c r="H260">
        <f>IF(D260 &lt;= MIN(Calculations!$U$30:$AC$30), 0,
IFERROR(LOOKUP(D260, Calculations!$U$30:$AC$30, Calculations!$U$64:$AC$64), 0))</f>
        <v>0</v>
      </c>
    </row>
    <row r="261" spans="2:8" ht="15.75" thickBot="1" x14ac:dyDescent="0.3">
      <c r="B261" s="119">
        <v>260</v>
      </c>
      <c r="C261" s="120">
        <v>0.11</v>
      </c>
      <c r="D261">
        <v>0</v>
      </c>
      <c r="E261">
        <f t="shared" si="8"/>
        <v>-9.999999999999995E-3</v>
      </c>
      <c r="F261">
        <f t="shared" si="9"/>
        <v>0</v>
      </c>
      <c r="G261" s="124">
        <f>IF(C261 &lt;= MIN(Calculations!$U$30:$AC$30), 0,
IFERROR(LOOKUP(C261, Calculations!$U$30:$AC$30, Calculations!$U$63:$AC$63), 0))</f>
        <v>0</v>
      </c>
      <c r="H261">
        <f>IF(D261 &lt;= MIN(Calculations!$U$30:$AC$30), 0,
IFERROR(LOOKUP(D261, Calculations!$U$30:$AC$30, Calculations!$U$64:$AC$64), 0))</f>
        <v>0</v>
      </c>
    </row>
    <row r="262" spans="2:8" ht="15.75" thickBot="1" x14ac:dyDescent="0.3">
      <c r="B262" s="119">
        <v>261</v>
      </c>
      <c r="C262" s="120">
        <v>0.1</v>
      </c>
      <c r="D262">
        <v>0</v>
      </c>
      <c r="E262">
        <f t="shared" si="8"/>
        <v>-1.0000000000000002E-2</v>
      </c>
      <c r="F262">
        <f t="shared" si="9"/>
        <v>0</v>
      </c>
      <c r="G262" s="124">
        <f>IF(C262 &lt;= MIN(Calculations!$U$30:$AC$30), 0,
IFERROR(LOOKUP(C262, Calculations!$U$30:$AC$30, Calculations!$U$63:$AC$63), 0))</f>
        <v>0</v>
      </c>
      <c r="H262">
        <f>IF(D262 &lt;= MIN(Calculations!$U$30:$AC$30), 0,
IFERROR(LOOKUP(D262, Calculations!$U$30:$AC$30, Calculations!$U$64:$AC$64), 0))</f>
        <v>0</v>
      </c>
    </row>
    <row r="263" spans="2:8" ht="15.75" thickBot="1" x14ac:dyDescent="0.3">
      <c r="B263" s="119">
        <v>262</v>
      </c>
      <c r="C263" s="120">
        <v>0.09</v>
      </c>
      <c r="D263">
        <v>0</v>
      </c>
      <c r="E263">
        <f t="shared" si="8"/>
        <v>-5.0000000000000044E-3</v>
      </c>
      <c r="F263">
        <f t="shared" si="9"/>
        <v>0</v>
      </c>
      <c r="G263" s="124">
        <f>IF(C263 &lt;= MIN(Calculations!$U$30:$AC$30), 0,
IFERROR(LOOKUP(C263, Calculations!$U$30:$AC$30, Calculations!$U$63:$AC$63), 0))</f>
        <v>0</v>
      </c>
      <c r="H263">
        <f>IF(D263 &lt;= MIN(Calculations!$U$30:$AC$30), 0,
IFERROR(LOOKUP(D263, Calculations!$U$30:$AC$30, Calculations!$U$64:$AC$64), 0))</f>
        <v>0</v>
      </c>
    </row>
    <row r="264" spans="2:8" ht="15.75" thickBot="1" x14ac:dyDescent="0.3">
      <c r="B264" s="119">
        <v>263</v>
      </c>
      <c r="C264" s="120">
        <v>0.09</v>
      </c>
      <c r="D264">
        <v>0</v>
      </c>
      <c r="E264">
        <f t="shared" si="8"/>
        <v>-4.9999999999999975E-3</v>
      </c>
      <c r="F264">
        <f t="shared" si="9"/>
        <v>0</v>
      </c>
      <c r="G264" s="124">
        <f>IF(C264 &lt;= MIN(Calculations!$U$30:$AC$30), 0,
IFERROR(LOOKUP(C264, Calculations!$U$30:$AC$30, Calculations!$U$63:$AC$63), 0))</f>
        <v>0</v>
      </c>
      <c r="H264">
        <f>IF(D264 &lt;= MIN(Calculations!$U$30:$AC$30), 0,
IFERROR(LOOKUP(D264, Calculations!$U$30:$AC$30, Calculations!$U$64:$AC$64), 0))</f>
        <v>0</v>
      </c>
    </row>
    <row r="265" spans="2:8" ht="15.75" thickBot="1" x14ac:dyDescent="0.3">
      <c r="B265" s="119">
        <v>264</v>
      </c>
      <c r="C265" s="120">
        <v>0.08</v>
      </c>
      <c r="D265">
        <v>0</v>
      </c>
      <c r="E265">
        <f t="shared" si="8"/>
        <v>-4.9999999999999975E-3</v>
      </c>
      <c r="F265">
        <f t="shared" si="9"/>
        <v>0</v>
      </c>
      <c r="G265" s="124">
        <f>IF(C265 &lt;= MIN(Calculations!$U$30:$AC$30), 0,
IFERROR(LOOKUP(C265, Calculations!$U$30:$AC$30, Calculations!$U$63:$AC$63), 0))</f>
        <v>0</v>
      </c>
      <c r="H265">
        <f>IF(D265 &lt;= MIN(Calculations!$U$30:$AC$30), 0,
IFERROR(LOOKUP(D265, Calculations!$U$30:$AC$30, Calculations!$U$64:$AC$64), 0))</f>
        <v>0</v>
      </c>
    </row>
    <row r="266" spans="2:8" ht="15.75" thickBot="1" x14ac:dyDescent="0.3">
      <c r="B266" s="119">
        <v>265</v>
      </c>
      <c r="C266" s="120">
        <v>0.08</v>
      </c>
      <c r="D266">
        <v>0</v>
      </c>
      <c r="E266">
        <f t="shared" si="8"/>
        <v>0</v>
      </c>
      <c r="F266">
        <f t="shared" si="9"/>
        <v>0</v>
      </c>
      <c r="G266" s="124">
        <f>IF(C266 &lt;= MIN(Calculations!$U$30:$AC$30), 0,
IFERROR(LOOKUP(C266, Calculations!$U$30:$AC$30, Calculations!$U$63:$AC$63), 0))</f>
        <v>0</v>
      </c>
      <c r="H266">
        <f>IF(D266 &lt;= MIN(Calculations!$U$30:$AC$30), 0,
IFERROR(LOOKUP(D266, Calculations!$U$30:$AC$30, Calculations!$U$64:$AC$64), 0))</f>
        <v>0</v>
      </c>
    </row>
    <row r="267" spans="2:8" ht="15.75" thickBot="1" x14ac:dyDescent="0.3">
      <c r="B267" s="119">
        <v>266</v>
      </c>
      <c r="C267" s="120">
        <v>0.08</v>
      </c>
      <c r="D267">
        <v>0</v>
      </c>
      <c r="E267">
        <f t="shared" si="8"/>
        <v>0</v>
      </c>
      <c r="F267">
        <f t="shared" si="9"/>
        <v>0</v>
      </c>
      <c r="G267" s="124">
        <f>IF(C267 &lt;= MIN(Calculations!$U$30:$AC$30), 0,
IFERROR(LOOKUP(C267, Calculations!$U$30:$AC$30, Calculations!$U$63:$AC$63), 0))</f>
        <v>0</v>
      </c>
      <c r="H267">
        <f>IF(D267 &lt;= MIN(Calculations!$U$30:$AC$30), 0,
IFERROR(LOOKUP(D267, Calculations!$U$30:$AC$30, Calculations!$U$64:$AC$64), 0))</f>
        <v>0</v>
      </c>
    </row>
    <row r="268" spans="2:8" ht="15.75" thickBot="1" x14ac:dyDescent="0.3">
      <c r="B268" s="119">
        <v>267</v>
      </c>
      <c r="C268" s="120">
        <v>0.08</v>
      </c>
      <c r="D268">
        <v>0</v>
      </c>
      <c r="E268">
        <f t="shared" si="8"/>
        <v>0</v>
      </c>
      <c r="F268">
        <f t="shared" si="9"/>
        <v>0</v>
      </c>
      <c r="G268" s="124">
        <f>IF(C268 &lt;= MIN(Calculations!$U$30:$AC$30), 0,
IFERROR(LOOKUP(C268, Calculations!$U$30:$AC$30, Calculations!$U$63:$AC$63), 0))</f>
        <v>0</v>
      </c>
      <c r="H268">
        <f>IF(D268 &lt;= MIN(Calculations!$U$30:$AC$30), 0,
IFERROR(LOOKUP(D268, Calculations!$U$30:$AC$30, Calculations!$U$64:$AC$64), 0))</f>
        <v>0</v>
      </c>
    </row>
    <row r="269" spans="2:8" ht="15.75" thickBot="1" x14ac:dyDescent="0.3">
      <c r="B269" s="119">
        <v>268</v>
      </c>
      <c r="C269" s="120">
        <v>0.08</v>
      </c>
      <c r="D269">
        <v>0</v>
      </c>
      <c r="E269">
        <f t="shared" si="8"/>
        <v>0</v>
      </c>
      <c r="F269">
        <f t="shared" si="9"/>
        <v>0</v>
      </c>
      <c r="G269" s="124">
        <f>IF(C269 &lt;= MIN(Calculations!$U$30:$AC$30), 0,
IFERROR(LOOKUP(C269, Calculations!$U$30:$AC$30, Calculations!$U$63:$AC$63), 0))</f>
        <v>0</v>
      </c>
      <c r="H269">
        <f>IF(D269 &lt;= MIN(Calculations!$U$30:$AC$30), 0,
IFERROR(LOOKUP(D269, Calculations!$U$30:$AC$30, Calculations!$U$64:$AC$64), 0))</f>
        <v>0</v>
      </c>
    </row>
    <row r="270" spans="2:8" ht="15.75" thickBot="1" x14ac:dyDescent="0.3">
      <c r="B270" s="119">
        <v>269</v>
      </c>
      <c r="C270" s="120">
        <v>0.08</v>
      </c>
      <c r="D270">
        <v>0</v>
      </c>
      <c r="E270">
        <f t="shared" si="8"/>
        <v>-4.9999999999999975E-3</v>
      </c>
      <c r="F270">
        <f t="shared" si="9"/>
        <v>0</v>
      </c>
      <c r="G270" s="124">
        <f>IF(C270 &lt;= MIN(Calculations!$U$30:$AC$30), 0,
IFERROR(LOOKUP(C270, Calculations!$U$30:$AC$30, Calculations!$U$63:$AC$63), 0))</f>
        <v>0</v>
      </c>
      <c r="H270">
        <f>IF(D270 &lt;= MIN(Calculations!$U$30:$AC$30), 0,
IFERROR(LOOKUP(D270, Calculations!$U$30:$AC$30, Calculations!$U$64:$AC$64), 0))</f>
        <v>0</v>
      </c>
    </row>
    <row r="271" spans="2:8" ht="15.75" thickBot="1" x14ac:dyDescent="0.3">
      <c r="B271" s="119">
        <v>270</v>
      </c>
      <c r="C271" s="120">
        <v>7.0000000000000007E-2</v>
      </c>
      <c r="D271">
        <v>0</v>
      </c>
      <c r="E271">
        <f t="shared" si="8"/>
        <v>-4.9999999999999975E-3</v>
      </c>
      <c r="F271">
        <f t="shared" si="9"/>
        <v>0</v>
      </c>
      <c r="G271" s="124">
        <f>IF(C271 &lt;= MIN(Calculations!$U$30:$AC$30), 0,
IFERROR(LOOKUP(C271, Calculations!$U$30:$AC$30, Calculations!$U$63:$AC$63), 0))</f>
        <v>0</v>
      </c>
      <c r="H271">
        <f>IF(D271 &lt;= MIN(Calculations!$U$30:$AC$30), 0,
IFERROR(LOOKUP(D271, Calculations!$U$30:$AC$30, Calculations!$U$64:$AC$64), 0))</f>
        <v>0</v>
      </c>
    </row>
    <row r="272" spans="2:8" ht="15.75" thickBot="1" x14ac:dyDescent="0.3">
      <c r="B272" s="119">
        <v>271</v>
      </c>
      <c r="C272" s="120">
        <v>7.0000000000000007E-2</v>
      </c>
      <c r="D272">
        <v>0</v>
      </c>
      <c r="E272">
        <f t="shared" si="8"/>
        <v>0</v>
      </c>
      <c r="F272">
        <f t="shared" si="9"/>
        <v>0</v>
      </c>
      <c r="G272" s="124">
        <f>IF(C272 &lt;= MIN(Calculations!$U$30:$AC$30), 0,
IFERROR(LOOKUP(C272, Calculations!$U$30:$AC$30, Calculations!$U$63:$AC$63), 0))</f>
        <v>0</v>
      </c>
      <c r="H272">
        <f>IF(D272 &lt;= MIN(Calculations!$U$30:$AC$30), 0,
IFERROR(LOOKUP(D272, Calculations!$U$30:$AC$30, Calculations!$U$64:$AC$64), 0))</f>
        <v>0</v>
      </c>
    </row>
    <row r="273" spans="2:8" ht="15.75" thickBot="1" x14ac:dyDescent="0.3">
      <c r="B273" s="119">
        <v>272</v>
      </c>
      <c r="C273" s="120">
        <v>7.0000000000000007E-2</v>
      </c>
      <c r="D273">
        <v>0</v>
      </c>
      <c r="E273">
        <f t="shared" si="8"/>
        <v>0</v>
      </c>
      <c r="F273">
        <f t="shared" si="9"/>
        <v>0</v>
      </c>
      <c r="G273" s="124">
        <f>IF(C273 &lt;= MIN(Calculations!$U$30:$AC$30), 0,
IFERROR(LOOKUP(C273, Calculations!$U$30:$AC$30, Calculations!$U$63:$AC$63), 0))</f>
        <v>0</v>
      </c>
      <c r="H273">
        <f>IF(D273 &lt;= MIN(Calculations!$U$30:$AC$30), 0,
IFERROR(LOOKUP(D273, Calculations!$U$30:$AC$30, Calculations!$U$64:$AC$64), 0))</f>
        <v>0</v>
      </c>
    </row>
    <row r="274" spans="2:8" ht="15.75" thickBot="1" x14ac:dyDescent="0.3">
      <c r="B274" s="119">
        <v>273</v>
      </c>
      <c r="C274" s="120">
        <v>7.0000000000000007E-2</v>
      </c>
      <c r="D274">
        <v>0</v>
      </c>
      <c r="E274">
        <f t="shared" si="8"/>
        <v>-5.0000000000000044E-3</v>
      </c>
      <c r="F274">
        <f t="shared" si="9"/>
        <v>0</v>
      </c>
      <c r="G274" s="124">
        <f>IF(C274 &lt;= MIN(Calculations!$U$30:$AC$30), 0,
IFERROR(LOOKUP(C274, Calculations!$U$30:$AC$30, Calculations!$U$63:$AC$63), 0))</f>
        <v>0</v>
      </c>
      <c r="H274">
        <f>IF(D274 &lt;= MIN(Calculations!$U$30:$AC$30), 0,
IFERROR(LOOKUP(D274, Calculations!$U$30:$AC$30, Calculations!$U$64:$AC$64), 0))</f>
        <v>0</v>
      </c>
    </row>
    <row r="275" spans="2:8" ht="15.75" thickBot="1" x14ac:dyDescent="0.3">
      <c r="B275" s="119">
        <v>274</v>
      </c>
      <c r="C275" s="120">
        <v>0.06</v>
      </c>
      <c r="D275">
        <v>0</v>
      </c>
      <c r="E275">
        <f t="shared" si="8"/>
        <v>-5.0000000000000044E-3</v>
      </c>
      <c r="F275">
        <f t="shared" si="9"/>
        <v>0</v>
      </c>
      <c r="G275" s="124">
        <f>IF(C275 &lt;= MIN(Calculations!$U$30:$AC$30), 0,
IFERROR(LOOKUP(C275, Calculations!$U$30:$AC$30, Calculations!$U$63:$AC$63), 0))</f>
        <v>0</v>
      </c>
      <c r="H275">
        <f>IF(D275 &lt;= MIN(Calculations!$U$30:$AC$30), 0,
IFERROR(LOOKUP(D275, Calculations!$U$30:$AC$30, Calculations!$U$64:$AC$64), 0))</f>
        <v>0</v>
      </c>
    </row>
    <row r="276" spans="2:8" ht="15.75" thickBot="1" x14ac:dyDescent="0.3">
      <c r="B276" s="119">
        <v>275</v>
      </c>
      <c r="C276" s="120">
        <v>0.06</v>
      </c>
      <c r="D276">
        <v>0</v>
      </c>
      <c r="E276">
        <f t="shared" si="8"/>
        <v>0</v>
      </c>
      <c r="F276">
        <f t="shared" si="9"/>
        <v>0</v>
      </c>
      <c r="G276" s="124">
        <f>IF(C276 &lt;= MIN(Calculations!$U$30:$AC$30), 0,
IFERROR(LOOKUP(C276, Calculations!$U$30:$AC$30, Calculations!$U$63:$AC$63), 0))</f>
        <v>0</v>
      </c>
      <c r="H276">
        <f>IF(D276 &lt;= MIN(Calculations!$U$30:$AC$30), 0,
IFERROR(LOOKUP(D276, Calculations!$U$30:$AC$30, Calculations!$U$64:$AC$64), 0))</f>
        <v>0</v>
      </c>
    </row>
    <row r="277" spans="2:8" ht="15.75" thickBot="1" x14ac:dyDescent="0.3">
      <c r="B277" s="119">
        <v>276</v>
      </c>
      <c r="C277" s="120">
        <v>0.06</v>
      </c>
      <c r="D277">
        <v>0</v>
      </c>
      <c r="E277">
        <f t="shared" si="8"/>
        <v>0</v>
      </c>
      <c r="F277">
        <f t="shared" si="9"/>
        <v>0</v>
      </c>
      <c r="G277" s="124">
        <f>IF(C277 &lt;= MIN(Calculations!$U$30:$AC$30), 0,
IFERROR(LOOKUP(C277, Calculations!$U$30:$AC$30, Calculations!$U$63:$AC$63), 0))</f>
        <v>0</v>
      </c>
      <c r="H277">
        <f>IF(D277 &lt;= MIN(Calculations!$U$30:$AC$30), 0,
IFERROR(LOOKUP(D277, Calculations!$U$30:$AC$30, Calculations!$U$64:$AC$64), 0))</f>
        <v>0</v>
      </c>
    </row>
    <row r="278" spans="2:8" ht="15.75" thickBot="1" x14ac:dyDescent="0.3">
      <c r="B278" s="119">
        <v>277</v>
      </c>
      <c r="C278" s="120">
        <v>0.06</v>
      </c>
      <c r="D278">
        <v>0</v>
      </c>
      <c r="E278">
        <f t="shared" si="8"/>
        <v>-4.9999999999999975E-3</v>
      </c>
      <c r="F278">
        <f t="shared" si="9"/>
        <v>0</v>
      </c>
      <c r="G278" s="124">
        <f>IF(C278 &lt;= MIN(Calculations!$U$30:$AC$30), 0,
IFERROR(LOOKUP(C278, Calculations!$U$30:$AC$30, Calculations!$U$63:$AC$63), 0))</f>
        <v>0</v>
      </c>
      <c r="H278">
        <f>IF(D278 &lt;= MIN(Calculations!$U$30:$AC$30), 0,
IFERROR(LOOKUP(D278, Calculations!$U$30:$AC$30, Calculations!$U$64:$AC$64), 0))</f>
        <v>0</v>
      </c>
    </row>
    <row r="279" spans="2:8" ht="15.75" thickBot="1" x14ac:dyDescent="0.3">
      <c r="B279" s="119">
        <v>278</v>
      </c>
      <c r="C279" s="120">
        <v>0.05</v>
      </c>
      <c r="D279">
        <v>0</v>
      </c>
      <c r="E279">
        <f t="shared" si="8"/>
        <v>-4.9999999999999975E-3</v>
      </c>
      <c r="F279">
        <f t="shared" si="9"/>
        <v>0</v>
      </c>
      <c r="G279" s="124">
        <f>IF(C279 &lt;= MIN(Calculations!$U$30:$AC$30), 0,
IFERROR(LOOKUP(C279, Calculations!$U$30:$AC$30, Calculations!$U$63:$AC$63), 0))</f>
        <v>0</v>
      </c>
      <c r="H279">
        <f>IF(D279 &lt;= MIN(Calculations!$U$30:$AC$30), 0,
IFERROR(LOOKUP(D279, Calculations!$U$30:$AC$30, Calculations!$U$64:$AC$64), 0))</f>
        <v>0</v>
      </c>
    </row>
    <row r="280" spans="2:8" ht="15.75" thickBot="1" x14ac:dyDescent="0.3">
      <c r="B280" s="119">
        <v>279</v>
      </c>
      <c r="C280" s="120">
        <v>0.05</v>
      </c>
      <c r="D280">
        <v>0</v>
      </c>
      <c r="E280">
        <f t="shared" si="8"/>
        <v>0</v>
      </c>
      <c r="F280">
        <f t="shared" si="9"/>
        <v>0</v>
      </c>
      <c r="G280" s="124">
        <f>IF(C280 &lt;= MIN(Calculations!$U$30:$AC$30), 0,
IFERROR(LOOKUP(C280, Calculations!$U$30:$AC$30, Calculations!$U$63:$AC$63), 0))</f>
        <v>0</v>
      </c>
      <c r="H280">
        <f>IF(D280 &lt;= MIN(Calculations!$U$30:$AC$30), 0,
IFERROR(LOOKUP(D280, Calculations!$U$30:$AC$30, Calculations!$U$64:$AC$64), 0))</f>
        <v>0</v>
      </c>
    </row>
    <row r="281" spans="2:8" ht="15.75" thickBot="1" x14ac:dyDescent="0.3">
      <c r="B281" s="119">
        <v>280</v>
      </c>
      <c r="C281" s="120">
        <v>0.05</v>
      </c>
      <c r="D281">
        <v>0</v>
      </c>
      <c r="E281">
        <f t="shared" si="8"/>
        <v>0</v>
      </c>
      <c r="F281">
        <f t="shared" si="9"/>
        <v>0</v>
      </c>
      <c r="G281" s="124">
        <f>IF(C281 &lt;= MIN(Calculations!$U$30:$AC$30), 0,
IFERROR(LOOKUP(C281, Calculations!$U$30:$AC$30, Calculations!$U$63:$AC$63), 0))</f>
        <v>0</v>
      </c>
      <c r="H281">
        <f>IF(D281 &lt;= MIN(Calculations!$U$30:$AC$30), 0,
IFERROR(LOOKUP(D281, Calculations!$U$30:$AC$30, Calculations!$U$64:$AC$64), 0))</f>
        <v>0</v>
      </c>
    </row>
    <row r="282" spans="2:8" ht="15.75" thickBot="1" x14ac:dyDescent="0.3">
      <c r="B282" s="119">
        <v>281</v>
      </c>
      <c r="C282" s="120">
        <v>0.05</v>
      </c>
      <c r="D282">
        <v>0</v>
      </c>
      <c r="E282">
        <f t="shared" si="8"/>
        <v>0</v>
      </c>
      <c r="F282">
        <f t="shared" si="9"/>
        <v>0</v>
      </c>
      <c r="G282" s="124">
        <f>IF(C282 &lt;= MIN(Calculations!$U$30:$AC$30), 0,
IFERROR(LOOKUP(C282, Calculations!$U$30:$AC$30, Calculations!$U$63:$AC$63), 0))</f>
        <v>0</v>
      </c>
      <c r="H282">
        <f>IF(D282 &lt;= MIN(Calculations!$U$30:$AC$30), 0,
IFERROR(LOOKUP(D282, Calculations!$U$30:$AC$30, Calculations!$U$64:$AC$64), 0))</f>
        <v>0</v>
      </c>
    </row>
    <row r="283" spans="2:8" ht="15.75" thickBot="1" x14ac:dyDescent="0.3">
      <c r="B283" s="119">
        <v>282</v>
      </c>
      <c r="C283" s="120">
        <v>0.05</v>
      </c>
      <c r="D283">
        <v>0</v>
      </c>
      <c r="E283">
        <f t="shared" si="8"/>
        <v>-5.000000000000001E-3</v>
      </c>
      <c r="F283">
        <f t="shared" si="9"/>
        <v>0</v>
      </c>
      <c r="G283" s="124">
        <f>IF(C283 &lt;= MIN(Calculations!$U$30:$AC$30), 0,
IFERROR(LOOKUP(C283, Calculations!$U$30:$AC$30, Calculations!$U$63:$AC$63), 0))</f>
        <v>0</v>
      </c>
      <c r="H283">
        <f>IF(D283 &lt;= MIN(Calculations!$U$30:$AC$30), 0,
IFERROR(LOOKUP(D283, Calculations!$U$30:$AC$30, Calculations!$U$64:$AC$64), 0))</f>
        <v>0</v>
      </c>
    </row>
    <row r="284" spans="2:8" ht="15.75" thickBot="1" x14ac:dyDescent="0.3">
      <c r="B284" s="119">
        <v>283</v>
      </c>
      <c r="C284" s="120">
        <v>0.04</v>
      </c>
      <c r="D284">
        <v>0</v>
      </c>
      <c r="E284">
        <f t="shared" si="8"/>
        <v>-5.000000000000001E-3</v>
      </c>
      <c r="F284">
        <f t="shared" si="9"/>
        <v>0</v>
      </c>
      <c r="G284" s="124">
        <f>IF(C284 &lt;= MIN(Calculations!$U$30:$AC$30), 0,
IFERROR(LOOKUP(C284, Calculations!$U$30:$AC$30, Calculations!$U$63:$AC$63), 0))</f>
        <v>0</v>
      </c>
      <c r="H284">
        <f>IF(D284 &lt;= MIN(Calculations!$U$30:$AC$30), 0,
IFERROR(LOOKUP(D284, Calculations!$U$30:$AC$30, Calculations!$U$64:$AC$64), 0))</f>
        <v>0</v>
      </c>
    </row>
    <row r="285" spans="2:8" ht="15.75" thickBot="1" x14ac:dyDescent="0.3">
      <c r="B285" s="119">
        <v>284</v>
      </c>
      <c r="C285" s="120">
        <v>0.04</v>
      </c>
      <c r="D285">
        <v>0</v>
      </c>
      <c r="E285">
        <f t="shared" si="8"/>
        <v>0</v>
      </c>
      <c r="F285">
        <f t="shared" si="9"/>
        <v>0</v>
      </c>
      <c r="G285" s="124">
        <f>IF(C285 &lt;= MIN(Calculations!$U$30:$AC$30), 0,
IFERROR(LOOKUP(C285, Calculations!$U$30:$AC$30, Calculations!$U$63:$AC$63), 0))</f>
        <v>0</v>
      </c>
      <c r="H285">
        <f>IF(D285 &lt;= MIN(Calculations!$U$30:$AC$30), 0,
IFERROR(LOOKUP(D285, Calculations!$U$30:$AC$30, Calculations!$U$64:$AC$64), 0))</f>
        <v>0</v>
      </c>
    </row>
    <row r="286" spans="2:8" ht="15.75" thickBot="1" x14ac:dyDescent="0.3">
      <c r="B286" s="119">
        <v>285</v>
      </c>
      <c r="C286" s="120">
        <v>0.04</v>
      </c>
      <c r="D286">
        <v>0</v>
      </c>
      <c r="E286">
        <f t="shared" si="8"/>
        <v>-5.000000000000001E-3</v>
      </c>
      <c r="F286">
        <f t="shared" si="9"/>
        <v>0</v>
      </c>
      <c r="G286" s="124">
        <f>IF(C286 &lt;= MIN(Calculations!$U$30:$AC$30), 0,
IFERROR(LOOKUP(C286, Calculations!$U$30:$AC$30, Calculations!$U$63:$AC$63), 0))</f>
        <v>0</v>
      </c>
      <c r="H286">
        <f>IF(D286 &lt;= MIN(Calculations!$U$30:$AC$30), 0,
IFERROR(LOOKUP(D286, Calculations!$U$30:$AC$30, Calculations!$U$64:$AC$64), 0))</f>
        <v>0</v>
      </c>
    </row>
    <row r="287" spans="2:8" ht="15.75" thickBot="1" x14ac:dyDescent="0.3">
      <c r="B287" s="119">
        <v>286</v>
      </c>
      <c r="C287" s="120">
        <v>0.03</v>
      </c>
      <c r="D287">
        <v>0</v>
      </c>
      <c r="E287">
        <f t="shared" si="8"/>
        <v>-5.000000000000001E-3</v>
      </c>
      <c r="F287">
        <f t="shared" si="9"/>
        <v>0</v>
      </c>
      <c r="G287" s="124">
        <f>IF(C287 &lt;= MIN(Calculations!$U$30:$AC$30), 0,
IFERROR(LOOKUP(C287, Calculations!$U$30:$AC$30, Calculations!$U$63:$AC$63), 0))</f>
        <v>0</v>
      </c>
      <c r="H287">
        <f>IF(D287 &lt;= MIN(Calculations!$U$30:$AC$30), 0,
IFERROR(LOOKUP(D287, Calculations!$U$30:$AC$30, Calculations!$U$64:$AC$64), 0))</f>
        <v>0</v>
      </c>
    </row>
    <row r="288" spans="2:8" ht="15.75" thickBot="1" x14ac:dyDescent="0.3">
      <c r="B288" s="119">
        <v>287</v>
      </c>
      <c r="C288" s="120">
        <v>0.03</v>
      </c>
      <c r="D288">
        <v>0</v>
      </c>
      <c r="E288">
        <f t="shared" si="8"/>
        <v>0</v>
      </c>
      <c r="F288">
        <f t="shared" si="9"/>
        <v>0</v>
      </c>
      <c r="G288" s="124">
        <f>IF(C288 &lt;= MIN(Calculations!$U$30:$AC$30), 0,
IFERROR(LOOKUP(C288, Calculations!$U$30:$AC$30, Calculations!$U$63:$AC$63), 0))</f>
        <v>0</v>
      </c>
      <c r="H288">
        <f>IF(D288 &lt;= MIN(Calculations!$U$30:$AC$30), 0,
IFERROR(LOOKUP(D288, Calculations!$U$30:$AC$30, Calculations!$U$64:$AC$64), 0))</f>
        <v>0</v>
      </c>
    </row>
    <row r="289" spans="2:8" ht="15.75" thickBot="1" x14ac:dyDescent="0.3">
      <c r="B289" s="119">
        <v>288</v>
      </c>
      <c r="C289" s="120">
        <v>0.03</v>
      </c>
      <c r="D289">
        <v>0</v>
      </c>
      <c r="E289">
        <f t="shared" si="8"/>
        <v>-4.9999999999999992E-3</v>
      </c>
      <c r="F289">
        <f t="shared" si="9"/>
        <v>0</v>
      </c>
      <c r="G289" s="124">
        <f>IF(C289 &lt;= MIN(Calculations!$U$30:$AC$30), 0,
IFERROR(LOOKUP(C289, Calculations!$U$30:$AC$30, Calculations!$U$63:$AC$63), 0))</f>
        <v>0</v>
      </c>
      <c r="H289">
        <f>IF(D289 &lt;= MIN(Calculations!$U$30:$AC$30), 0,
IFERROR(LOOKUP(D289, Calculations!$U$30:$AC$30, Calculations!$U$64:$AC$64), 0))</f>
        <v>0</v>
      </c>
    </row>
    <row r="290" spans="2:8" ht="15.75" thickBot="1" x14ac:dyDescent="0.3">
      <c r="B290" s="119">
        <v>289</v>
      </c>
      <c r="C290" s="120">
        <v>0.02</v>
      </c>
      <c r="D290">
        <v>0</v>
      </c>
      <c r="E290">
        <f t="shared" si="8"/>
        <v>-4.9999999999999992E-3</v>
      </c>
      <c r="F290">
        <f t="shared" si="9"/>
        <v>0</v>
      </c>
      <c r="G290" s="124">
        <f>IF(C290 &lt;= MIN(Calculations!$U$30:$AC$30), 0,
IFERROR(LOOKUP(C290, Calculations!$U$30:$AC$30, Calculations!$U$63:$AC$63), 0))</f>
        <v>0</v>
      </c>
      <c r="H290">
        <f>IF(D290 &lt;= MIN(Calculations!$U$30:$AC$30), 0,
IFERROR(LOOKUP(D290, Calculations!$U$30:$AC$30, Calculations!$U$64:$AC$64), 0))</f>
        <v>0</v>
      </c>
    </row>
    <row r="291" spans="2:8" ht="15.75" thickBot="1" x14ac:dyDescent="0.3">
      <c r="B291" s="119">
        <v>290</v>
      </c>
      <c r="C291" s="120">
        <v>0.02</v>
      </c>
      <c r="D291">
        <v>0</v>
      </c>
      <c r="E291">
        <f t="shared" si="8"/>
        <v>0</v>
      </c>
      <c r="F291">
        <f t="shared" si="9"/>
        <v>0</v>
      </c>
      <c r="G291" s="124">
        <f>IF(C291 &lt;= MIN(Calculations!$U$30:$AC$30), 0,
IFERROR(LOOKUP(C291, Calculations!$U$30:$AC$30, Calculations!$U$63:$AC$63), 0))</f>
        <v>0</v>
      </c>
      <c r="H291">
        <f>IF(D291 &lt;= MIN(Calculations!$U$30:$AC$30), 0,
IFERROR(LOOKUP(D291, Calculations!$U$30:$AC$30, Calculations!$U$64:$AC$64), 0))</f>
        <v>0</v>
      </c>
    </row>
    <row r="292" spans="2:8" ht="15.75" thickBot="1" x14ac:dyDescent="0.3">
      <c r="B292" s="119">
        <v>291</v>
      </c>
      <c r="C292" s="120">
        <v>0.02</v>
      </c>
      <c r="D292">
        <v>0</v>
      </c>
      <c r="E292">
        <f t="shared" si="8"/>
        <v>-5.0000000000000001E-3</v>
      </c>
      <c r="F292">
        <f t="shared" si="9"/>
        <v>0</v>
      </c>
      <c r="G292" s="124">
        <f>IF(C292 &lt;= MIN(Calculations!$U$30:$AC$30), 0,
IFERROR(LOOKUP(C292, Calculations!$U$30:$AC$30, Calculations!$U$63:$AC$63), 0))</f>
        <v>0</v>
      </c>
      <c r="H292">
        <f>IF(D292 &lt;= MIN(Calculations!$U$30:$AC$30), 0,
IFERROR(LOOKUP(D292, Calculations!$U$30:$AC$30, Calculations!$U$64:$AC$64), 0))</f>
        <v>0</v>
      </c>
    </row>
    <row r="293" spans="2:8" ht="15.75" thickBot="1" x14ac:dyDescent="0.3">
      <c r="B293" s="119">
        <v>292</v>
      </c>
      <c r="C293" s="120">
        <v>0.01</v>
      </c>
      <c r="D293">
        <v>0</v>
      </c>
      <c r="E293">
        <f t="shared" si="8"/>
        <v>-5.0000000000000001E-3</v>
      </c>
      <c r="F293">
        <f t="shared" si="9"/>
        <v>0</v>
      </c>
      <c r="G293" s="124">
        <f>IF(C293 &lt;= MIN(Calculations!$U$30:$AC$30), 0,
IFERROR(LOOKUP(C293, Calculations!$U$30:$AC$30, Calculations!$U$63:$AC$63), 0))</f>
        <v>0</v>
      </c>
      <c r="H293">
        <f>IF(D293 &lt;= MIN(Calculations!$U$30:$AC$30), 0,
IFERROR(LOOKUP(D293, Calculations!$U$30:$AC$30, Calculations!$U$64:$AC$64), 0))</f>
        <v>0</v>
      </c>
    </row>
    <row r="294" spans="2:8" ht="15.75" thickBot="1" x14ac:dyDescent="0.3">
      <c r="B294" s="119">
        <v>293</v>
      </c>
      <c r="C294" s="120">
        <v>0.01</v>
      </c>
      <c r="D294">
        <v>0</v>
      </c>
      <c r="E294">
        <f t="shared" si="8"/>
        <v>0</v>
      </c>
      <c r="F294">
        <f t="shared" si="9"/>
        <v>0</v>
      </c>
      <c r="G294" s="124">
        <f>IF(C294 &lt;= MIN(Calculations!$U$30:$AC$30), 0,
IFERROR(LOOKUP(C294, Calculations!$U$30:$AC$30, Calculations!$U$63:$AC$63), 0))</f>
        <v>0</v>
      </c>
      <c r="H294">
        <f>IF(D294 &lt;= MIN(Calculations!$U$30:$AC$30), 0,
IFERROR(LOOKUP(D294, Calculations!$U$30:$AC$30, Calculations!$U$64:$AC$64), 0))</f>
        <v>0</v>
      </c>
    </row>
    <row r="295" spans="2:8" ht="15.75" thickBot="1" x14ac:dyDescent="0.3">
      <c r="B295" s="119">
        <v>294</v>
      </c>
      <c r="C295" s="120">
        <v>0.01</v>
      </c>
      <c r="D295">
        <v>0</v>
      </c>
      <c r="E295">
        <f t="shared" si="8"/>
        <v>0</v>
      </c>
      <c r="F295">
        <f t="shared" si="9"/>
        <v>0</v>
      </c>
      <c r="G295" s="124">
        <f>IF(C295 &lt;= MIN(Calculations!$U$30:$AC$30), 0,
IFERROR(LOOKUP(C295, Calculations!$U$30:$AC$30, Calculations!$U$63:$AC$63), 0))</f>
        <v>0</v>
      </c>
      <c r="H295">
        <f>IF(D295 &lt;= MIN(Calculations!$U$30:$AC$30), 0,
IFERROR(LOOKUP(D295, Calculations!$U$30:$AC$30, Calculations!$U$64:$AC$64), 0))</f>
        <v>0</v>
      </c>
    </row>
    <row r="296" spans="2:8" ht="15.75" thickBot="1" x14ac:dyDescent="0.3">
      <c r="B296" s="119">
        <v>295</v>
      </c>
      <c r="C296" s="120">
        <v>0.01</v>
      </c>
      <c r="D296">
        <v>0</v>
      </c>
      <c r="E296">
        <f t="shared" si="8"/>
        <v>-5.0000000000000001E-3</v>
      </c>
      <c r="F296">
        <f t="shared" si="9"/>
        <v>0</v>
      </c>
      <c r="G296" s="124">
        <f>IF(C296 &lt;= MIN(Calculations!$U$30:$AC$30), 0,
IFERROR(LOOKUP(C296, Calculations!$U$30:$AC$30, Calculations!$U$63:$AC$63), 0))</f>
        <v>0</v>
      </c>
      <c r="H296">
        <f>IF(D296 &lt;= MIN(Calculations!$U$30:$AC$30), 0,
IFERROR(LOOKUP(D296, Calculations!$U$30:$AC$30, Calculations!$U$64:$AC$64), 0))</f>
        <v>0</v>
      </c>
    </row>
    <row r="297" spans="2:8" ht="15.75" thickBot="1" x14ac:dyDescent="0.3">
      <c r="B297" s="119">
        <v>296</v>
      </c>
      <c r="C297" s="120">
        <v>0</v>
      </c>
      <c r="D297">
        <v>0</v>
      </c>
      <c r="E297">
        <f t="shared" si="8"/>
        <v>-5.0000000000000001E-3</v>
      </c>
      <c r="F297">
        <f t="shared" si="9"/>
        <v>0</v>
      </c>
      <c r="G297" s="124">
        <f>IF(C297 &lt;= MIN(Calculations!$U$30:$AC$30), 0,
IFERROR(LOOKUP(C297, Calculations!$U$30:$AC$30, Calculations!$U$63:$AC$63), 0))</f>
        <v>0</v>
      </c>
      <c r="H297">
        <f>IF(D297 &lt;= MIN(Calculations!$U$30:$AC$30), 0,
IFERROR(LOOKUP(D297, Calculations!$U$30:$AC$30, Calculations!$U$64:$AC$64), 0))</f>
        <v>0</v>
      </c>
    </row>
    <row r="298" spans="2:8" ht="15.75" thickBot="1" x14ac:dyDescent="0.3">
      <c r="B298" s="119">
        <v>297</v>
      </c>
      <c r="C298" s="120">
        <v>0</v>
      </c>
      <c r="D298">
        <v>0</v>
      </c>
      <c r="E298">
        <f t="shared" si="8"/>
        <v>0</v>
      </c>
      <c r="F298">
        <f t="shared" si="9"/>
        <v>0</v>
      </c>
      <c r="G298" s="124">
        <f>IF(C298 &lt;= MIN(Calculations!$U$30:$AC$30), 0,
IFERROR(LOOKUP(C298, Calculations!$U$30:$AC$30, Calculations!$U$63:$AC$63), 0))</f>
        <v>0</v>
      </c>
      <c r="H298">
        <f>IF(D298 &lt;= MIN(Calculations!$U$30:$AC$30), 0,
IFERROR(LOOKUP(D298, Calculations!$U$30:$AC$30, Calculations!$U$64:$AC$64), 0))</f>
        <v>0</v>
      </c>
    </row>
    <row r="299" spans="2:8" ht="15.75" thickBot="1" x14ac:dyDescent="0.3">
      <c r="B299" s="119">
        <v>298</v>
      </c>
      <c r="C299" s="120">
        <v>0</v>
      </c>
      <c r="D299">
        <v>0</v>
      </c>
      <c r="E299">
        <f t="shared" si="8"/>
        <v>0</v>
      </c>
      <c r="F299">
        <f t="shared" si="9"/>
        <v>0</v>
      </c>
      <c r="G299" s="124">
        <f>IF(C299 &lt;= MIN(Calculations!$U$30:$AC$30), 0,
IFERROR(LOOKUP(C299, Calculations!$U$30:$AC$30, Calculations!$U$63:$AC$63), 0))</f>
        <v>0</v>
      </c>
      <c r="H299">
        <f>IF(D299 &lt;= MIN(Calculations!$U$30:$AC$30), 0,
IFERROR(LOOKUP(D299, Calculations!$U$30:$AC$30, Calculations!$U$64:$AC$64), 0))</f>
        <v>0</v>
      </c>
    </row>
    <row r="300" spans="2:8" ht="15.75" thickBot="1" x14ac:dyDescent="0.3">
      <c r="B300" s="119">
        <v>299</v>
      </c>
      <c r="C300" s="120">
        <v>0</v>
      </c>
      <c r="D300">
        <v>0</v>
      </c>
      <c r="E300">
        <f t="shared" si="8"/>
        <v>0</v>
      </c>
      <c r="F300">
        <f t="shared" si="9"/>
        <v>0</v>
      </c>
      <c r="G300" s="124">
        <f>IF(C300 &lt;= MIN(Calculations!$U$30:$AC$30), 0,
IFERROR(LOOKUP(C300, Calculations!$U$30:$AC$30, Calculations!$U$63:$AC$63), 0))</f>
        <v>0</v>
      </c>
      <c r="H300">
        <f>IF(D300 &lt;= MIN(Calculations!$U$30:$AC$30), 0,
IFERROR(LOOKUP(D300, Calculations!$U$30:$AC$30, Calculations!$U$64:$AC$64), 0))</f>
        <v>0</v>
      </c>
    </row>
    <row r="301" spans="2:8" ht="15.75" thickBot="1" x14ac:dyDescent="0.3">
      <c r="B301" s="119">
        <v>300</v>
      </c>
      <c r="C301" s="120">
        <v>0</v>
      </c>
      <c r="D301">
        <v>0</v>
      </c>
      <c r="E301">
        <f t="shared" si="8"/>
        <v>0</v>
      </c>
      <c r="F301">
        <f t="shared" si="9"/>
        <v>0</v>
      </c>
      <c r="G301" s="124">
        <f>IF(C301 &lt;= MIN(Calculations!$U$30:$AC$30), 0,
IFERROR(LOOKUP(C301, Calculations!$U$30:$AC$30, Calculations!$U$63:$AC$63), 0))</f>
        <v>0</v>
      </c>
      <c r="H301">
        <f>IF(D301 &lt;= MIN(Calculations!$U$30:$AC$30), 0,
IFERROR(LOOKUP(D301, Calculations!$U$30:$AC$30, Calculations!$U$64:$AC$64), 0))</f>
        <v>0</v>
      </c>
    </row>
    <row r="302" spans="2:8" ht="15.75" thickBot="1" x14ac:dyDescent="0.3">
      <c r="B302" s="119">
        <v>301</v>
      </c>
      <c r="C302" s="120">
        <v>0</v>
      </c>
      <c r="D302">
        <v>0</v>
      </c>
      <c r="E302">
        <f t="shared" si="8"/>
        <v>0</v>
      </c>
      <c r="F302">
        <f t="shared" si="9"/>
        <v>0</v>
      </c>
      <c r="G302" s="124">
        <f>IF(C302 &lt;= MIN(Calculations!$U$30:$AC$30), 0,
IFERROR(LOOKUP(C302, Calculations!$U$30:$AC$30, Calculations!$U$63:$AC$63), 0))</f>
        <v>0</v>
      </c>
      <c r="H302">
        <f>IF(D302 &lt;= MIN(Calculations!$U$30:$AC$30), 0,
IFERROR(LOOKUP(D302, Calculations!$U$30:$AC$30, Calculations!$U$64:$AC$64), 0))</f>
        <v>0</v>
      </c>
    </row>
    <row r="303" spans="2:8" ht="15.75" thickBot="1" x14ac:dyDescent="0.3">
      <c r="B303" s="119">
        <v>302</v>
      </c>
      <c r="C303" s="120">
        <v>0</v>
      </c>
      <c r="D303">
        <v>0</v>
      </c>
      <c r="E303">
        <f t="shared" si="8"/>
        <v>0</v>
      </c>
      <c r="F303">
        <f t="shared" si="9"/>
        <v>0</v>
      </c>
      <c r="G303" s="124">
        <f>IF(C303 &lt;= MIN(Calculations!$U$30:$AC$30), 0,
IFERROR(LOOKUP(C303, Calculations!$U$30:$AC$30, Calculations!$U$63:$AC$63), 0))</f>
        <v>0</v>
      </c>
      <c r="H303">
        <f>IF(D303 &lt;= MIN(Calculations!$U$30:$AC$30), 0,
IFERROR(LOOKUP(D303, Calculations!$U$30:$AC$30, Calculations!$U$64:$AC$64), 0))</f>
        <v>0</v>
      </c>
    </row>
    <row r="304" spans="2:8" ht="15.75" thickBot="1" x14ac:dyDescent="0.3">
      <c r="B304" s="119">
        <v>303</v>
      </c>
      <c r="C304" s="120">
        <v>0</v>
      </c>
      <c r="D304">
        <v>0</v>
      </c>
      <c r="E304">
        <f t="shared" si="8"/>
        <v>0</v>
      </c>
      <c r="F304">
        <f t="shared" si="9"/>
        <v>0</v>
      </c>
      <c r="G304" s="124">
        <f>IF(C304 &lt;= MIN(Calculations!$U$30:$AC$30), 0,
IFERROR(LOOKUP(C304, Calculations!$U$30:$AC$30, Calculations!$U$63:$AC$63), 0))</f>
        <v>0</v>
      </c>
      <c r="H304">
        <f>IF(D304 &lt;= MIN(Calculations!$U$30:$AC$30), 0,
IFERROR(LOOKUP(D304, Calculations!$U$30:$AC$30, Calculations!$U$64:$AC$64), 0))</f>
        <v>0</v>
      </c>
    </row>
    <row r="305" spans="2:8" ht="15.75" thickBot="1" x14ac:dyDescent="0.3">
      <c r="B305" s="119">
        <v>304</v>
      </c>
      <c r="C305" s="120">
        <v>0</v>
      </c>
      <c r="D305">
        <v>0</v>
      </c>
      <c r="E305">
        <f t="shared" si="8"/>
        <v>0</v>
      </c>
      <c r="F305">
        <f t="shared" si="9"/>
        <v>0</v>
      </c>
      <c r="G305" s="124">
        <f>IF(C305 &lt;= MIN(Calculations!$U$30:$AC$30), 0,
IFERROR(LOOKUP(C305, Calculations!$U$30:$AC$30, Calculations!$U$63:$AC$63), 0))</f>
        <v>0</v>
      </c>
      <c r="H305">
        <f>IF(D305 &lt;= MIN(Calculations!$U$30:$AC$30), 0,
IFERROR(LOOKUP(D305, Calculations!$U$30:$AC$30, Calculations!$U$64:$AC$64), 0))</f>
        <v>0</v>
      </c>
    </row>
    <row r="306" spans="2:8" ht="15.75" thickBot="1" x14ac:dyDescent="0.3">
      <c r="B306" s="119">
        <v>305</v>
      </c>
      <c r="C306" s="120">
        <v>0</v>
      </c>
      <c r="D306">
        <v>0</v>
      </c>
      <c r="E306">
        <f t="shared" si="8"/>
        <v>0</v>
      </c>
      <c r="F306">
        <f t="shared" si="9"/>
        <v>0</v>
      </c>
      <c r="G306" s="124">
        <f>IF(C306 &lt;= MIN(Calculations!$U$30:$AC$30), 0,
IFERROR(LOOKUP(C306, Calculations!$U$30:$AC$30, Calculations!$U$63:$AC$63), 0))</f>
        <v>0</v>
      </c>
      <c r="H306">
        <f>IF(D306 &lt;= MIN(Calculations!$U$30:$AC$30), 0,
IFERROR(LOOKUP(D306, Calculations!$U$30:$AC$30, Calculations!$U$64:$AC$64), 0))</f>
        <v>0</v>
      </c>
    </row>
    <row r="307" spans="2:8" ht="15.75" thickBot="1" x14ac:dyDescent="0.3">
      <c r="B307" s="119">
        <v>306</v>
      </c>
      <c r="C307" s="120">
        <v>0</v>
      </c>
      <c r="D307">
        <v>0</v>
      </c>
      <c r="E307">
        <f t="shared" si="8"/>
        <v>0</v>
      </c>
      <c r="F307">
        <f t="shared" si="9"/>
        <v>0</v>
      </c>
      <c r="G307" s="124">
        <f>IF(C307 &lt;= MIN(Calculations!$U$30:$AC$30), 0,
IFERROR(LOOKUP(C307, Calculations!$U$30:$AC$30, Calculations!$U$63:$AC$63), 0))</f>
        <v>0</v>
      </c>
      <c r="H307">
        <f>IF(D307 &lt;= MIN(Calculations!$U$30:$AC$30), 0,
IFERROR(LOOKUP(D307, Calculations!$U$30:$AC$30, Calculations!$U$64:$AC$64), 0))</f>
        <v>0</v>
      </c>
    </row>
    <row r="308" spans="2:8" ht="15.75" thickBot="1" x14ac:dyDescent="0.3">
      <c r="B308" s="119">
        <v>307</v>
      </c>
      <c r="C308" s="120">
        <v>0</v>
      </c>
      <c r="D308">
        <v>0</v>
      </c>
      <c r="E308">
        <f t="shared" si="8"/>
        <v>0</v>
      </c>
      <c r="F308">
        <f t="shared" si="9"/>
        <v>0</v>
      </c>
      <c r="G308" s="124">
        <f>IF(C308 &lt;= MIN(Calculations!$U$30:$AC$30), 0,
IFERROR(LOOKUP(C308, Calculations!$U$30:$AC$30, Calculations!$U$63:$AC$63), 0))</f>
        <v>0</v>
      </c>
      <c r="H308">
        <f>IF(D308 &lt;= MIN(Calculations!$U$30:$AC$30), 0,
IFERROR(LOOKUP(D308, Calculations!$U$30:$AC$30, Calculations!$U$64:$AC$64), 0))</f>
        <v>0</v>
      </c>
    </row>
    <row r="309" spans="2:8" ht="15.75" thickBot="1" x14ac:dyDescent="0.3">
      <c r="B309" s="119">
        <v>308</v>
      </c>
      <c r="C309" s="120">
        <v>0</v>
      </c>
      <c r="D309">
        <v>0</v>
      </c>
      <c r="E309">
        <f t="shared" si="8"/>
        <v>0</v>
      </c>
      <c r="F309">
        <f t="shared" si="9"/>
        <v>0</v>
      </c>
      <c r="G309" s="124">
        <f>IF(C309 &lt;= MIN(Calculations!$U$30:$AC$30), 0,
IFERROR(LOOKUP(C309, Calculations!$U$30:$AC$30, Calculations!$U$63:$AC$63), 0))</f>
        <v>0</v>
      </c>
      <c r="H309">
        <f>IF(D309 &lt;= MIN(Calculations!$U$30:$AC$30), 0,
IFERROR(LOOKUP(D309, Calculations!$U$30:$AC$30, Calculations!$U$64:$AC$64), 0))</f>
        <v>0</v>
      </c>
    </row>
    <row r="310" spans="2:8" ht="15.75" thickBot="1" x14ac:dyDescent="0.3">
      <c r="B310" s="119">
        <v>309</v>
      </c>
      <c r="C310" s="120">
        <v>0</v>
      </c>
      <c r="D310">
        <v>0</v>
      </c>
      <c r="E310">
        <f t="shared" si="8"/>
        <v>0</v>
      </c>
      <c r="F310">
        <f t="shared" si="9"/>
        <v>0</v>
      </c>
      <c r="G310" s="124">
        <f>IF(C310 &lt;= MIN(Calculations!$U$30:$AC$30), 0,
IFERROR(LOOKUP(C310, Calculations!$U$30:$AC$30, Calculations!$U$63:$AC$63), 0))</f>
        <v>0</v>
      </c>
      <c r="H310">
        <f>IF(D310 &lt;= MIN(Calculations!$U$30:$AC$30), 0,
IFERROR(LOOKUP(D310, Calculations!$U$30:$AC$30, Calculations!$U$64:$AC$64), 0))</f>
        <v>0</v>
      </c>
    </row>
    <row r="311" spans="2:8" ht="15.75" thickBot="1" x14ac:dyDescent="0.3">
      <c r="B311" s="119">
        <v>310</v>
      </c>
      <c r="C311" s="120">
        <v>0</v>
      </c>
      <c r="D311">
        <v>0</v>
      </c>
      <c r="E311">
        <f t="shared" si="8"/>
        <v>0</v>
      </c>
      <c r="F311">
        <f t="shared" si="9"/>
        <v>0</v>
      </c>
      <c r="G311" s="124">
        <f>IF(C311 &lt;= MIN(Calculations!$U$30:$AC$30), 0,
IFERROR(LOOKUP(C311, Calculations!$U$30:$AC$30, Calculations!$U$63:$AC$63), 0))</f>
        <v>0</v>
      </c>
      <c r="H311">
        <f>IF(D311 &lt;= MIN(Calculations!$U$30:$AC$30), 0,
IFERROR(LOOKUP(D311, Calculations!$U$30:$AC$30, Calculations!$U$64:$AC$64), 0))</f>
        <v>0</v>
      </c>
    </row>
    <row r="312" spans="2:8" ht="15.75" thickBot="1" x14ac:dyDescent="0.3">
      <c r="B312" s="119">
        <v>311</v>
      </c>
      <c r="C312" s="120">
        <v>0</v>
      </c>
      <c r="D312">
        <v>0</v>
      </c>
      <c r="E312">
        <f t="shared" si="8"/>
        <v>0</v>
      </c>
      <c r="F312">
        <f t="shared" si="9"/>
        <v>0</v>
      </c>
      <c r="G312" s="124">
        <f>IF(C312 &lt;= MIN(Calculations!$U$30:$AC$30), 0,
IFERROR(LOOKUP(C312, Calculations!$U$30:$AC$30, Calculations!$U$63:$AC$63), 0))</f>
        <v>0</v>
      </c>
      <c r="H312">
        <f>IF(D312 &lt;= MIN(Calculations!$U$30:$AC$30), 0,
IFERROR(LOOKUP(D312, Calculations!$U$30:$AC$30, Calculations!$U$64:$AC$64), 0))</f>
        <v>0</v>
      </c>
    </row>
    <row r="313" spans="2:8" ht="15.75" thickBot="1" x14ac:dyDescent="0.3">
      <c r="B313" s="119">
        <v>312</v>
      </c>
      <c r="C313" s="120">
        <v>0</v>
      </c>
      <c r="D313">
        <v>0</v>
      </c>
      <c r="E313">
        <f t="shared" si="8"/>
        <v>0</v>
      </c>
      <c r="F313">
        <f t="shared" si="9"/>
        <v>0</v>
      </c>
      <c r="G313" s="124">
        <f>IF(C313 &lt;= MIN(Calculations!$U$30:$AC$30), 0,
IFERROR(LOOKUP(C313, Calculations!$U$30:$AC$30, Calculations!$U$63:$AC$63), 0))</f>
        <v>0</v>
      </c>
      <c r="H313">
        <f>IF(D313 &lt;= MIN(Calculations!$U$30:$AC$30), 0,
IFERROR(LOOKUP(D313, Calculations!$U$30:$AC$30, Calculations!$U$64:$AC$64), 0))</f>
        <v>0</v>
      </c>
    </row>
    <row r="314" spans="2:8" ht="15.75" thickBot="1" x14ac:dyDescent="0.3">
      <c r="B314" s="119">
        <v>313</v>
      </c>
      <c r="C314" s="120">
        <v>0</v>
      </c>
      <c r="D314">
        <v>0</v>
      </c>
      <c r="E314">
        <f t="shared" si="8"/>
        <v>0</v>
      </c>
      <c r="F314">
        <f t="shared" si="9"/>
        <v>0</v>
      </c>
      <c r="G314" s="124">
        <f>IF(C314 &lt;= MIN(Calculations!$U$30:$AC$30), 0,
IFERROR(LOOKUP(C314, Calculations!$U$30:$AC$30, Calculations!$U$63:$AC$63), 0))</f>
        <v>0</v>
      </c>
      <c r="H314">
        <f>IF(D314 &lt;= MIN(Calculations!$U$30:$AC$30), 0,
IFERROR(LOOKUP(D314, Calculations!$U$30:$AC$30, Calculations!$U$64:$AC$64), 0))</f>
        <v>0</v>
      </c>
    </row>
    <row r="315" spans="2:8" ht="15.75" thickBot="1" x14ac:dyDescent="0.3">
      <c r="B315" s="119">
        <v>314</v>
      </c>
      <c r="C315" s="120">
        <v>0</v>
      </c>
      <c r="D315">
        <v>0</v>
      </c>
      <c r="E315">
        <f t="shared" si="8"/>
        <v>0</v>
      </c>
      <c r="F315">
        <f t="shared" si="9"/>
        <v>0</v>
      </c>
      <c r="G315" s="124">
        <f>IF(C315 &lt;= MIN(Calculations!$U$30:$AC$30), 0,
IFERROR(LOOKUP(C315, Calculations!$U$30:$AC$30, Calculations!$U$63:$AC$63), 0))</f>
        <v>0</v>
      </c>
      <c r="H315">
        <f>IF(D315 &lt;= MIN(Calculations!$U$30:$AC$30), 0,
IFERROR(LOOKUP(D315, Calculations!$U$30:$AC$30, Calculations!$U$64:$AC$64), 0))</f>
        <v>0</v>
      </c>
    </row>
    <row r="316" spans="2:8" ht="15.75" thickBot="1" x14ac:dyDescent="0.3">
      <c r="B316" s="119">
        <v>315</v>
      </c>
      <c r="C316" s="120">
        <v>0</v>
      </c>
      <c r="D316">
        <v>0</v>
      </c>
      <c r="E316">
        <f t="shared" si="8"/>
        <v>0</v>
      </c>
      <c r="F316">
        <f t="shared" si="9"/>
        <v>0</v>
      </c>
      <c r="G316" s="124">
        <f>IF(C316 &lt;= MIN(Calculations!$U$30:$AC$30), 0,
IFERROR(LOOKUP(C316, Calculations!$U$30:$AC$30, Calculations!$U$63:$AC$63), 0))</f>
        <v>0</v>
      </c>
      <c r="H316">
        <f>IF(D316 &lt;= MIN(Calculations!$U$30:$AC$30), 0,
IFERROR(LOOKUP(D316, Calculations!$U$30:$AC$30, Calculations!$U$64:$AC$64), 0))</f>
        <v>0</v>
      </c>
    </row>
    <row r="317" spans="2:8" ht="15.75" thickBot="1" x14ac:dyDescent="0.3">
      <c r="B317" s="119">
        <v>316</v>
      </c>
      <c r="C317" s="120">
        <v>0</v>
      </c>
      <c r="D317">
        <v>0</v>
      </c>
      <c r="E317">
        <f t="shared" si="8"/>
        <v>0</v>
      </c>
      <c r="F317">
        <f t="shared" si="9"/>
        <v>0</v>
      </c>
      <c r="G317" s="124">
        <f>IF(C317 &lt;= MIN(Calculations!$U$30:$AC$30), 0,
IFERROR(LOOKUP(C317, Calculations!$U$30:$AC$30, Calculations!$U$63:$AC$63), 0))</f>
        <v>0</v>
      </c>
      <c r="H317">
        <f>IF(D317 &lt;= MIN(Calculations!$U$30:$AC$30), 0,
IFERROR(LOOKUP(D317, Calculations!$U$30:$AC$30, Calculations!$U$64:$AC$64), 0))</f>
        <v>0</v>
      </c>
    </row>
    <row r="318" spans="2:8" ht="15.75" thickBot="1" x14ac:dyDescent="0.3">
      <c r="B318" s="119">
        <v>317</v>
      </c>
      <c r="C318" s="120">
        <v>0</v>
      </c>
      <c r="D318">
        <v>0</v>
      </c>
      <c r="E318">
        <f t="shared" si="8"/>
        <v>0</v>
      </c>
      <c r="F318">
        <f t="shared" si="9"/>
        <v>0</v>
      </c>
      <c r="G318" s="124">
        <f>IF(C318 &lt;= MIN(Calculations!$U$30:$AC$30), 0,
IFERROR(LOOKUP(C318, Calculations!$U$30:$AC$30, Calculations!$U$63:$AC$63), 0))</f>
        <v>0</v>
      </c>
      <c r="H318">
        <f>IF(D318 &lt;= MIN(Calculations!$U$30:$AC$30), 0,
IFERROR(LOOKUP(D318, Calculations!$U$30:$AC$30, Calculations!$U$64:$AC$64), 0))</f>
        <v>0</v>
      </c>
    </row>
    <row r="319" spans="2:8" ht="15.75" thickBot="1" x14ac:dyDescent="0.3">
      <c r="B319" s="119">
        <v>318</v>
      </c>
      <c r="C319" s="120">
        <v>0</v>
      </c>
      <c r="D319">
        <v>0</v>
      </c>
      <c r="E319">
        <f t="shared" si="8"/>
        <v>0</v>
      </c>
      <c r="F319">
        <f t="shared" si="9"/>
        <v>0</v>
      </c>
      <c r="G319" s="124">
        <f>IF(C319 &lt;= MIN(Calculations!$U$30:$AC$30), 0,
IFERROR(LOOKUP(C319, Calculations!$U$30:$AC$30, Calculations!$U$63:$AC$63), 0))</f>
        <v>0</v>
      </c>
      <c r="H319">
        <f>IF(D319 &lt;= MIN(Calculations!$U$30:$AC$30), 0,
IFERROR(LOOKUP(D319, Calculations!$U$30:$AC$30, Calculations!$U$64:$AC$64), 0))</f>
        <v>0</v>
      </c>
    </row>
    <row r="320" spans="2:8" ht="15.75" thickBot="1" x14ac:dyDescent="0.3">
      <c r="B320" s="119">
        <v>319</v>
      </c>
      <c r="C320" s="120">
        <v>0</v>
      </c>
      <c r="D320">
        <v>0</v>
      </c>
      <c r="E320">
        <f t="shared" si="8"/>
        <v>0</v>
      </c>
      <c r="F320">
        <f t="shared" si="9"/>
        <v>0</v>
      </c>
      <c r="G320" s="124">
        <f>IF(C320 &lt;= MIN(Calculations!$U$30:$AC$30), 0,
IFERROR(LOOKUP(C320, Calculations!$U$30:$AC$30, Calculations!$U$63:$AC$63), 0))</f>
        <v>0</v>
      </c>
      <c r="H320">
        <f>IF(D320 &lt;= MIN(Calculations!$U$30:$AC$30), 0,
IFERROR(LOOKUP(D320, Calculations!$U$30:$AC$30, Calculations!$U$64:$AC$64), 0))</f>
        <v>0</v>
      </c>
    </row>
    <row r="321" spans="2:8" ht="15.75" thickBot="1" x14ac:dyDescent="0.3">
      <c r="B321" s="119">
        <v>320</v>
      </c>
      <c r="C321" s="120">
        <v>0</v>
      </c>
      <c r="D321">
        <v>0</v>
      </c>
      <c r="E321">
        <f t="shared" si="8"/>
        <v>0</v>
      </c>
      <c r="F321">
        <f t="shared" si="9"/>
        <v>0</v>
      </c>
      <c r="G321" s="124">
        <f>IF(C321 &lt;= MIN(Calculations!$U$30:$AC$30), 0,
IFERROR(LOOKUP(C321, Calculations!$U$30:$AC$30, Calculations!$U$63:$AC$63), 0))</f>
        <v>0</v>
      </c>
      <c r="H321">
        <f>IF(D321 &lt;= MIN(Calculations!$U$30:$AC$30), 0,
IFERROR(LOOKUP(D321, Calculations!$U$30:$AC$30, Calculations!$U$64:$AC$64), 0))</f>
        <v>0</v>
      </c>
    </row>
    <row r="322" spans="2:8" ht="15.75" thickBot="1" x14ac:dyDescent="0.3">
      <c r="B322" s="119">
        <v>321</v>
      </c>
      <c r="C322" s="120">
        <v>0</v>
      </c>
      <c r="D322">
        <v>0</v>
      </c>
      <c r="E322">
        <f t="shared" si="8"/>
        <v>0</v>
      </c>
      <c r="F322">
        <f t="shared" si="9"/>
        <v>0</v>
      </c>
      <c r="G322" s="124">
        <f>IF(C322 &lt;= MIN(Calculations!$U$30:$AC$30), 0,
IFERROR(LOOKUP(C322, Calculations!$U$30:$AC$30, Calculations!$U$63:$AC$63), 0))</f>
        <v>0</v>
      </c>
      <c r="H322">
        <f>IF(D322 &lt;= MIN(Calculations!$U$30:$AC$30), 0,
IFERROR(LOOKUP(D322, Calculations!$U$30:$AC$30, Calculations!$U$64:$AC$64), 0))</f>
        <v>0</v>
      </c>
    </row>
    <row r="323" spans="2:8" ht="15.75" thickBot="1" x14ac:dyDescent="0.3">
      <c r="B323" s="119">
        <v>322</v>
      </c>
      <c r="C323" s="120">
        <v>0</v>
      </c>
      <c r="D323">
        <v>0</v>
      </c>
      <c r="E323">
        <f t="shared" si="8"/>
        <v>0</v>
      </c>
      <c r="F323">
        <f t="shared" si="9"/>
        <v>0</v>
      </c>
      <c r="G323" s="124">
        <f>IF(C323 &lt;= MIN(Calculations!$U$30:$AC$30), 0,
IFERROR(LOOKUP(C323, Calculations!$U$30:$AC$30, Calculations!$U$63:$AC$63), 0))</f>
        <v>0</v>
      </c>
      <c r="H323">
        <f>IF(D323 &lt;= MIN(Calculations!$U$30:$AC$30), 0,
IFERROR(LOOKUP(D323, Calculations!$U$30:$AC$30, Calculations!$U$64:$AC$64), 0))</f>
        <v>0</v>
      </c>
    </row>
    <row r="324" spans="2:8" ht="15.75" thickBot="1" x14ac:dyDescent="0.3">
      <c r="B324" s="119">
        <v>323</v>
      </c>
      <c r="C324" s="120">
        <v>0</v>
      </c>
      <c r="D324">
        <v>0</v>
      </c>
      <c r="E324">
        <f t="shared" ref="E324:E387" si="10">(C325 - C323) / 2</f>
        <v>0</v>
      </c>
      <c r="F324">
        <f t="shared" ref="F324:F387" si="11">(D325 - D323) / 2</f>
        <v>0</v>
      </c>
      <c r="G324" s="124">
        <f>IF(C324 &lt;= MIN(Calculations!$U$30:$AC$30), 0,
IFERROR(LOOKUP(C324, Calculations!$U$30:$AC$30, Calculations!$U$63:$AC$63), 0))</f>
        <v>0</v>
      </c>
      <c r="H324">
        <f>IF(D324 &lt;= MIN(Calculations!$U$30:$AC$30), 0,
IFERROR(LOOKUP(D324, Calculations!$U$30:$AC$30, Calculations!$U$64:$AC$64), 0))</f>
        <v>0</v>
      </c>
    </row>
    <row r="325" spans="2:8" ht="15.75" thickBot="1" x14ac:dyDescent="0.3">
      <c r="B325" s="119">
        <v>324</v>
      </c>
      <c r="C325" s="120">
        <v>0</v>
      </c>
      <c r="D325">
        <v>0</v>
      </c>
      <c r="E325">
        <f t="shared" si="10"/>
        <v>0</v>
      </c>
      <c r="F325">
        <f t="shared" si="11"/>
        <v>0</v>
      </c>
      <c r="G325" s="124">
        <f>IF(C325 &lt;= MIN(Calculations!$U$30:$AC$30), 0,
IFERROR(LOOKUP(C325, Calculations!$U$30:$AC$30, Calculations!$U$63:$AC$63), 0))</f>
        <v>0</v>
      </c>
      <c r="H325">
        <f>IF(D325 &lt;= MIN(Calculations!$U$30:$AC$30), 0,
IFERROR(LOOKUP(D325, Calculations!$U$30:$AC$30, Calculations!$U$64:$AC$64), 0))</f>
        <v>0</v>
      </c>
    </row>
    <row r="326" spans="2:8" ht="15.75" thickBot="1" x14ac:dyDescent="0.3">
      <c r="B326" s="119">
        <v>325</v>
      </c>
      <c r="C326" s="120">
        <v>0</v>
      </c>
      <c r="D326">
        <v>0</v>
      </c>
      <c r="E326">
        <f t="shared" si="10"/>
        <v>0</v>
      </c>
      <c r="F326">
        <f t="shared" si="11"/>
        <v>0</v>
      </c>
      <c r="G326" s="124">
        <f>IF(C326 &lt;= MIN(Calculations!$U$30:$AC$30), 0,
IFERROR(LOOKUP(C326, Calculations!$U$30:$AC$30, Calculations!$U$63:$AC$63), 0))</f>
        <v>0</v>
      </c>
      <c r="H326">
        <f>IF(D326 &lt;= MIN(Calculations!$U$30:$AC$30), 0,
IFERROR(LOOKUP(D326, Calculations!$U$30:$AC$30, Calculations!$U$64:$AC$64), 0))</f>
        <v>0</v>
      </c>
    </row>
    <row r="327" spans="2:8" ht="15.75" thickBot="1" x14ac:dyDescent="0.3">
      <c r="B327" s="119">
        <v>326</v>
      </c>
      <c r="C327" s="120">
        <v>0</v>
      </c>
      <c r="D327">
        <v>0</v>
      </c>
      <c r="E327">
        <f t="shared" si="10"/>
        <v>0</v>
      </c>
      <c r="F327">
        <f t="shared" si="11"/>
        <v>0</v>
      </c>
      <c r="G327" s="124">
        <f>IF(C327 &lt;= MIN(Calculations!$U$30:$AC$30), 0,
IFERROR(LOOKUP(C327, Calculations!$U$30:$AC$30, Calculations!$U$63:$AC$63), 0))</f>
        <v>0</v>
      </c>
      <c r="H327">
        <f>IF(D327 &lt;= MIN(Calculations!$U$30:$AC$30), 0,
IFERROR(LOOKUP(D327, Calculations!$U$30:$AC$30, Calculations!$U$64:$AC$64), 0))</f>
        <v>0</v>
      </c>
    </row>
    <row r="328" spans="2:8" ht="15.75" thickBot="1" x14ac:dyDescent="0.3">
      <c r="B328" s="119">
        <v>327</v>
      </c>
      <c r="C328" s="120">
        <v>0</v>
      </c>
      <c r="D328">
        <v>0</v>
      </c>
      <c r="E328">
        <f t="shared" si="10"/>
        <v>0</v>
      </c>
      <c r="F328">
        <f t="shared" si="11"/>
        <v>0</v>
      </c>
      <c r="G328" s="124">
        <f>IF(C328 &lt;= MIN(Calculations!$U$30:$AC$30), 0,
IFERROR(LOOKUP(C328, Calculations!$U$30:$AC$30, Calculations!$U$63:$AC$63), 0))</f>
        <v>0</v>
      </c>
      <c r="H328">
        <f>IF(D328 &lt;= MIN(Calculations!$U$30:$AC$30), 0,
IFERROR(LOOKUP(D328, Calculations!$U$30:$AC$30, Calculations!$U$64:$AC$64), 0))</f>
        <v>0</v>
      </c>
    </row>
    <row r="329" spans="2:8" ht="15.75" thickBot="1" x14ac:dyDescent="0.3">
      <c r="B329" s="119">
        <v>328</v>
      </c>
      <c r="C329" s="120">
        <v>0</v>
      </c>
      <c r="D329">
        <v>0</v>
      </c>
      <c r="E329">
        <f t="shared" si="10"/>
        <v>0</v>
      </c>
      <c r="F329">
        <f t="shared" si="11"/>
        <v>0</v>
      </c>
      <c r="G329" s="124">
        <f>IF(C329 &lt;= MIN(Calculations!$U$30:$AC$30), 0,
IFERROR(LOOKUP(C329, Calculations!$U$30:$AC$30, Calculations!$U$63:$AC$63), 0))</f>
        <v>0</v>
      </c>
      <c r="H329">
        <f>IF(D329 &lt;= MIN(Calculations!$U$30:$AC$30), 0,
IFERROR(LOOKUP(D329, Calculations!$U$30:$AC$30, Calculations!$U$64:$AC$64), 0))</f>
        <v>0</v>
      </c>
    </row>
    <row r="330" spans="2:8" ht="15.75" thickBot="1" x14ac:dyDescent="0.3">
      <c r="B330" s="119">
        <v>329</v>
      </c>
      <c r="C330" s="120">
        <v>0</v>
      </c>
      <c r="D330">
        <v>0</v>
      </c>
      <c r="E330">
        <f t="shared" si="10"/>
        <v>0</v>
      </c>
      <c r="F330">
        <f t="shared" si="11"/>
        <v>0</v>
      </c>
      <c r="G330" s="124">
        <f>IF(C330 &lt;= MIN(Calculations!$U$30:$AC$30), 0,
IFERROR(LOOKUP(C330, Calculations!$U$30:$AC$30, Calculations!$U$63:$AC$63), 0))</f>
        <v>0</v>
      </c>
      <c r="H330">
        <f>IF(D330 &lt;= MIN(Calculations!$U$30:$AC$30), 0,
IFERROR(LOOKUP(D330, Calculations!$U$30:$AC$30, Calculations!$U$64:$AC$64), 0))</f>
        <v>0</v>
      </c>
    </row>
    <row r="331" spans="2:8" ht="15.75" thickBot="1" x14ac:dyDescent="0.3">
      <c r="B331" s="119">
        <v>330</v>
      </c>
      <c r="C331" s="120">
        <v>0</v>
      </c>
      <c r="D331">
        <v>0</v>
      </c>
      <c r="E331">
        <f t="shared" si="10"/>
        <v>0</v>
      </c>
      <c r="F331">
        <f t="shared" si="11"/>
        <v>0</v>
      </c>
      <c r="G331" s="124">
        <f>IF(C331 &lt;= MIN(Calculations!$U$30:$AC$30), 0,
IFERROR(LOOKUP(C331, Calculations!$U$30:$AC$30, Calculations!$U$63:$AC$63), 0))</f>
        <v>0</v>
      </c>
      <c r="H331">
        <f>IF(D331 &lt;= MIN(Calculations!$U$30:$AC$30), 0,
IFERROR(LOOKUP(D331, Calculations!$U$30:$AC$30, Calculations!$U$64:$AC$64), 0))</f>
        <v>0</v>
      </c>
    </row>
    <row r="332" spans="2:8" ht="15.75" thickBot="1" x14ac:dyDescent="0.3">
      <c r="B332" s="119">
        <v>331</v>
      </c>
      <c r="C332" s="120">
        <v>0</v>
      </c>
      <c r="D332">
        <v>0</v>
      </c>
      <c r="E332">
        <f t="shared" si="10"/>
        <v>0</v>
      </c>
      <c r="F332">
        <f t="shared" si="11"/>
        <v>0</v>
      </c>
      <c r="G332" s="124">
        <f>IF(C332 &lt;= MIN(Calculations!$U$30:$AC$30), 0,
IFERROR(LOOKUP(C332, Calculations!$U$30:$AC$30, Calculations!$U$63:$AC$63), 0))</f>
        <v>0</v>
      </c>
      <c r="H332">
        <f>IF(D332 &lt;= MIN(Calculations!$U$30:$AC$30), 0,
IFERROR(LOOKUP(D332, Calculations!$U$30:$AC$30, Calculations!$U$64:$AC$64), 0))</f>
        <v>0</v>
      </c>
    </row>
    <row r="333" spans="2:8" ht="15.75" thickBot="1" x14ac:dyDescent="0.3">
      <c r="B333" s="119">
        <v>332</v>
      </c>
      <c r="C333" s="120">
        <v>0</v>
      </c>
      <c r="D333">
        <v>0</v>
      </c>
      <c r="E333">
        <f t="shared" si="10"/>
        <v>0</v>
      </c>
      <c r="F333">
        <f t="shared" si="11"/>
        <v>0</v>
      </c>
      <c r="G333" s="124">
        <f>IF(C333 &lt;= MIN(Calculations!$U$30:$AC$30), 0,
IFERROR(LOOKUP(C333, Calculations!$U$30:$AC$30, Calculations!$U$63:$AC$63), 0))</f>
        <v>0</v>
      </c>
      <c r="H333">
        <f>IF(D333 &lt;= MIN(Calculations!$U$30:$AC$30), 0,
IFERROR(LOOKUP(D333, Calculations!$U$30:$AC$30, Calculations!$U$64:$AC$64), 0))</f>
        <v>0</v>
      </c>
    </row>
    <row r="334" spans="2:8" ht="15.75" thickBot="1" x14ac:dyDescent="0.3">
      <c r="B334" s="119">
        <v>333</v>
      </c>
      <c r="C334" s="120">
        <v>0</v>
      </c>
      <c r="D334">
        <v>0</v>
      </c>
      <c r="E334">
        <f t="shared" si="10"/>
        <v>0</v>
      </c>
      <c r="F334">
        <f t="shared" si="11"/>
        <v>0</v>
      </c>
      <c r="G334" s="124">
        <f>IF(C334 &lt;= MIN(Calculations!$U$30:$AC$30), 0,
IFERROR(LOOKUP(C334, Calculations!$U$30:$AC$30, Calculations!$U$63:$AC$63), 0))</f>
        <v>0</v>
      </c>
      <c r="H334">
        <f>IF(D334 &lt;= MIN(Calculations!$U$30:$AC$30), 0,
IFERROR(LOOKUP(D334, Calculations!$U$30:$AC$30, Calculations!$U$64:$AC$64), 0))</f>
        <v>0</v>
      </c>
    </row>
    <row r="335" spans="2:8" ht="15.75" thickBot="1" x14ac:dyDescent="0.3">
      <c r="B335" s="119">
        <v>334</v>
      </c>
      <c r="C335" s="120">
        <v>0</v>
      </c>
      <c r="D335">
        <v>0</v>
      </c>
      <c r="E335">
        <f t="shared" si="10"/>
        <v>0</v>
      </c>
      <c r="F335">
        <f t="shared" si="11"/>
        <v>0</v>
      </c>
      <c r="G335" s="124">
        <f>IF(C335 &lt;= MIN(Calculations!$U$30:$AC$30), 0,
IFERROR(LOOKUP(C335, Calculations!$U$30:$AC$30, Calculations!$U$63:$AC$63), 0))</f>
        <v>0</v>
      </c>
      <c r="H335">
        <f>IF(D335 &lt;= MIN(Calculations!$U$30:$AC$30), 0,
IFERROR(LOOKUP(D335, Calculations!$U$30:$AC$30, Calculations!$U$64:$AC$64), 0))</f>
        <v>0</v>
      </c>
    </row>
    <row r="336" spans="2:8" ht="15.75" thickBot="1" x14ac:dyDescent="0.3">
      <c r="B336" s="119">
        <v>335</v>
      </c>
      <c r="C336" s="120">
        <v>0</v>
      </c>
      <c r="D336">
        <v>0</v>
      </c>
      <c r="E336">
        <f t="shared" si="10"/>
        <v>0</v>
      </c>
      <c r="F336">
        <f t="shared" si="11"/>
        <v>0</v>
      </c>
      <c r="G336" s="124">
        <f>IF(C336 &lt;= MIN(Calculations!$U$30:$AC$30), 0,
IFERROR(LOOKUP(C336, Calculations!$U$30:$AC$30, Calculations!$U$63:$AC$63), 0))</f>
        <v>0</v>
      </c>
      <c r="H336">
        <f>IF(D336 &lt;= MIN(Calculations!$U$30:$AC$30), 0,
IFERROR(LOOKUP(D336, Calculations!$U$30:$AC$30, Calculations!$U$64:$AC$64), 0))</f>
        <v>0</v>
      </c>
    </row>
    <row r="337" spans="2:8" ht="15.75" thickBot="1" x14ac:dyDescent="0.3">
      <c r="B337" s="119">
        <v>336</v>
      </c>
      <c r="C337" s="120">
        <v>0</v>
      </c>
      <c r="D337">
        <v>0</v>
      </c>
      <c r="E337">
        <f t="shared" si="10"/>
        <v>0</v>
      </c>
      <c r="F337">
        <f t="shared" si="11"/>
        <v>0</v>
      </c>
      <c r="G337" s="124">
        <f>IF(C337 &lt;= MIN(Calculations!$U$30:$AC$30), 0,
IFERROR(LOOKUP(C337, Calculations!$U$30:$AC$30, Calculations!$U$63:$AC$63), 0))</f>
        <v>0</v>
      </c>
      <c r="H337">
        <f>IF(D337 &lt;= MIN(Calculations!$U$30:$AC$30), 0,
IFERROR(LOOKUP(D337, Calculations!$U$30:$AC$30, Calculations!$U$64:$AC$64), 0))</f>
        <v>0</v>
      </c>
    </row>
    <row r="338" spans="2:8" ht="15.75" thickBot="1" x14ac:dyDescent="0.3">
      <c r="B338" s="119">
        <v>337</v>
      </c>
      <c r="C338" s="120">
        <v>0</v>
      </c>
      <c r="D338">
        <v>0</v>
      </c>
      <c r="E338">
        <f t="shared" si="10"/>
        <v>0</v>
      </c>
      <c r="F338">
        <f t="shared" si="11"/>
        <v>0</v>
      </c>
      <c r="G338" s="124">
        <f>IF(C338 &lt;= MIN(Calculations!$U$30:$AC$30), 0,
IFERROR(LOOKUP(C338, Calculations!$U$30:$AC$30, Calculations!$U$63:$AC$63), 0))</f>
        <v>0</v>
      </c>
      <c r="H338">
        <f>IF(D338 &lt;= MIN(Calculations!$U$30:$AC$30), 0,
IFERROR(LOOKUP(D338, Calculations!$U$30:$AC$30, Calculations!$U$64:$AC$64), 0))</f>
        <v>0</v>
      </c>
    </row>
    <row r="339" spans="2:8" ht="15.75" thickBot="1" x14ac:dyDescent="0.3">
      <c r="B339" s="119">
        <v>338</v>
      </c>
      <c r="C339" s="120">
        <v>0</v>
      </c>
      <c r="D339">
        <v>0</v>
      </c>
      <c r="E339">
        <f t="shared" si="10"/>
        <v>0</v>
      </c>
      <c r="F339">
        <f t="shared" si="11"/>
        <v>0</v>
      </c>
      <c r="G339" s="124">
        <f>IF(C339 &lt;= MIN(Calculations!$U$30:$AC$30), 0,
IFERROR(LOOKUP(C339, Calculations!$U$30:$AC$30, Calculations!$U$63:$AC$63), 0))</f>
        <v>0</v>
      </c>
      <c r="H339">
        <f>IF(D339 &lt;= MIN(Calculations!$U$30:$AC$30), 0,
IFERROR(LOOKUP(D339, Calculations!$U$30:$AC$30, Calculations!$U$64:$AC$64), 0))</f>
        <v>0</v>
      </c>
    </row>
    <row r="340" spans="2:8" ht="15.75" thickBot="1" x14ac:dyDescent="0.3">
      <c r="B340" s="119">
        <v>339</v>
      </c>
      <c r="C340" s="120">
        <v>0</v>
      </c>
      <c r="D340">
        <v>0</v>
      </c>
      <c r="E340">
        <f t="shared" si="10"/>
        <v>0</v>
      </c>
      <c r="F340">
        <f t="shared" si="11"/>
        <v>0</v>
      </c>
      <c r="G340" s="124">
        <f>IF(C340 &lt;= MIN(Calculations!$U$30:$AC$30), 0,
IFERROR(LOOKUP(C340, Calculations!$U$30:$AC$30, Calculations!$U$63:$AC$63), 0))</f>
        <v>0</v>
      </c>
      <c r="H340">
        <f>IF(D340 &lt;= MIN(Calculations!$U$30:$AC$30), 0,
IFERROR(LOOKUP(D340, Calculations!$U$30:$AC$30, Calculations!$U$64:$AC$64), 0))</f>
        <v>0</v>
      </c>
    </row>
    <row r="341" spans="2:8" ht="15.75" thickBot="1" x14ac:dyDescent="0.3">
      <c r="B341" s="119">
        <v>340</v>
      </c>
      <c r="C341" s="120">
        <v>0</v>
      </c>
      <c r="D341">
        <v>0</v>
      </c>
      <c r="E341">
        <f t="shared" si="10"/>
        <v>0</v>
      </c>
      <c r="F341">
        <f t="shared" si="11"/>
        <v>0</v>
      </c>
      <c r="G341" s="124">
        <f>IF(C341 &lt;= MIN(Calculations!$U$30:$AC$30), 0,
IFERROR(LOOKUP(C341, Calculations!$U$30:$AC$30, Calculations!$U$63:$AC$63), 0))</f>
        <v>0</v>
      </c>
      <c r="H341">
        <f>IF(D341 &lt;= MIN(Calculations!$U$30:$AC$30), 0,
IFERROR(LOOKUP(D341, Calculations!$U$30:$AC$30, Calculations!$U$64:$AC$64), 0))</f>
        <v>0</v>
      </c>
    </row>
    <row r="342" spans="2:8" ht="15.75" thickBot="1" x14ac:dyDescent="0.3">
      <c r="B342" s="119">
        <v>341</v>
      </c>
      <c r="C342" s="120">
        <v>0</v>
      </c>
      <c r="D342">
        <v>0</v>
      </c>
      <c r="E342">
        <f t="shared" si="10"/>
        <v>0</v>
      </c>
      <c r="F342">
        <f t="shared" si="11"/>
        <v>0</v>
      </c>
      <c r="G342" s="124">
        <f>IF(C342 &lt;= MIN(Calculations!$U$30:$AC$30), 0,
IFERROR(LOOKUP(C342, Calculations!$U$30:$AC$30, Calculations!$U$63:$AC$63), 0))</f>
        <v>0</v>
      </c>
      <c r="H342">
        <f>IF(D342 &lt;= MIN(Calculations!$U$30:$AC$30), 0,
IFERROR(LOOKUP(D342, Calculations!$U$30:$AC$30, Calculations!$U$64:$AC$64), 0))</f>
        <v>0</v>
      </c>
    </row>
    <row r="343" spans="2:8" ht="15.75" thickBot="1" x14ac:dyDescent="0.3">
      <c r="B343" s="119">
        <v>342</v>
      </c>
      <c r="C343" s="120">
        <v>0</v>
      </c>
      <c r="D343">
        <v>0</v>
      </c>
      <c r="E343">
        <f t="shared" si="10"/>
        <v>0</v>
      </c>
      <c r="F343">
        <f t="shared" si="11"/>
        <v>0</v>
      </c>
      <c r="G343" s="124">
        <f>IF(C343 &lt;= MIN(Calculations!$U$30:$AC$30), 0,
IFERROR(LOOKUP(C343, Calculations!$U$30:$AC$30, Calculations!$U$63:$AC$63), 0))</f>
        <v>0</v>
      </c>
      <c r="H343">
        <f>IF(D343 &lt;= MIN(Calculations!$U$30:$AC$30), 0,
IFERROR(LOOKUP(D343, Calculations!$U$30:$AC$30, Calculations!$U$64:$AC$64), 0))</f>
        <v>0</v>
      </c>
    </row>
    <row r="344" spans="2:8" ht="15.75" thickBot="1" x14ac:dyDescent="0.3">
      <c r="B344" s="119">
        <v>343</v>
      </c>
      <c r="C344" s="120">
        <v>0</v>
      </c>
      <c r="D344">
        <v>0</v>
      </c>
      <c r="E344">
        <f t="shared" si="10"/>
        <v>0</v>
      </c>
      <c r="F344">
        <f t="shared" si="11"/>
        <v>0</v>
      </c>
      <c r="G344" s="124">
        <f>IF(C344 &lt;= MIN(Calculations!$U$30:$AC$30), 0,
IFERROR(LOOKUP(C344, Calculations!$U$30:$AC$30, Calculations!$U$63:$AC$63), 0))</f>
        <v>0</v>
      </c>
      <c r="H344">
        <f>IF(D344 &lt;= MIN(Calculations!$U$30:$AC$30), 0,
IFERROR(LOOKUP(D344, Calculations!$U$30:$AC$30, Calculations!$U$64:$AC$64), 0))</f>
        <v>0</v>
      </c>
    </row>
    <row r="345" spans="2:8" ht="15.75" thickBot="1" x14ac:dyDescent="0.3">
      <c r="B345" s="119">
        <v>344</v>
      </c>
      <c r="C345" s="120">
        <v>0</v>
      </c>
      <c r="D345">
        <v>0</v>
      </c>
      <c r="E345">
        <f t="shared" si="10"/>
        <v>0</v>
      </c>
      <c r="F345">
        <f t="shared" si="11"/>
        <v>0</v>
      </c>
      <c r="G345" s="124">
        <f>IF(C345 &lt;= MIN(Calculations!$U$30:$AC$30), 0,
IFERROR(LOOKUP(C345, Calculations!$U$30:$AC$30, Calculations!$U$63:$AC$63), 0))</f>
        <v>0</v>
      </c>
      <c r="H345">
        <f>IF(D345 &lt;= MIN(Calculations!$U$30:$AC$30), 0,
IFERROR(LOOKUP(D345, Calculations!$U$30:$AC$30, Calculations!$U$64:$AC$64), 0))</f>
        <v>0</v>
      </c>
    </row>
    <row r="346" spans="2:8" ht="15.75" thickBot="1" x14ac:dyDescent="0.3">
      <c r="B346" s="119">
        <v>345</v>
      </c>
      <c r="C346" s="120">
        <v>0</v>
      </c>
      <c r="D346">
        <v>0</v>
      </c>
      <c r="E346">
        <f t="shared" si="10"/>
        <v>0</v>
      </c>
      <c r="F346">
        <f t="shared" si="11"/>
        <v>0</v>
      </c>
      <c r="G346" s="124">
        <f>IF(C346 &lt;= MIN(Calculations!$U$30:$AC$30), 0,
IFERROR(LOOKUP(C346, Calculations!$U$30:$AC$30, Calculations!$U$63:$AC$63), 0))</f>
        <v>0</v>
      </c>
      <c r="H346">
        <f>IF(D346 &lt;= MIN(Calculations!$U$30:$AC$30), 0,
IFERROR(LOOKUP(D346, Calculations!$U$30:$AC$30, Calculations!$U$64:$AC$64), 0))</f>
        <v>0</v>
      </c>
    </row>
    <row r="347" spans="2:8" ht="15.75" thickBot="1" x14ac:dyDescent="0.3">
      <c r="B347" s="119">
        <v>346</v>
      </c>
      <c r="C347" s="120">
        <v>0</v>
      </c>
      <c r="D347">
        <v>0</v>
      </c>
      <c r="E347">
        <f t="shared" si="10"/>
        <v>0</v>
      </c>
      <c r="F347">
        <f t="shared" si="11"/>
        <v>0</v>
      </c>
      <c r="G347" s="124">
        <f>IF(C347 &lt;= MIN(Calculations!$U$30:$AC$30), 0,
IFERROR(LOOKUP(C347, Calculations!$U$30:$AC$30, Calculations!$U$63:$AC$63), 0))</f>
        <v>0</v>
      </c>
      <c r="H347">
        <f>IF(D347 &lt;= MIN(Calculations!$U$30:$AC$30), 0,
IFERROR(LOOKUP(D347, Calculations!$U$30:$AC$30, Calculations!$U$64:$AC$64), 0))</f>
        <v>0</v>
      </c>
    </row>
    <row r="348" spans="2:8" ht="15.75" thickBot="1" x14ac:dyDescent="0.3">
      <c r="B348" s="119">
        <v>347</v>
      </c>
      <c r="C348" s="120">
        <v>0</v>
      </c>
      <c r="D348">
        <v>0</v>
      </c>
      <c r="E348">
        <f t="shared" si="10"/>
        <v>0</v>
      </c>
      <c r="F348">
        <f t="shared" si="11"/>
        <v>0</v>
      </c>
      <c r="G348" s="124">
        <f>IF(C348 &lt;= MIN(Calculations!$U$30:$AC$30), 0,
IFERROR(LOOKUP(C348, Calculations!$U$30:$AC$30, Calculations!$U$63:$AC$63), 0))</f>
        <v>0</v>
      </c>
      <c r="H348">
        <f>IF(D348 &lt;= MIN(Calculations!$U$30:$AC$30), 0,
IFERROR(LOOKUP(D348, Calculations!$U$30:$AC$30, Calculations!$U$64:$AC$64), 0))</f>
        <v>0</v>
      </c>
    </row>
    <row r="349" spans="2:8" ht="15.75" thickBot="1" x14ac:dyDescent="0.3">
      <c r="B349" s="119">
        <v>348</v>
      </c>
      <c r="C349" s="120">
        <v>0</v>
      </c>
      <c r="D349">
        <v>0</v>
      </c>
      <c r="E349">
        <f t="shared" si="10"/>
        <v>0</v>
      </c>
      <c r="F349">
        <f t="shared" si="11"/>
        <v>0</v>
      </c>
      <c r="G349" s="124">
        <f>IF(C349 &lt;= MIN(Calculations!$U$30:$AC$30), 0,
IFERROR(LOOKUP(C349, Calculations!$U$30:$AC$30, Calculations!$U$63:$AC$63), 0))</f>
        <v>0</v>
      </c>
      <c r="H349">
        <f>IF(D349 &lt;= MIN(Calculations!$U$30:$AC$30), 0,
IFERROR(LOOKUP(D349, Calculations!$U$30:$AC$30, Calculations!$U$64:$AC$64), 0))</f>
        <v>0</v>
      </c>
    </row>
    <row r="350" spans="2:8" ht="15.75" thickBot="1" x14ac:dyDescent="0.3">
      <c r="B350" s="119">
        <v>349</v>
      </c>
      <c r="C350" s="120">
        <v>0</v>
      </c>
      <c r="D350">
        <v>0</v>
      </c>
      <c r="E350">
        <f t="shared" si="10"/>
        <v>0</v>
      </c>
      <c r="F350">
        <f t="shared" si="11"/>
        <v>0</v>
      </c>
      <c r="G350" s="124">
        <f>IF(C350 &lt;= MIN(Calculations!$U$30:$AC$30), 0,
IFERROR(LOOKUP(C350, Calculations!$U$30:$AC$30, Calculations!$U$63:$AC$63), 0))</f>
        <v>0</v>
      </c>
      <c r="H350">
        <f>IF(D350 &lt;= MIN(Calculations!$U$30:$AC$30), 0,
IFERROR(LOOKUP(D350, Calculations!$U$30:$AC$30, Calculations!$U$64:$AC$64), 0))</f>
        <v>0</v>
      </c>
    </row>
    <row r="351" spans="2:8" ht="15.75" thickBot="1" x14ac:dyDescent="0.3">
      <c r="B351" s="119">
        <v>350</v>
      </c>
      <c r="C351" s="120">
        <v>0</v>
      </c>
      <c r="D351">
        <v>0</v>
      </c>
      <c r="E351">
        <f t="shared" si="10"/>
        <v>0</v>
      </c>
      <c r="F351">
        <f t="shared" si="11"/>
        <v>0</v>
      </c>
      <c r="G351" s="124">
        <f>IF(C351 &lt;= MIN(Calculations!$U$30:$AC$30), 0,
IFERROR(LOOKUP(C351, Calculations!$U$30:$AC$30, Calculations!$U$63:$AC$63), 0))</f>
        <v>0</v>
      </c>
      <c r="H351">
        <f>IF(D351 &lt;= MIN(Calculations!$U$30:$AC$30), 0,
IFERROR(LOOKUP(D351, Calculations!$U$30:$AC$30, Calculations!$U$64:$AC$64), 0))</f>
        <v>0</v>
      </c>
    </row>
    <row r="352" spans="2:8" ht="15.75" thickBot="1" x14ac:dyDescent="0.3">
      <c r="B352" s="119">
        <v>351</v>
      </c>
      <c r="C352" s="120">
        <v>0</v>
      </c>
      <c r="D352">
        <v>0</v>
      </c>
      <c r="E352">
        <f t="shared" si="10"/>
        <v>0</v>
      </c>
      <c r="F352">
        <f t="shared" si="11"/>
        <v>0</v>
      </c>
      <c r="G352" s="124">
        <f>IF(C352 &lt;= MIN(Calculations!$U$30:$AC$30), 0,
IFERROR(LOOKUP(C352, Calculations!$U$30:$AC$30, Calculations!$U$63:$AC$63), 0))</f>
        <v>0</v>
      </c>
      <c r="H352">
        <f>IF(D352 &lt;= MIN(Calculations!$U$30:$AC$30), 0,
IFERROR(LOOKUP(D352, Calculations!$U$30:$AC$30, Calculations!$U$64:$AC$64), 0))</f>
        <v>0</v>
      </c>
    </row>
    <row r="353" spans="2:8" ht="15.75" thickBot="1" x14ac:dyDescent="0.3">
      <c r="B353" s="119">
        <v>352</v>
      </c>
      <c r="C353" s="120">
        <v>0</v>
      </c>
      <c r="D353">
        <v>0</v>
      </c>
      <c r="E353">
        <f t="shared" si="10"/>
        <v>0</v>
      </c>
      <c r="F353">
        <f t="shared" si="11"/>
        <v>0</v>
      </c>
      <c r="G353" s="124">
        <f>IF(C353 &lt;= MIN(Calculations!$U$30:$AC$30), 0,
IFERROR(LOOKUP(C353, Calculations!$U$30:$AC$30, Calculations!$U$63:$AC$63), 0))</f>
        <v>0</v>
      </c>
      <c r="H353">
        <f>IF(D353 &lt;= MIN(Calculations!$U$30:$AC$30), 0,
IFERROR(LOOKUP(D353, Calculations!$U$30:$AC$30, Calculations!$U$64:$AC$64), 0))</f>
        <v>0</v>
      </c>
    </row>
    <row r="354" spans="2:8" ht="15.75" thickBot="1" x14ac:dyDescent="0.3">
      <c r="B354" s="119">
        <v>353</v>
      </c>
      <c r="C354" s="120">
        <v>0</v>
      </c>
      <c r="D354">
        <v>0</v>
      </c>
      <c r="E354">
        <f t="shared" si="10"/>
        <v>0</v>
      </c>
      <c r="F354">
        <f t="shared" si="11"/>
        <v>0</v>
      </c>
      <c r="G354" s="124">
        <f>IF(C354 &lt;= MIN(Calculations!$U$30:$AC$30), 0,
IFERROR(LOOKUP(C354, Calculations!$U$30:$AC$30, Calculations!$U$63:$AC$63), 0))</f>
        <v>0</v>
      </c>
      <c r="H354">
        <f>IF(D354 &lt;= MIN(Calculations!$U$30:$AC$30), 0,
IFERROR(LOOKUP(D354, Calculations!$U$30:$AC$30, Calculations!$U$64:$AC$64), 0))</f>
        <v>0</v>
      </c>
    </row>
    <row r="355" spans="2:8" ht="15.75" thickBot="1" x14ac:dyDescent="0.3">
      <c r="B355" s="119">
        <v>354</v>
      </c>
      <c r="C355" s="120">
        <v>0</v>
      </c>
      <c r="D355">
        <v>0</v>
      </c>
      <c r="E355">
        <f t="shared" si="10"/>
        <v>0</v>
      </c>
      <c r="F355">
        <f t="shared" si="11"/>
        <v>0</v>
      </c>
      <c r="G355" s="124">
        <f>IF(C355 &lt;= MIN(Calculations!$U$30:$AC$30), 0,
IFERROR(LOOKUP(C355, Calculations!$U$30:$AC$30, Calculations!$U$63:$AC$63), 0))</f>
        <v>0</v>
      </c>
      <c r="H355">
        <f>IF(D355 &lt;= MIN(Calculations!$U$30:$AC$30), 0,
IFERROR(LOOKUP(D355, Calculations!$U$30:$AC$30, Calculations!$U$64:$AC$64), 0))</f>
        <v>0</v>
      </c>
    </row>
    <row r="356" spans="2:8" ht="15.75" thickBot="1" x14ac:dyDescent="0.3">
      <c r="B356" s="119">
        <v>355</v>
      </c>
      <c r="C356" s="120">
        <v>0</v>
      </c>
      <c r="D356">
        <v>0</v>
      </c>
      <c r="E356">
        <f t="shared" si="10"/>
        <v>0</v>
      </c>
      <c r="F356">
        <f t="shared" si="11"/>
        <v>0</v>
      </c>
      <c r="G356" s="124">
        <f>IF(C356 &lt;= MIN(Calculations!$U$30:$AC$30), 0,
IFERROR(LOOKUP(C356, Calculations!$U$30:$AC$30, Calculations!$U$63:$AC$63), 0))</f>
        <v>0</v>
      </c>
      <c r="H356">
        <f>IF(D356 &lt;= MIN(Calculations!$U$30:$AC$30), 0,
IFERROR(LOOKUP(D356, Calculations!$U$30:$AC$30, Calculations!$U$64:$AC$64), 0))</f>
        <v>0</v>
      </c>
    </row>
    <row r="357" spans="2:8" ht="15.75" thickBot="1" x14ac:dyDescent="0.3">
      <c r="B357" s="119">
        <v>356</v>
      </c>
      <c r="C357" s="120">
        <v>0</v>
      </c>
      <c r="D357">
        <v>0</v>
      </c>
      <c r="E357">
        <f t="shared" si="10"/>
        <v>0</v>
      </c>
      <c r="F357">
        <f t="shared" si="11"/>
        <v>0</v>
      </c>
      <c r="G357" s="124">
        <f>IF(C357 &lt;= MIN(Calculations!$U$30:$AC$30), 0,
IFERROR(LOOKUP(C357, Calculations!$U$30:$AC$30, Calculations!$U$63:$AC$63), 0))</f>
        <v>0</v>
      </c>
      <c r="H357">
        <f>IF(D357 &lt;= MIN(Calculations!$U$30:$AC$30), 0,
IFERROR(LOOKUP(D357, Calculations!$U$30:$AC$30, Calculations!$U$64:$AC$64), 0))</f>
        <v>0</v>
      </c>
    </row>
    <row r="358" spans="2:8" ht="15.75" thickBot="1" x14ac:dyDescent="0.3">
      <c r="B358" s="119">
        <v>357</v>
      </c>
      <c r="C358" s="120">
        <v>0</v>
      </c>
      <c r="D358">
        <v>0</v>
      </c>
      <c r="E358">
        <f t="shared" si="10"/>
        <v>0</v>
      </c>
      <c r="F358">
        <f t="shared" si="11"/>
        <v>0</v>
      </c>
      <c r="G358" s="124">
        <f>IF(C358 &lt;= MIN(Calculations!$U$30:$AC$30), 0,
IFERROR(LOOKUP(C358, Calculations!$U$30:$AC$30, Calculations!$U$63:$AC$63), 0))</f>
        <v>0</v>
      </c>
      <c r="H358">
        <f>IF(D358 &lt;= MIN(Calculations!$U$30:$AC$30), 0,
IFERROR(LOOKUP(D358, Calculations!$U$30:$AC$30, Calculations!$U$64:$AC$64), 0))</f>
        <v>0</v>
      </c>
    </row>
    <row r="359" spans="2:8" ht="15.75" thickBot="1" x14ac:dyDescent="0.3">
      <c r="B359" s="119">
        <v>358</v>
      </c>
      <c r="C359" s="120">
        <v>0</v>
      </c>
      <c r="D359">
        <v>0</v>
      </c>
      <c r="E359">
        <f t="shared" si="10"/>
        <v>0</v>
      </c>
      <c r="F359">
        <f t="shared" si="11"/>
        <v>0</v>
      </c>
      <c r="G359" s="124">
        <f>IF(C359 &lt;= MIN(Calculations!$U$30:$AC$30), 0,
IFERROR(LOOKUP(C359, Calculations!$U$30:$AC$30, Calculations!$U$63:$AC$63), 0))</f>
        <v>0</v>
      </c>
      <c r="H359">
        <f>IF(D359 &lt;= MIN(Calculations!$U$30:$AC$30), 0,
IFERROR(LOOKUP(D359, Calculations!$U$30:$AC$30, Calculations!$U$64:$AC$64), 0))</f>
        <v>0</v>
      </c>
    </row>
    <row r="360" spans="2:8" ht="15.75" thickBot="1" x14ac:dyDescent="0.3">
      <c r="B360" s="119">
        <v>359</v>
      </c>
      <c r="C360" s="120">
        <v>0</v>
      </c>
      <c r="D360">
        <v>0</v>
      </c>
      <c r="E360">
        <f t="shared" si="10"/>
        <v>0</v>
      </c>
      <c r="F360">
        <f t="shared" si="11"/>
        <v>0</v>
      </c>
      <c r="G360" s="124">
        <f>IF(C360 &lt;= MIN(Calculations!$U$30:$AC$30), 0,
IFERROR(LOOKUP(C360, Calculations!$U$30:$AC$30, Calculations!$U$63:$AC$63), 0))</f>
        <v>0</v>
      </c>
      <c r="H360">
        <f>IF(D360 &lt;= MIN(Calculations!$U$30:$AC$30), 0,
IFERROR(LOOKUP(D360, Calculations!$U$30:$AC$30, Calculations!$U$64:$AC$64), 0))</f>
        <v>0</v>
      </c>
    </row>
    <row r="361" spans="2:8" ht="15.75" thickBot="1" x14ac:dyDescent="0.3">
      <c r="B361" s="119">
        <v>360</v>
      </c>
      <c r="C361" s="120">
        <v>0</v>
      </c>
      <c r="D361">
        <v>0</v>
      </c>
      <c r="E361">
        <f t="shared" si="10"/>
        <v>0</v>
      </c>
      <c r="F361">
        <f t="shared" si="11"/>
        <v>0</v>
      </c>
      <c r="G361" s="124">
        <f>IF(C361 &lt;= MIN(Calculations!$U$30:$AC$30), 0,
IFERROR(LOOKUP(C361, Calculations!$U$30:$AC$30, Calculations!$U$63:$AC$63), 0))</f>
        <v>0</v>
      </c>
      <c r="H361">
        <f>IF(D361 &lt;= MIN(Calculations!$U$30:$AC$30), 0,
IFERROR(LOOKUP(D361, Calculations!$U$30:$AC$30, Calculations!$U$64:$AC$64), 0))</f>
        <v>0</v>
      </c>
    </row>
    <row r="362" spans="2:8" ht="15.75" thickBot="1" x14ac:dyDescent="0.3">
      <c r="B362">
        <f>B361+1</f>
        <v>361</v>
      </c>
      <c r="C362" s="121">
        <v>0</v>
      </c>
      <c r="D362" s="120">
        <v>0</v>
      </c>
      <c r="E362">
        <f t="shared" si="10"/>
        <v>0</v>
      </c>
      <c r="F362">
        <f t="shared" si="11"/>
        <v>0</v>
      </c>
      <c r="G362" s="124">
        <f>IF(C362 &lt;= MIN(Calculations!$U$30:$AC$30), 0,
IFERROR(LOOKUP(C362, Calculations!$U$30:$AC$30, Calculations!$U$63:$AC$63), 0))</f>
        <v>0</v>
      </c>
      <c r="H362">
        <f>IF(D362 &lt;= MIN(Calculations!$U$30:$AC$30), 0,
IFERROR(LOOKUP(D362, Calculations!$U$30:$AC$30, Calculations!$U$64:$AC$64), 0))</f>
        <v>0</v>
      </c>
    </row>
    <row r="363" spans="2:8" ht="15.75" thickBot="1" x14ac:dyDescent="0.3">
      <c r="B363">
        <f t="shared" ref="B363:B426" si="12">B362+1</f>
        <v>362</v>
      </c>
      <c r="C363" s="121">
        <v>0</v>
      </c>
      <c r="D363" s="120">
        <v>0</v>
      </c>
      <c r="E363">
        <f t="shared" si="10"/>
        <v>0</v>
      </c>
      <c r="F363">
        <f t="shared" si="11"/>
        <v>0</v>
      </c>
      <c r="G363" s="124">
        <f>IF(C363 &lt;= MIN(Calculations!$U$30:$AC$30), 0,
IFERROR(LOOKUP(C363, Calculations!$U$30:$AC$30, Calculations!$U$63:$AC$63), 0))</f>
        <v>0</v>
      </c>
      <c r="H363">
        <f>IF(D363 &lt;= MIN(Calculations!$U$30:$AC$30), 0,
IFERROR(LOOKUP(D363, Calculations!$U$30:$AC$30, Calculations!$U$64:$AC$64), 0))</f>
        <v>0</v>
      </c>
    </row>
    <row r="364" spans="2:8" ht="15.75" thickBot="1" x14ac:dyDescent="0.3">
      <c r="B364">
        <f t="shared" si="12"/>
        <v>363</v>
      </c>
      <c r="C364" s="121">
        <v>0</v>
      </c>
      <c r="D364" s="120">
        <v>0</v>
      </c>
      <c r="E364">
        <f t="shared" si="10"/>
        <v>0</v>
      </c>
      <c r="F364">
        <f t="shared" si="11"/>
        <v>0</v>
      </c>
      <c r="G364" s="124">
        <f>IF(C364 &lt;= MIN(Calculations!$U$30:$AC$30), 0,
IFERROR(LOOKUP(C364, Calculations!$U$30:$AC$30, Calculations!$U$63:$AC$63), 0))</f>
        <v>0</v>
      </c>
      <c r="H364">
        <f>IF(D364 &lt;= MIN(Calculations!$U$30:$AC$30), 0,
IFERROR(LOOKUP(D364, Calculations!$U$30:$AC$30, Calculations!$U$64:$AC$64), 0))</f>
        <v>0</v>
      </c>
    </row>
    <row r="365" spans="2:8" ht="15.75" thickBot="1" x14ac:dyDescent="0.3">
      <c r="B365">
        <f t="shared" si="12"/>
        <v>364</v>
      </c>
      <c r="C365" s="121">
        <v>0</v>
      </c>
      <c r="D365" s="120">
        <v>0</v>
      </c>
      <c r="E365">
        <f t="shared" si="10"/>
        <v>0</v>
      </c>
      <c r="F365">
        <f t="shared" si="11"/>
        <v>0</v>
      </c>
      <c r="G365" s="124">
        <f>IF(C365 &lt;= MIN(Calculations!$U$30:$AC$30), 0,
IFERROR(LOOKUP(C365, Calculations!$U$30:$AC$30, Calculations!$U$63:$AC$63), 0))</f>
        <v>0</v>
      </c>
      <c r="H365">
        <f>IF(D365 &lt;= MIN(Calculations!$U$30:$AC$30), 0,
IFERROR(LOOKUP(D365, Calculations!$U$30:$AC$30, Calculations!$U$64:$AC$64), 0))</f>
        <v>0</v>
      </c>
    </row>
    <row r="366" spans="2:8" ht="15.75" thickBot="1" x14ac:dyDescent="0.3">
      <c r="B366">
        <f t="shared" si="12"/>
        <v>365</v>
      </c>
      <c r="C366" s="121">
        <v>0</v>
      </c>
      <c r="D366" s="120">
        <v>0</v>
      </c>
      <c r="E366">
        <f t="shared" si="10"/>
        <v>0</v>
      </c>
      <c r="F366">
        <f t="shared" si="11"/>
        <v>0</v>
      </c>
      <c r="G366" s="124">
        <f>IF(C366 &lt;= MIN(Calculations!$U$30:$AC$30), 0,
IFERROR(LOOKUP(C366, Calculations!$U$30:$AC$30, Calculations!$U$63:$AC$63), 0))</f>
        <v>0</v>
      </c>
      <c r="H366">
        <f>IF(D366 &lt;= MIN(Calculations!$U$30:$AC$30), 0,
IFERROR(LOOKUP(D366, Calculations!$U$30:$AC$30, Calculations!$U$64:$AC$64), 0))</f>
        <v>0</v>
      </c>
    </row>
    <row r="367" spans="2:8" ht="15.75" thickBot="1" x14ac:dyDescent="0.3">
      <c r="B367">
        <f t="shared" si="12"/>
        <v>366</v>
      </c>
      <c r="C367" s="121">
        <v>0</v>
      </c>
      <c r="D367" s="120">
        <v>0</v>
      </c>
      <c r="E367">
        <f t="shared" si="10"/>
        <v>0</v>
      </c>
      <c r="F367">
        <f t="shared" si="11"/>
        <v>0</v>
      </c>
      <c r="G367" s="124">
        <f>IF(C367 &lt;= MIN(Calculations!$U$30:$AC$30), 0,
IFERROR(LOOKUP(C367, Calculations!$U$30:$AC$30, Calculations!$U$63:$AC$63), 0))</f>
        <v>0</v>
      </c>
      <c r="H367">
        <f>IF(D367 &lt;= MIN(Calculations!$U$30:$AC$30), 0,
IFERROR(LOOKUP(D367, Calculations!$U$30:$AC$30, Calculations!$U$64:$AC$64), 0))</f>
        <v>0</v>
      </c>
    </row>
    <row r="368" spans="2:8" ht="15.75" thickBot="1" x14ac:dyDescent="0.3">
      <c r="B368">
        <f t="shared" si="12"/>
        <v>367</v>
      </c>
      <c r="C368" s="121">
        <v>0</v>
      </c>
      <c r="D368" s="120">
        <v>0</v>
      </c>
      <c r="E368">
        <f t="shared" si="10"/>
        <v>0</v>
      </c>
      <c r="F368">
        <f t="shared" si="11"/>
        <v>0</v>
      </c>
      <c r="G368" s="124">
        <f>IF(C368 &lt;= MIN(Calculations!$U$30:$AC$30), 0,
IFERROR(LOOKUP(C368, Calculations!$U$30:$AC$30, Calculations!$U$63:$AC$63), 0))</f>
        <v>0</v>
      </c>
      <c r="H368">
        <f>IF(D368 &lt;= MIN(Calculations!$U$30:$AC$30), 0,
IFERROR(LOOKUP(D368, Calculations!$U$30:$AC$30, Calculations!$U$64:$AC$64), 0))</f>
        <v>0</v>
      </c>
    </row>
    <row r="369" spans="2:8" ht="15.75" thickBot="1" x14ac:dyDescent="0.3">
      <c r="B369">
        <f t="shared" si="12"/>
        <v>368</v>
      </c>
      <c r="C369" s="121">
        <v>0</v>
      </c>
      <c r="D369" s="120">
        <v>0</v>
      </c>
      <c r="E369">
        <f t="shared" si="10"/>
        <v>0</v>
      </c>
      <c r="F369">
        <f t="shared" si="11"/>
        <v>0</v>
      </c>
      <c r="G369" s="124">
        <f>IF(C369 &lt;= MIN(Calculations!$U$30:$AC$30), 0,
IFERROR(LOOKUP(C369, Calculations!$U$30:$AC$30, Calculations!$U$63:$AC$63), 0))</f>
        <v>0</v>
      </c>
      <c r="H369">
        <f>IF(D369 &lt;= MIN(Calculations!$U$30:$AC$30), 0,
IFERROR(LOOKUP(D369, Calculations!$U$30:$AC$30, Calculations!$U$64:$AC$64), 0))</f>
        <v>0</v>
      </c>
    </row>
    <row r="370" spans="2:8" ht="15.75" thickBot="1" x14ac:dyDescent="0.3">
      <c r="B370">
        <f t="shared" si="12"/>
        <v>369</v>
      </c>
      <c r="C370" s="121">
        <v>0</v>
      </c>
      <c r="D370" s="120">
        <v>0</v>
      </c>
      <c r="E370">
        <f t="shared" si="10"/>
        <v>0</v>
      </c>
      <c r="F370">
        <f t="shared" si="11"/>
        <v>0</v>
      </c>
      <c r="G370" s="124">
        <f>IF(C370 &lt;= MIN(Calculations!$U$30:$AC$30), 0,
IFERROR(LOOKUP(C370, Calculations!$U$30:$AC$30, Calculations!$U$63:$AC$63), 0))</f>
        <v>0</v>
      </c>
      <c r="H370">
        <f>IF(D370 &lt;= MIN(Calculations!$U$30:$AC$30), 0,
IFERROR(LOOKUP(D370, Calculations!$U$30:$AC$30, Calculations!$U$64:$AC$64), 0))</f>
        <v>0</v>
      </c>
    </row>
    <row r="371" spans="2:8" ht="15.75" thickBot="1" x14ac:dyDescent="0.3">
      <c r="B371">
        <f t="shared" si="12"/>
        <v>370</v>
      </c>
      <c r="C371" s="121">
        <v>0</v>
      </c>
      <c r="D371" s="120">
        <v>0</v>
      </c>
      <c r="E371">
        <f t="shared" si="10"/>
        <v>0</v>
      </c>
      <c r="F371">
        <f t="shared" si="11"/>
        <v>0</v>
      </c>
      <c r="G371" s="124">
        <f>IF(C371 &lt;= MIN(Calculations!$U$30:$AC$30), 0,
IFERROR(LOOKUP(C371, Calculations!$U$30:$AC$30, Calculations!$U$63:$AC$63), 0))</f>
        <v>0</v>
      </c>
      <c r="H371">
        <f>IF(D371 &lt;= MIN(Calculations!$U$30:$AC$30), 0,
IFERROR(LOOKUP(D371, Calculations!$U$30:$AC$30, Calculations!$U$64:$AC$64), 0))</f>
        <v>0</v>
      </c>
    </row>
    <row r="372" spans="2:8" ht="15.75" thickBot="1" x14ac:dyDescent="0.3">
      <c r="B372">
        <f t="shared" si="12"/>
        <v>371</v>
      </c>
      <c r="C372" s="121">
        <v>0</v>
      </c>
      <c r="D372" s="120">
        <v>0</v>
      </c>
      <c r="E372">
        <f t="shared" si="10"/>
        <v>0</v>
      </c>
      <c r="F372">
        <f t="shared" si="11"/>
        <v>0</v>
      </c>
      <c r="G372" s="124">
        <f>IF(C372 &lt;= MIN(Calculations!$U$30:$AC$30), 0,
IFERROR(LOOKUP(C372, Calculations!$U$30:$AC$30, Calculations!$U$63:$AC$63), 0))</f>
        <v>0</v>
      </c>
      <c r="H372">
        <f>IF(D372 &lt;= MIN(Calculations!$U$30:$AC$30), 0,
IFERROR(LOOKUP(D372, Calculations!$U$30:$AC$30, Calculations!$U$64:$AC$64), 0))</f>
        <v>0</v>
      </c>
    </row>
    <row r="373" spans="2:8" ht="15.75" thickBot="1" x14ac:dyDescent="0.3">
      <c r="B373">
        <f t="shared" si="12"/>
        <v>372</v>
      </c>
      <c r="C373" s="121">
        <v>0</v>
      </c>
      <c r="D373" s="120">
        <v>0</v>
      </c>
      <c r="E373">
        <f t="shared" si="10"/>
        <v>0</v>
      </c>
      <c r="F373">
        <f t="shared" si="11"/>
        <v>0</v>
      </c>
      <c r="G373" s="124">
        <f>IF(C373 &lt;= MIN(Calculations!$U$30:$AC$30), 0,
IFERROR(LOOKUP(C373, Calculations!$U$30:$AC$30, Calculations!$U$63:$AC$63), 0))</f>
        <v>0</v>
      </c>
      <c r="H373">
        <f>IF(D373 &lt;= MIN(Calculations!$U$30:$AC$30), 0,
IFERROR(LOOKUP(D373, Calculations!$U$30:$AC$30, Calculations!$U$64:$AC$64), 0))</f>
        <v>0</v>
      </c>
    </row>
    <row r="374" spans="2:8" ht="15.75" thickBot="1" x14ac:dyDescent="0.3">
      <c r="B374">
        <f t="shared" si="12"/>
        <v>373</v>
      </c>
      <c r="C374" s="121">
        <v>0</v>
      </c>
      <c r="D374" s="120">
        <v>0</v>
      </c>
      <c r="E374">
        <f t="shared" si="10"/>
        <v>0</v>
      </c>
      <c r="F374">
        <f t="shared" si="11"/>
        <v>0</v>
      </c>
      <c r="G374" s="124">
        <f>IF(C374 &lt;= MIN(Calculations!$U$30:$AC$30), 0,
IFERROR(LOOKUP(C374, Calculations!$U$30:$AC$30, Calculations!$U$63:$AC$63), 0))</f>
        <v>0</v>
      </c>
      <c r="H374">
        <f>IF(D374 &lt;= MIN(Calculations!$U$30:$AC$30), 0,
IFERROR(LOOKUP(D374, Calculations!$U$30:$AC$30, Calculations!$U$64:$AC$64), 0))</f>
        <v>0</v>
      </c>
    </row>
    <row r="375" spans="2:8" ht="15.75" thickBot="1" x14ac:dyDescent="0.3">
      <c r="B375">
        <f t="shared" si="12"/>
        <v>374</v>
      </c>
      <c r="C375" s="121">
        <v>0</v>
      </c>
      <c r="D375" s="120">
        <v>0</v>
      </c>
      <c r="E375">
        <f t="shared" si="10"/>
        <v>0</v>
      </c>
      <c r="F375">
        <f t="shared" si="11"/>
        <v>0</v>
      </c>
      <c r="G375" s="124">
        <f>IF(C375 &lt;= MIN(Calculations!$U$30:$AC$30), 0,
IFERROR(LOOKUP(C375, Calculations!$U$30:$AC$30, Calculations!$U$63:$AC$63), 0))</f>
        <v>0</v>
      </c>
      <c r="H375">
        <f>IF(D375 &lt;= MIN(Calculations!$U$30:$AC$30), 0,
IFERROR(LOOKUP(D375, Calculations!$U$30:$AC$30, Calculations!$U$64:$AC$64), 0))</f>
        <v>0</v>
      </c>
    </row>
    <row r="376" spans="2:8" ht="15.75" thickBot="1" x14ac:dyDescent="0.3">
      <c r="B376">
        <f t="shared" si="12"/>
        <v>375</v>
      </c>
      <c r="C376" s="121">
        <v>0</v>
      </c>
      <c r="D376" s="120">
        <v>0</v>
      </c>
      <c r="E376">
        <f t="shared" si="10"/>
        <v>0</v>
      </c>
      <c r="F376">
        <f t="shared" si="11"/>
        <v>0</v>
      </c>
      <c r="G376" s="124">
        <f>IF(C376 &lt;= MIN(Calculations!$U$30:$AC$30), 0,
IFERROR(LOOKUP(C376, Calculations!$U$30:$AC$30, Calculations!$U$63:$AC$63), 0))</f>
        <v>0</v>
      </c>
      <c r="H376">
        <f>IF(D376 &lt;= MIN(Calculations!$U$30:$AC$30), 0,
IFERROR(LOOKUP(D376, Calculations!$U$30:$AC$30, Calculations!$U$64:$AC$64), 0))</f>
        <v>0</v>
      </c>
    </row>
    <row r="377" spans="2:8" ht="15.75" thickBot="1" x14ac:dyDescent="0.3">
      <c r="B377">
        <f t="shared" si="12"/>
        <v>376</v>
      </c>
      <c r="C377" s="121">
        <v>0</v>
      </c>
      <c r="D377" s="120">
        <v>0</v>
      </c>
      <c r="E377">
        <f t="shared" si="10"/>
        <v>0</v>
      </c>
      <c r="F377">
        <f t="shared" si="11"/>
        <v>0</v>
      </c>
      <c r="G377" s="124">
        <f>IF(C377 &lt;= MIN(Calculations!$U$30:$AC$30), 0,
IFERROR(LOOKUP(C377, Calculations!$U$30:$AC$30, Calculations!$U$63:$AC$63), 0))</f>
        <v>0</v>
      </c>
      <c r="H377">
        <f>IF(D377 &lt;= MIN(Calculations!$U$30:$AC$30), 0,
IFERROR(LOOKUP(D377, Calculations!$U$30:$AC$30, Calculations!$U$64:$AC$64), 0))</f>
        <v>0</v>
      </c>
    </row>
    <row r="378" spans="2:8" ht="15.75" thickBot="1" x14ac:dyDescent="0.3">
      <c r="B378">
        <f t="shared" si="12"/>
        <v>377</v>
      </c>
      <c r="C378" s="121">
        <v>0</v>
      </c>
      <c r="D378" s="120">
        <v>0</v>
      </c>
      <c r="E378">
        <f t="shared" si="10"/>
        <v>0</v>
      </c>
      <c r="F378">
        <f t="shared" si="11"/>
        <v>0</v>
      </c>
      <c r="G378" s="124">
        <f>IF(C378 &lt;= MIN(Calculations!$U$30:$AC$30), 0,
IFERROR(LOOKUP(C378, Calculations!$U$30:$AC$30, Calculations!$U$63:$AC$63), 0))</f>
        <v>0</v>
      </c>
      <c r="H378">
        <f>IF(D378 &lt;= MIN(Calculations!$U$30:$AC$30), 0,
IFERROR(LOOKUP(D378, Calculations!$U$30:$AC$30, Calculations!$U$64:$AC$64), 0))</f>
        <v>0</v>
      </c>
    </row>
    <row r="379" spans="2:8" ht="15.75" thickBot="1" x14ac:dyDescent="0.3">
      <c r="B379">
        <f t="shared" si="12"/>
        <v>378</v>
      </c>
      <c r="C379" s="121">
        <v>0</v>
      </c>
      <c r="D379" s="120">
        <v>0</v>
      </c>
      <c r="E379">
        <f t="shared" si="10"/>
        <v>0</v>
      </c>
      <c r="F379">
        <f t="shared" si="11"/>
        <v>0</v>
      </c>
      <c r="G379" s="124">
        <f>IF(C379 &lt;= MIN(Calculations!$U$30:$AC$30), 0,
IFERROR(LOOKUP(C379, Calculations!$U$30:$AC$30, Calculations!$U$63:$AC$63), 0))</f>
        <v>0</v>
      </c>
      <c r="H379">
        <f>IF(D379 &lt;= MIN(Calculations!$U$30:$AC$30), 0,
IFERROR(LOOKUP(D379, Calculations!$U$30:$AC$30, Calculations!$U$64:$AC$64), 0))</f>
        <v>0</v>
      </c>
    </row>
    <row r="380" spans="2:8" ht="15.75" thickBot="1" x14ac:dyDescent="0.3">
      <c r="B380">
        <f t="shared" si="12"/>
        <v>379</v>
      </c>
      <c r="C380" s="121">
        <v>0</v>
      </c>
      <c r="D380" s="120">
        <v>0</v>
      </c>
      <c r="E380">
        <f t="shared" si="10"/>
        <v>0</v>
      </c>
      <c r="F380">
        <f t="shared" si="11"/>
        <v>0</v>
      </c>
      <c r="G380" s="124">
        <f>IF(C380 &lt;= MIN(Calculations!$U$30:$AC$30), 0,
IFERROR(LOOKUP(C380, Calculations!$U$30:$AC$30, Calculations!$U$63:$AC$63), 0))</f>
        <v>0</v>
      </c>
      <c r="H380">
        <f>IF(D380 &lt;= MIN(Calculations!$U$30:$AC$30), 0,
IFERROR(LOOKUP(D380, Calculations!$U$30:$AC$30, Calculations!$U$64:$AC$64), 0))</f>
        <v>0</v>
      </c>
    </row>
    <row r="381" spans="2:8" ht="15.75" thickBot="1" x14ac:dyDescent="0.3">
      <c r="B381">
        <f t="shared" si="12"/>
        <v>380</v>
      </c>
      <c r="C381" s="121">
        <v>0</v>
      </c>
      <c r="D381" s="120">
        <v>0</v>
      </c>
      <c r="E381">
        <f t="shared" si="10"/>
        <v>0</v>
      </c>
      <c r="F381">
        <f t="shared" si="11"/>
        <v>0</v>
      </c>
      <c r="G381" s="124">
        <f>IF(C381 &lt;= MIN(Calculations!$U$30:$AC$30), 0,
IFERROR(LOOKUP(C381, Calculations!$U$30:$AC$30, Calculations!$U$63:$AC$63), 0))</f>
        <v>0</v>
      </c>
      <c r="H381">
        <f>IF(D381 &lt;= MIN(Calculations!$U$30:$AC$30), 0,
IFERROR(LOOKUP(D381, Calculations!$U$30:$AC$30, Calculations!$U$64:$AC$64), 0))</f>
        <v>0</v>
      </c>
    </row>
    <row r="382" spans="2:8" ht="15.75" thickBot="1" x14ac:dyDescent="0.3">
      <c r="B382">
        <f t="shared" si="12"/>
        <v>381</v>
      </c>
      <c r="C382" s="121">
        <v>0</v>
      </c>
      <c r="D382" s="120">
        <v>0</v>
      </c>
      <c r="E382">
        <f t="shared" si="10"/>
        <v>0</v>
      </c>
      <c r="F382">
        <f t="shared" si="11"/>
        <v>0</v>
      </c>
      <c r="G382" s="124">
        <f>IF(C382 &lt;= MIN(Calculations!$U$30:$AC$30), 0,
IFERROR(LOOKUP(C382, Calculations!$U$30:$AC$30, Calculations!$U$63:$AC$63), 0))</f>
        <v>0</v>
      </c>
      <c r="H382">
        <f>IF(D382 &lt;= MIN(Calculations!$U$30:$AC$30), 0,
IFERROR(LOOKUP(D382, Calculations!$U$30:$AC$30, Calculations!$U$64:$AC$64), 0))</f>
        <v>0</v>
      </c>
    </row>
    <row r="383" spans="2:8" ht="15.75" thickBot="1" x14ac:dyDescent="0.3">
      <c r="B383">
        <f t="shared" si="12"/>
        <v>382</v>
      </c>
      <c r="C383" s="121">
        <v>0</v>
      </c>
      <c r="D383" s="120">
        <v>0</v>
      </c>
      <c r="E383">
        <f t="shared" si="10"/>
        <v>0</v>
      </c>
      <c r="F383">
        <f t="shared" si="11"/>
        <v>0</v>
      </c>
      <c r="G383" s="124">
        <f>IF(C383 &lt;= MIN(Calculations!$U$30:$AC$30), 0,
IFERROR(LOOKUP(C383, Calculations!$U$30:$AC$30, Calculations!$U$63:$AC$63), 0))</f>
        <v>0</v>
      </c>
      <c r="H383">
        <f>IF(D383 &lt;= MIN(Calculations!$U$30:$AC$30), 0,
IFERROR(LOOKUP(D383, Calculations!$U$30:$AC$30, Calculations!$U$64:$AC$64), 0))</f>
        <v>0</v>
      </c>
    </row>
    <row r="384" spans="2:8" ht="15.75" thickBot="1" x14ac:dyDescent="0.3">
      <c r="B384">
        <f t="shared" si="12"/>
        <v>383</v>
      </c>
      <c r="C384" s="121">
        <v>0</v>
      </c>
      <c r="D384" s="120">
        <v>0</v>
      </c>
      <c r="E384">
        <f t="shared" si="10"/>
        <v>0</v>
      </c>
      <c r="F384">
        <f t="shared" si="11"/>
        <v>0</v>
      </c>
      <c r="G384" s="124">
        <f>IF(C384 &lt;= MIN(Calculations!$U$30:$AC$30), 0,
IFERROR(LOOKUP(C384, Calculations!$U$30:$AC$30, Calculations!$U$63:$AC$63), 0))</f>
        <v>0</v>
      </c>
      <c r="H384">
        <f>IF(D384 &lt;= MIN(Calculations!$U$30:$AC$30), 0,
IFERROR(LOOKUP(D384, Calculations!$U$30:$AC$30, Calculations!$U$64:$AC$64), 0))</f>
        <v>0</v>
      </c>
    </row>
    <row r="385" spans="2:8" ht="15.75" thickBot="1" x14ac:dyDescent="0.3">
      <c r="B385">
        <f t="shared" si="12"/>
        <v>384</v>
      </c>
      <c r="C385" s="121">
        <v>0</v>
      </c>
      <c r="D385" s="120">
        <v>0</v>
      </c>
      <c r="E385">
        <f t="shared" si="10"/>
        <v>0</v>
      </c>
      <c r="F385">
        <f t="shared" si="11"/>
        <v>0</v>
      </c>
      <c r="G385" s="124">
        <f>IF(C385 &lt;= MIN(Calculations!$U$30:$AC$30), 0,
IFERROR(LOOKUP(C385, Calculations!$U$30:$AC$30, Calculations!$U$63:$AC$63), 0))</f>
        <v>0</v>
      </c>
      <c r="H385">
        <f>IF(D385 &lt;= MIN(Calculations!$U$30:$AC$30), 0,
IFERROR(LOOKUP(D385, Calculations!$U$30:$AC$30, Calculations!$U$64:$AC$64), 0))</f>
        <v>0</v>
      </c>
    </row>
    <row r="386" spans="2:8" ht="15.75" thickBot="1" x14ac:dyDescent="0.3">
      <c r="B386">
        <f t="shared" si="12"/>
        <v>385</v>
      </c>
      <c r="C386" s="121">
        <v>0</v>
      </c>
      <c r="D386" s="120">
        <v>0</v>
      </c>
      <c r="E386">
        <f t="shared" si="10"/>
        <v>0</v>
      </c>
      <c r="F386">
        <f t="shared" si="11"/>
        <v>0</v>
      </c>
      <c r="G386" s="124">
        <f>IF(C386 &lt;= MIN(Calculations!$U$30:$AC$30), 0,
IFERROR(LOOKUP(C386, Calculations!$U$30:$AC$30, Calculations!$U$63:$AC$63), 0))</f>
        <v>0</v>
      </c>
      <c r="H386">
        <f>IF(D386 &lt;= MIN(Calculations!$U$30:$AC$30), 0,
IFERROR(LOOKUP(D386, Calculations!$U$30:$AC$30, Calculations!$U$64:$AC$64), 0))</f>
        <v>0</v>
      </c>
    </row>
    <row r="387" spans="2:8" ht="15.75" thickBot="1" x14ac:dyDescent="0.3">
      <c r="B387">
        <f t="shared" si="12"/>
        <v>386</v>
      </c>
      <c r="C387" s="121">
        <v>0</v>
      </c>
      <c r="D387" s="120">
        <v>0</v>
      </c>
      <c r="E387">
        <f t="shared" si="10"/>
        <v>0</v>
      </c>
      <c r="F387">
        <f t="shared" si="11"/>
        <v>0</v>
      </c>
      <c r="G387" s="124">
        <f>IF(C387 &lt;= MIN(Calculations!$U$30:$AC$30), 0,
IFERROR(LOOKUP(C387, Calculations!$U$30:$AC$30, Calculations!$U$63:$AC$63), 0))</f>
        <v>0</v>
      </c>
      <c r="H387">
        <f>IF(D387 &lt;= MIN(Calculations!$U$30:$AC$30), 0,
IFERROR(LOOKUP(D387, Calculations!$U$30:$AC$30, Calculations!$U$64:$AC$64), 0))</f>
        <v>0</v>
      </c>
    </row>
    <row r="388" spans="2:8" ht="15.75" thickBot="1" x14ac:dyDescent="0.3">
      <c r="B388">
        <f t="shared" si="12"/>
        <v>387</v>
      </c>
      <c r="C388" s="121">
        <v>0</v>
      </c>
      <c r="D388" s="120">
        <v>0</v>
      </c>
      <c r="E388">
        <f t="shared" ref="E388:E451" si="13">(C389 - C387) / 2</f>
        <v>0</v>
      </c>
      <c r="F388">
        <f t="shared" ref="F388:F451" si="14">(D389 - D387) / 2</f>
        <v>0</v>
      </c>
      <c r="G388" s="124">
        <f>IF(C388 &lt;= MIN(Calculations!$U$30:$AC$30), 0,
IFERROR(LOOKUP(C388, Calculations!$U$30:$AC$30, Calculations!$U$63:$AC$63), 0))</f>
        <v>0</v>
      </c>
      <c r="H388">
        <f>IF(D388 &lt;= MIN(Calculations!$U$30:$AC$30), 0,
IFERROR(LOOKUP(D388, Calculations!$U$30:$AC$30, Calculations!$U$64:$AC$64), 0))</f>
        <v>0</v>
      </c>
    </row>
    <row r="389" spans="2:8" ht="15.75" thickBot="1" x14ac:dyDescent="0.3">
      <c r="B389">
        <f t="shared" si="12"/>
        <v>388</v>
      </c>
      <c r="C389" s="121">
        <v>0</v>
      </c>
      <c r="D389" s="120">
        <v>0</v>
      </c>
      <c r="E389">
        <f t="shared" si="13"/>
        <v>0</v>
      </c>
      <c r="F389">
        <f t="shared" si="14"/>
        <v>0</v>
      </c>
      <c r="G389" s="124">
        <f>IF(C389 &lt;= MIN(Calculations!$U$30:$AC$30), 0,
IFERROR(LOOKUP(C389, Calculations!$U$30:$AC$30, Calculations!$U$63:$AC$63), 0))</f>
        <v>0</v>
      </c>
      <c r="H389">
        <f>IF(D389 &lt;= MIN(Calculations!$U$30:$AC$30), 0,
IFERROR(LOOKUP(D389, Calculations!$U$30:$AC$30, Calculations!$U$64:$AC$64), 0))</f>
        <v>0</v>
      </c>
    </row>
    <row r="390" spans="2:8" ht="15.75" thickBot="1" x14ac:dyDescent="0.3">
      <c r="B390">
        <f t="shared" si="12"/>
        <v>389</v>
      </c>
      <c r="C390" s="121">
        <v>0</v>
      </c>
      <c r="D390" s="120">
        <v>0</v>
      </c>
      <c r="E390">
        <f t="shared" si="13"/>
        <v>0</v>
      </c>
      <c r="F390">
        <f t="shared" si="14"/>
        <v>0</v>
      </c>
      <c r="G390" s="124">
        <f>IF(C390 &lt;= MIN(Calculations!$U$30:$AC$30), 0,
IFERROR(LOOKUP(C390, Calculations!$U$30:$AC$30, Calculations!$U$63:$AC$63), 0))</f>
        <v>0</v>
      </c>
      <c r="H390">
        <f>IF(D390 &lt;= MIN(Calculations!$U$30:$AC$30), 0,
IFERROR(LOOKUP(D390, Calculations!$U$30:$AC$30, Calculations!$U$64:$AC$64), 0))</f>
        <v>0</v>
      </c>
    </row>
    <row r="391" spans="2:8" ht="15.75" thickBot="1" x14ac:dyDescent="0.3">
      <c r="B391">
        <f t="shared" si="12"/>
        <v>390</v>
      </c>
      <c r="C391" s="121">
        <v>0</v>
      </c>
      <c r="D391" s="120">
        <v>0</v>
      </c>
      <c r="E391">
        <f t="shared" si="13"/>
        <v>0</v>
      </c>
      <c r="F391">
        <f t="shared" si="14"/>
        <v>0</v>
      </c>
      <c r="G391" s="124">
        <f>IF(C391 &lt;= MIN(Calculations!$U$30:$AC$30), 0,
IFERROR(LOOKUP(C391, Calculations!$U$30:$AC$30, Calculations!$U$63:$AC$63), 0))</f>
        <v>0</v>
      </c>
      <c r="H391">
        <f>IF(D391 &lt;= MIN(Calculations!$U$30:$AC$30), 0,
IFERROR(LOOKUP(D391, Calculations!$U$30:$AC$30, Calculations!$U$64:$AC$64), 0))</f>
        <v>0</v>
      </c>
    </row>
    <row r="392" spans="2:8" ht="15.75" thickBot="1" x14ac:dyDescent="0.3">
      <c r="B392">
        <f t="shared" si="12"/>
        <v>391</v>
      </c>
      <c r="C392" s="121">
        <v>0</v>
      </c>
      <c r="D392" s="120">
        <v>0</v>
      </c>
      <c r="E392">
        <f t="shared" si="13"/>
        <v>0</v>
      </c>
      <c r="F392">
        <f t="shared" si="14"/>
        <v>0</v>
      </c>
      <c r="G392" s="124">
        <f>IF(C392 &lt;= MIN(Calculations!$U$30:$AC$30), 0,
IFERROR(LOOKUP(C392, Calculations!$U$30:$AC$30, Calculations!$U$63:$AC$63), 0))</f>
        <v>0</v>
      </c>
      <c r="H392">
        <f>IF(D392 &lt;= MIN(Calculations!$U$30:$AC$30), 0,
IFERROR(LOOKUP(D392, Calculations!$U$30:$AC$30, Calculations!$U$64:$AC$64), 0))</f>
        <v>0</v>
      </c>
    </row>
    <row r="393" spans="2:8" ht="15.75" thickBot="1" x14ac:dyDescent="0.3">
      <c r="B393">
        <f t="shared" si="12"/>
        <v>392</v>
      </c>
      <c r="C393" s="121">
        <v>0</v>
      </c>
      <c r="D393" s="120">
        <v>0</v>
      </c>
      <c r="E393">
        <f t="shared" si="13"/>
        <v>0</v>
      </c>
      <c r="F393">
        <f t="shared" si="14"/>
        <v>0</v>
      </c>
      <c r="G393" s="124">
        <f>IF(C393 &lt;= MIN(Calculations!$U$30:$AC$30), 0,
IFERROR(LOOKUP(C393, Calculations!$U$30:$AC$30, Calculations!$U$63:$AC$63), 0))</f>
        <v>0</v>
      </c>
      <c r="H393">
        <f>IF(D393 &lt;= MIN(Calculations!$U$30:$AC$30), 0,
IFERROR(LOOKUP(D393, Calculations!$U$30:$AC$30, Calculations!$U$64:$AC$64), 0))</f>
        <v>0</v>
      </c>
    </row>
    <row r="394" spans="2:8" ht="15.75" thickBot="1" x14ac:dyDescent="0.3">
      <c r="B394">
        <f t="shared" si="12"/>
        <v>393</v>
      </c>
      <c r="C394" s="121">
        <v>0</v>
      </c>
      <c r="D394" s="120">
        <v>0</v>
      </c>
      <c r="E394">
        <f t="shared" si="13"/>
        <v>0</v>
      </c>
      <c r="F394">
        <f t="shared" si="14"/>
        <v>0</v>
      </c>
      <c r="G394" s="124">
        <f>IF(C394 &lt;= MIN(Calculations!$U$30:$AC$30), 0,
IFERROR(LOOKUP(C394, Calculations!$U$30:$AC$30, Calculations!$U$63:$AC$63), 0))</f>
        <v>0</v>
      </c>
      <c r="H394">
        <f>IF(D394 &lt;= MIN(Calculations!$U$30:$AC$30), 0,
IFERROR(LOOKUP(D394, Calculations!$U$30:$AC$30, Calculations!$U$64:$AC$64), 0))</f>
        <v>0</v>
      </c>
    </row>
    <row r="395" spans="2:8" ht="15.75" thickBot="1" x14ac:dyDescent="0.3">
      <c r="B395">
        <f t="shared" si="12"/>
        <v>394</v>
      </c>
      <c r="C395" s="121">
        <v>0</v>
      </c>
      <c r="D395" s="120">
        <v>0</v>
      </c>
      <c r="E395">
        <f t="shared" si="13"/>
        <v>0</v>
      </c>
      <c r="F395">
        <f t="shared" si="14"/>
        <v>0</v>
      </c>
      <c r="G395" s="124">
        <f>IF(C395 &lt;= MIN(Calculations!$U$30:$AC$30), 0,
IFERROR(LOOKUP(C395, Calculations!$U$30:$AC$30, Calculations!$U$63:$AC$63), 0))</f>
        <v>0</v>
      </c>
      <c r="H395">
        <f>IF(D395 &lt;= MIN(Calculations!$U$30:$AC$30), 0,
IFERROR(LOOKUP(D395, Calculations!$U$30:$AC$30, Calculations!$U$64:$AC$64), 0))</f>
        <v>0</v>
      </c>
    </row>
    <row r="396" spans="2:8" ht="15.75" thickBot="1" x14ac:dyDescent="0.3">
      <c r="B396">
        <f t="shared" si="12"/>
        <v>395</v>
      </c>
      <c r="C396" s="121">
        <v>0</v>
      </c>
      <c r="D396" s="120">
        <v>0</v>
      </c>
      <c r="E396">
        <f t="shared" si="13"/>
        <v>0</v>
      </c>
      <c r="F396">
        <f t="shared" si="14"/>
        <v>0</v>
      </c>
      <c r="G396" s="124">
        <f>IF(C396 &lt;= MIN(Calculations!$U$30:$AC$30), 0,
IFERROR(LOOKUP(C396, Calculations!$U$30:$AC$30, Calculations!$U$63:$AC$63), 0))</f>
        <v>0</v>
      </c>
      <c r="H396">
        <f>IF(D396 &lt;= MIN(Calculations!$U$30:$AC$30), 0,
IFERROR(LOOKUP(D396, Calculations!$U$30:$AC$30, Calculations!$U$64:$AC$64), 0))</f>
        <v>0</v>
      </c>
    </row>
    <row r="397" spans="2:8" ht="15.75" thickBot="1" x14ac:dyDescent="0.3">
      <c r="B397">
        <f t="shared" si="12"/>
        <v>396</v>
      </c>
      <c r="C397" s="121">
        <v>0</v>
      </c>
      <c r="D397" s="120">
        <v>0</v>
      </c>
      <c r="E397">
        <f t="shared" si="13"/>
        <v>0</v>
      </c>
      <c r="F397">
        <f t="shared" si="14"/>
        <v>0</v>
      </c>
      <c r="G397" s="124">
        <f>IF(C397 &lt;= MIN(Calculations!$U$30:$AC$30), 0,
IFERROR(LOOKUP(C397, Calculations!$U$30:$AC$30, Calculations!$U$63:$AC$63), 0))</f>
        <v>0</v>
      </c>
      <c r="H397">
        <f>IF(D397 &lt;= MIN(Calculations!$U$30:$AC$30), 0,
IFERROR(LOOKUP(D397, Calculations!$U$30:$AC$30, Calculations!$U$64:$AC$64), 0))</f>
        <v>0</v>
      </c>
    </row>
    <row r="398" spans="2:8" ht="15.75" thickBot="1" x14ac:dyDescent="0.3">
      <c r="B398">
        <f t="shared" si="12"/>
        <v>397</v>
      </c>
      <c r="C398" s="121">
        <v>0</v>
      </c>
      <c r="D398" s="120">
        <v>0</v>
      </c>
      <c r="E398">
        <f t="shared" si="13"/>
        <v>0</v>
      </c>
      <c r="F398">
        <f t="shared" si="14"/>
        <v>0</v>
      </c>
      <c r="G398" s="124">
        <f>IF(C398 &lt;= MIN(Calculations!$U$30:$AC$30), 0,
IFERROR(LOOKUP(C398, Calculations!$U$30:$AC$30, Calculations!$U$63:$AC$63), 0))</f>
        <v>0</v>
      </c>
      <c r="H398">
        <f>IF(D398 &lt;= MIN(Calculations!$U$30:$AC$30), 0,
IFERROR(LOOKUP(D398, Calculations!$U$30:$AC$30, Calculations!$U$64:$AC$64), 0))</f>
        <v>0</v>
      </c>
    </row>
    <row r="399" spans="2:8" ht="15.75" thickBot="1" x14ac:dyDescent="0.3">
      <c r="B399">
        <f t="shared" si="12"/>
        <v>398</v>
      </c>
      <c r="C399" s="121">
        <v>0</v>
      </c>
      <c r="D399" s="120">
        <v>0</v>
      </c>
      <c r="E399">
        <f t="shared" si="13"/>
        <v>0</v>
      </c>
      <c r="F399">
        <f t="shared" si="14"/>
        <v>0</v>
      </c>
      <c r="G399" s="124">
        <f>IF(C399 &lt;= MIN(Calculations!$U$30:$AC$30), 0,
IFERROR(LOOKUP(C399, Calculations!$U$30:$AC$30, Calculations!$U$63:$AC$63), 0))</f>
        <v>0</v>
      </c>
      <c r="H399">
        <f>IF(D399 &lt;= MIN(Calculations!$U$30:$AC$30), 0,
IFERROR(LOOKUP(D399, Calculations!$U$30:$AC$30, Calculations!$U$64:$AC$64), 0))</f>
        <v>0</v>
      </c>
    </row>
    <row r="400" spans="2:8" ht="15.75" thickBot="1" x14ac:dyDescent="0.3">
      <c r="B400">
        <f t="shared" si="12"/>
        <v>399</v>
      </c>
      <c r="C400" s="121">
        <v>0</v>
      </c>
      <c r="D400" s="120">
        <v>0</v>
      </c>
      <c r="E400">
        <f t="shared" si="13"/>
        <v>0</v>
      </c>
      <c r="F400">
        <f t="shared" si="14"/>
        <v>0</v>
      </c>
      <c r="G400" s="124">
        <f>IF(C400 &lt;= MIN(Calculations!$U$30:$AC$30), 0,
IFERROR(LOOKUP(C400, Calculations!$U$30:$AC$30, Calculations!$U$63:$AC$63), 0))</f>
        <v>0</v>
      </c>
      <c r="H400">
        <f>IF(D400 &lt;= MIN(Calculations!$U$30:$AC$30), 0,
IFERROR(LOOKUP(D400, Calculations!$U$30:$AC$30, Calculations!$U$64:$AC$64), 0))</f>
        <v>0</v>
      </c>
    </row>
    <row r="401" spans="2:8" ht="15.75" thickBot="1" x14ac:dyDescent="0.3">
      <c r="B401">
        <f t="shared" si="12"/>
        <v>400</v>
      </c>
      <c r="C401" s="121">
        <v>0</v>
      </c>
      <c r="D401" s="120">
        <v>0</v>
      </c>
      <c r="E401">
        <f t="shared" si="13"/>
        <v>0</v>
      </c>
      <c r="F401">
        <f t="shared" si="14"/>
        <v>0</v>
      </c>
      <c r="G401" s="124">
        <f>IF(C401 &lt;= MIN(Calculations!$U$30:$AC$30), 0,
IFERROR(LOOKUP(C401, Calculations!$U$30:$AC$30, Calculations!$U$63:$AC$63), 0))</f>
        <v>0</v>
      </c>
      <c r="H401">
        <f>IF(D401 &lt;= MIN(Calculations!$U$30:$AC$30), 0,
IFERROR(LOOKUP(D401, Calculations!$U$30:$AC$30, Calculations!$U$64:$AC$64), 0))</f>
        <v>0</v>
      </c>
    </row>
    <row r="402" spans="2:8" ht="15.75" thickBot="1" x14ac:dyDescent="0.3">
      <c r="B402">
        <f t="shared" si="12"/>
        <v>401</v>
      </c>
      <c r="C402" s="121">
        <v>0</v>
      </c>
      <c r="D402" s="120">
        <v>0</v>
      </c>
      <c r="E402">
        <f t="shared" si="13"/>
        <v>0</v>
      </c>
      <c r="F402">
        <f t="shared" si="14"/>
        <v>0</v>
      </c>
      <c r="G402" s="124">
        <f>IF(C402 &lt;= MIN(Calculations!$U$30:$AC$30), 0,
IFERROR(LOOKUP(C402, Calculations!$U$30:$AC$30, Calculations!$U$63:$AC$63), 0))</f>
        <v>0</v>
      </c>
      <c r="H402">
        <f>IF(D402 &lt;= MIN(Calculations!$U$30:$AC$30), 0,
IFERROR(LOOKUP(D402, Calculations!$U$30:$AC$30, Calculations!$U$64:$AC$64), 0))</f>
        <v>0</v>
      </c>
    </row>
    <row r="403" spans="2:8" ht="15.75" thickBot="1" x14ac:dyDescent="0.3">
      <c r="B403">
        <f t="shared" si="12"/>
        <v>402</v>
      </c>
      <c r="C403" s="121">
        <v>0</v>
      </c>
      <c r="D403" s="120">
        <v>0</v>
      </c>
      <c r="E403">
        <f t="shared" si="13"/>
        <v>0</v>
      </c>
      <c r="F403">
        <f t="shared" si="14"/>
        <v>0</v>
      </c>
      <c r="G403" s="124">
        <f>IF(C403 &lt;= MIN(Calculations!$U$30:$AC$30), 0,
IFERROR(LOOKUP(C403, Calculations!$U$30:$AC$30, Calculations!$U$63:$AC$63), 0))</f>
        <v>0</v>
      </c>
      <c r="H403">
        <f>IF(D403 &lt;= MIN(Calculations!$U$30:$AC$30), 0,
IFERROR(LOOKUP(D403, Calculations!$U$30:$AC$30, Calculations!$U$64:$AC$64), 0))</f>
        <v>0</v>
      </c>
    </row>
    <row r="404" spans="2:8" ht="15.75" thickBot="1" x14ac:dyDescent="0.3">
      <c r="B404">
        <f t="shared" si="12"/>
        <v>403</v>
      </c>
      <c r="C404" s="121">
        <v>0</v>
      </c>
      <c r="D404" s="120">
        <v>0</v>
      </c>
      <c r="E404">
        <f t="shared" si="13"/>
        <v>0</v>
      </c>
      <c r="F404">
        <f t="shared" si="14"/>
        <v>0</v>
      </c>
      <c r="G404" s="124">
        <f>IF(C404 &lt;= MIN(Calculations!$U$30:$AC$30), 0,
IFERROR(LOOKUP(C404, Calculations!$U$30:$AC$30, Calculations!$U$63:$AC$63), 0))</f>
        <v>0</v>
      </c>
      <c r="H404">
        <f>IF(D404 &lt;= MIN(Calculations!$U$30:$AC$30), 0,
IFERROR(LOOKUP(D404, Calculations!$U$30:$AC$30, Calculations!$U$64:$AC$64), 0))</f>
        <v>0</v>
      </c>
    </row>
    <row r="405" spans="2:8" ht="15.75" thickBot="1" x14ac:dyDescent="0.3">
      <c r="B405">
        <f t="shared" si="12"/>
        <v>404</v>
      </c>
      <c r="C405" s="121">
        <v>0</v>
      </c>
      <c r="D405" s="120">
        <v>0</v>
      </c>
      <c r="E405">
        <f t="shared" si="13"/>
        <v>0</v>
      </c>
      <c r="F405">
        <f t="shared" si="14"/>
        <v>0</v>
      </c>
      <c r="G405" s="124">
        <f>IF(C405 &lt;= MIN(Calculations!$U$30:$AC$30), 0,
IFERROR(LOOKUP(C405, Calculations!$U$30:$AC$30, Calculations!$U$63:$AC$63), 0))</f>
        <v>0</v>
      </c>
      <c r="H405">
        <f>IF(D405 &lt;= MIN(Calculations!$U$30:$AC$30), 0,
IFERROR(LOOKUP(D405, Calculations!$U$30:$AC$30, Calculations!$U$64:$AC$64), 0))</f>
        <v>0</v>
      </c>
    </row>
    <row r="406" spans="2:8" ht="15.75" thickBot="1" x14ac:dyDescent="0.3">
      <c r="B406">
        <f t="shared" si="12"/>
        <v>405</v>
      </c>
      <c r="C406" s="121">
        <v>0</v>
      </c>
      <c r="D406" s="120">
        <v>0</v>
      </c>
      <c r="E406">
        <f t="shared" si="13"/>
        <v>0</v>
      </c>
      <c r="F406">
        <f t="shared" si="14"/>
        <v>0</v>
      </c>
      <c r="G406" s="124">
        <f>IF(C406 &lt;= MIN(Calculations!$U$30:$AC$30), 0,
IFERROR(LOOKUP(C406, Calculations!$U$30:$AC$30, Calculations!$U$63:$AC$63), 0))</f>
        <v>0</v>
      </c>
      <c r="H406">
        <f>IF(D406 &lt;= MIN(Calculations!$U$30:$AC$30), 0,
IFERROR(LOOKUP(D406, Calculations!$U$30:$AC$30, Calculations!$U$64:$AC$64), 0))</f>
        <v>0</v>
      </c>
    </row>
    <row r="407" spans="2:8" ht="15.75" thickBot="1" x14ac:dyDescent="0.3">
      <c r="B407">
        <f t="shared" si="12"/>
        <v>406</v>
      </c>
      <c r="C407" s="121">
        <v>0</v>
      </c>
      <c r="D407" s="120">
        <v>0</v>
      </c>
      <c r="E407">
        <f t="shared" si="13"/>
        <v>0</v>
      </c>
      <c r="F407">
        <f t="shared" si="14"/>
        <v>0</v>
      </c>
      <c r="G407" s="124">
        <f>IF(C407 &lt;= MIN(Calculations!$U$30:$AC$30), 0,
IFERROR(LOOKUP(C407, Calculations!$U$30:$AC$30, Calculations!$U$63:$AC$63), 0))</f>
        <v>0</v>
      </c>
      <c r="H407">
        <f>IF(D407 &lt;= MIN(Calculations!$U$30:$AC$30), 0,
IFERROR(LOOKUP(D407, Calculations!$U$30:$AC$30, Calculations!$U$64:$AC$64), 0))</f>
        <v>0</v>
      </c>
    </row>
    <row r="408" spans="2:8" ht="15.75" thickBot="1" x14ac:dyDescent="0.3">
      <c r="B408">
        <f t="shared" si="12"/>
        <v>407</v>
      </c>
      <c r="C408" s="121">
        <v>0</v>
      </c>
      <c r="D408" s="120">
        <v>0</v>
      </c>
      <c r="E408">
        <f t="shared" si="13"/>
        <v>0</v>
      </c>
      <c r="F408">
        <f t="shared" si="14"/>
        <v>0</v>
      </c>
      <c r="G408" s="124">
        <f>IF(C408 &lt;= MIN(Calculations!$U$30:$AC$30), 0,
IFERROR(LOOKUP(C408, Calculations!$U$30:$AC$30, Calculations!$U$63:$AC$63), 0))</f>
        <v>0</v>
      </c>
      <c r="H408">
        <f>IF(D408 &lt;= MIN(Calculations!$U$30:$AC$30), 0,
IFERROR(LOOKUP(D408, Calculations!$U$30:$AC$30, Calculations!$U$64:$AC$64), 0))</f>
        <v>0</v>
      </c>
    </row>
    <row r="409" spans="2:8" ht="15.75" thickBot="1" x14ac:dyDescent="0.3">
      <c r="B409">
        <f t="shared" si="12"/>
        <v>408</v>
      </c>
      <c r="C409" s="121">
        <v>0</v>
      </c>
      <c r="D409" s="120">
        <v>0</v>
      </c>
      <c r="E409">
        <f t="shared" si="13"/>
        <v>0</v>
      </c>
      <c r="F409">
        <f t="shared" si="14"/>
        <v>0</v>
      </c>
      <c r="G409" s="124">
        <f>IF(C409 &lt;= MIN(Calculations!$U$30:$AC$30), 0,
IFERROR(LOOKUP(C409, Calculations!$U$30:$AC$30, Calculations!$U$63:$AC$63), 0))</f>
        <v>0</v>
      </c>
      <c r="H409">
        <f>IF(D409 &lt;= MIN(Calculations!$U$30:$AC$30), 0,
IFERROR(LOOKUP(D409, Calculations!$U$30:$AC$30, Calculations!$U$64:$AC$64), 0))</f>
        <v>0</v>
      </c>
    </row>
    <row r="410" spans="2:8" ht="15.75" thickBot="1" x14ac:dyDescent="0.3">
      <c r="B410">
        <f t="shared" si="12"/>
        <v>409</v>
      </c>
      <c r="C410" s="121">
        <v>0</v>
      </c>
      <c r="D410" s="120">
        <v>0</v>
      </c>
      <c r="E410">
        <f t="shared" si="13"/>
        <v>0</v>
      </c>
      <c r="F410">
        <f t="shared" si="14"/>
        <v>0</v>
      </c>
      <c r="G410" s="124">
        <f>IF(C410 &lt;= MIN(Calculations!$U$30:$AC$30), 0,
IFERROR(LOOKUP(C410, Calculations!$U$30:$AC$30, Calculations!$U$63:$AC$63), 0))</f>
        <v>0</v>
      </c>
      <c r="H410">
        <f>IF(D410 &lt;= MIN(Calculations!$U$30:$AC$30), 0,
IFERROR(LOOKUP(D410, Calculations!$U$30:$AC$30, Calculations!$U$64:$AC$64), 0))</f>
        <v>0</v>
      </c>
    </row>
    <row r="411" spans="2:8" ht="15.75" thickBot="1" x14ac:dyDescent="0.3">
      <c r="B411">
        <f t="shared" si="12"/>
        <v>410</v>
      </c>
      <c r="C411" s="121">
        <v>0</v>
      </c>
      <c r="D411" s="120">
        <v>0</v>
      </c>
      <c r="E411">
        <f t="shared" si="13"/>
        <v>0</v>
      </c>
      <c r="F411">
        <f t="shared" si="14"/>
        <v>0</v>
      </c>
      <c r="G411" s="124">
        <f>IF(C411 &lt;= MIN(Calculations!$U$30:$AC$30), 0,
IFERROR(LOOKUP(C411, Calculations!$U$30:$AC$30, Calculations!$U$63:$AC$63), 0))</f>
        <v>0</v>
      </c>
      <c r="H411">
        <f>IF(D411 &lt;= MIN(Calculations!$U$30:$AC$30), 0,
IFERROR(LOOKUP(D411, Calculations!$U$30:$AC$30, Calculations!$U$64:$AC$64), 0))</f>
        <v>0</v>
      </c>
    </row>
    <row r="412" spans="2:8" ht="15.75" thickBot="1" x14ac:dyDescent="0.3">
      <c r="B412">
        <f t="shared" si="12"/>
        <v>411</v>
      </c>
      <c r="C412" s="121">
        <v>0</v>
      </c>
      <c r="D412" s="120">
        <v>0</v>
      </c>
      <c r="E412">
        <f t="shared" si="13"/>
        <v>0</v>
      </c>
      <c r="F412">
        <f t="shared" si="14"/>
        <v>0</v>
      </c>
      <c r="G412" s="124">
        <f>IF(C412 &lt;= MIN(Calculations!$U$30:$AC$30), 0,
IFERROR(LOOKUP(C412, Calculations!$U$30:$AC$30, Calculations!$U$63:$AC$63), 0))</f>
        <v>0</v>
      </c>
      <c r="H412">
        <f>IF(D412 &lt;= MIN(Calculations!$U$30:$AC$30), 0,
IFERROR(LOOKUP(D412, Calculations!$U$30:$AC$30, Calculations!$U$64:$AC$64), 0))</f>
        <v>0</v>
      </c>
    </row>
    <row r="413" spans="2:8" ht="15.75" thickBot="1" x14ac:dyDescent="0.3">
      <c r="B413">
        <f t="shared" si="12"/>
        <v>412</v>
      </c>
      <c r="C413" s="121">
        <v>0</v>
      </c>
      <c r="D413" s="120">
        <v>0</v>
      </c>
      <c r="E413">
        <f t="shared" si="13"/>
        <v>0</v>
      </c>
      <c r="F413">
        <f t="shared" si="14"/>
        <v>0</v>
      </c>
      <c r="G413" s="124">
        <f>IF(C413 &lt;= MIN(Calculations!$U$30:$AC$30), 0,
IFERROR(LOOKUP(C413, Calculations!$U$30:$AC$30, Calculations!$U$63:$AC$63), 0))</f>
        <v>0</v>
      </c>
      <c r="H413">
        <f>IF(D413 &lt;= MIN(Calculations!$U$30:$AC$30), 0,
IFERROR(LOOKUP(D413, Calculations!$U$30:$AC$30, Calculations!$U$64:$AC$64), 0))</f>
        <v>0</v>
      </c>
    </row>
    <row r="414" spans="2:8" ht="15.75" thickBot="1" x14ac:dyDescent="0.3">
      <c r="B414">
        <f t="shared" si="12"/>
        <v>413</v>
      </c>
      <c r="C414" s="121">
        <v>0</v>
      </c>
      <c r="D414" s="120">
        <v>0</v>
      </c>
      <c r="E414">
        <f t="shared" si="13"/>
        <v>0</v>
      </c>
      <c r="F414">
        <f t="shared" si="14"/>
        <v>0</v>
      </c>
      <c r="G414" s="124">
        <f>IF(C414 &lt;= MIN(Calculations!$U$30:$AC$30), 0,
IFERROR(LOOKUP(C414, Calculations!$U$30:$AC$30, Calculations!$U$63:$AC$63), 0))</f>
        <v>0</v>
      </c>
      <c r="H414">
        <f>IF(D414 &lt;= MIN(Calculations!$U$30:$AC$30), 0,
IFERROR(LOOKUP(D414, Calculations!$U$30:$AC$30, Calculations!$U$64:$AC$64), 0))</f>
        <v>0</v>
      </c>
    </row>
    <row r="415" spans="2:8" ht="15.75" thickBot="1" x14ac:dyDescent="0.3">
      <c r="B415">
        <f t="shared" si="12"/>
        <v>414</v>
      </c>
      <c r="C415" s="121">
        <v>0</v>
      </c>
      <c r="D415" s="120">
        <v>0</v>
      </c>
      <c r="E415">
        <f t="shared" si="13"/>
        <v>0</v>
      </c>
      <c r="F415">
        <f t="shared" si="14"/>
        <v>0</v>
      </c>
      <c r="G415" s="124">
        <f>IF(C415 &lt;= MIN(Calculations!$U$30:$AC$30), 0,
IFERROR(LOOKUP(C415, Calculations!$U$30:$AC$30, Calculations!$U$63:$AC$63), 0))</f>
        <v>0</v>
      </c>
      <c r="H415">
        <f>IF(D415 &lt;= MIN(Calculations!$U$30:$AC$30), 0,
IFERROR(LOOKUP(D415, Calculations!$U$30:$AC$30, Calculations!$U$64:$AC$64), 0))</f>
        <v>0</v>
      </c>
    </row>
    <row r="416" spans="2:8" ht="15.75" thickBot="1" x14ac:dyDescent="0.3">
      <c r="B416">
        <f t="shared" si="12"/>
        <v>415</v>
      </c>
      <c r="C416" s="121">
        <v>0</v>
      </c>
      <c r="D416" s="120">
        <v>0</v>
      </c>
      <c r="E416">
        <f t="shared" si="13"/>
        <v>0</v>
      </c>
      <c r="F416">
        <f t="shared" si="14"/>
        <v>0</v>
      </c>
      <c r="G416" s="124">
        <f>IF(C416 &lt;= MIN(Calculations!$U$30:$AC$30), 0,
IFERROR(LOOKUP(C416, Calculations!$U$30:$AC$30, Calculations!$U$63:$AC$63), 0))</f>
        <v>0</v>
      </c>
      <c r="H416">
        <f>IF(D416 &lt;= MIN(Calculations!$U$30:$AC$30), 0,
IFERROR(LOOKUP(D416, Calculations!$U$30:$AC$30, Calculations!$U$64:$AC$64), 0))</f>
        <v>0</v>
      </c>
    </row>
    <row r="417" spans="2:8" ht="15.75" thickBot="1" x14ac:dyDescent="0.3">
      <c r="B417">
        <f t="shared" si="12"/>
        <v>416</v>
      </c>
      <c r="C417" s="121">
        <v>0</v>
      </c>
      <c r="D417" s="120">
        <v>0</v>
      </c>
      <c r="E417">
        <f t="shared" si="13"/>
        <v>0</v>
      </c>
      <c r="F417">
        <f t="shared" si="14"/>
        <v>0</v>
      </c>
      <c r="G417" s="124">
        <f>IF(C417 &lt;= MIN(Calculations!$U$30:$AC$30), 0,
IFERROR(LOOKUP(C417, Calculations!$U$30:$AC$30, Calculations!$U$63:$AC$63), 0))</f>
        <v>0</v>
      </c>
      <c r="H417">
        <f>IF(D417 &lt;= MIN(Calculations!$U$30:$AC$30), 0,
IFERROR(LOOKUP(D417, Calculations!$U$30:$AC$30, Calculations!$U$64:$AC$64), 0))</f>
        <v>0</v>
      </c>
    </row>
    <row r="418" spans="2:8" ht="15.75" thickBot="1" x14ac:dyDescent="0.3">
      <c r="B418">
        <f t="shared" si="12"/>
        <v>417</v>
      </c>
      <c r="C418" s="121">
        <v>0</v>
      </c>
      <c r="D418" s="120">
        <v>0</v>
      </c>
      <c r="E418">
        <f t="shared" si="13"/>
        <v>0</v>
      </c>
      <c r="F418">
        <f t="shared" si="14"/>
        <v>0</v>
      </c>
      <c r="G418" s="124">
        <f>IF(C418 &lt;= MIN(Calculations!$U$30:$AC$30), 0,
IFERROR(LOOKUP(C418, Calculations!$U$30:$AC$30, Calculations!$U$63:$AC$63), 0))</f>
        <v>0</v>
      </c>
      <c r="H418">
        <f>IF(D418 &lt;= MIN(Calculations!$U$30:$AC$30), 0,
IFERROR(LOOKUP(D418, Calculations!$U$30:$AC$30, Calculations!$U$64:$AC$64), 0))</f>
        <v>0</v>
      </c>
    </row>
    <row r="419" spans="2:8" ht="15.75" thickBot="1" x14ac:dyDescent="0.3">
      <c r="B419">
        <f t="shared" si="12"/>
        <v>418</v>
      </c>
      <c r="C419" s="121">
        <v>0</v>
      </c>
      <c r="D419" s="120">
        <v>0</v>
      </c>
      <c r="E419">
        <f t="shared" si="13"/>
        <v>0</v>
      </c>
      <c r="F419">
        <f t="shared" si="14"/>
        <v>0</v>
      </c>
      <c r="G419" s="124">
        <f>IF(C419 &lt;= MIN(Calculations!$U$30:$AC$30), 0,
IFERROR(LOOKUP(C419, Calculations!$U$30:$AC$30, Calculations!$U$63:$AC$63), 0))</f>
        <v>0</v>
      </c>
      <c r="H419">
        <f>IF(D419 &lt;= MIN(Calculations!$U$30:$AC$30), 0,
IFERROR(LOOKUP(D419, Calculations!$U$30:$AC$30, Calculations!$U$64:$AC$64), 0))</f>
        <v>0</v>
      </c>
    </row>
    <row r="420" spans="2:8" ht="15.75" thickBot="1" x14ac:dyDescent="0.3">
      <c r="B420">
        <f t="shared" si="12"/>
        <v>419</v>
      </c>
      <c r="C420" s="121">
        <v>0</v>
      </c>
      <c r="D420" s="120">
        <v>0</v>
      </c>
      <c r="E420">
        <f t="shared" si="13"/>
        <v>0</v>
      </c>
      <c r="F420">
        <f t="shared" si="14"/>
        <v>0</v>
      </c>
      <c r="G420" s="124">
        <f>IF(C420 &lt;= MIN(Calculations!$U$30:$AC$30), 0,
IFERROR(LOOKUP(C420, Calculations!$U$30:$AC$30, Calculations!$U$63:$AC$63), 0))</f>
        <v>0</v>
      </c>
      <c r="H420">
        <f>IF(D420 &lt;= MIN(Calculations!$U$30:$AC$30), 0,
IFERROR(LOOKUP(D420, Calculations!$U$30:$AC$30, Calculations!$U$64:$AC$64), 0))</f>
        <v>0</v>
      </c>
    </row>
    <row r="421" spans="2:8" ht="15.75" thickBot="1" x14ac:dyDescent="0.3">
      <c r="B421">
        <f t="shared" si="12"/>
        <v>420</v>
      </c>
      <c r="C421" s="121">
        <v>0</v>
      </c>
      <c r="D421" s="120">
        <v>0</v>
      </c>
      <c r="E421">
        <f t="shared" si="13"/>
        <v>0</v>
      </c>
      <c r="F421">
        <f t="shared" si="14"/>
        <v>0</v>
      </c>
      <c r="G421" s="124">
        <f>IF(C421 &lt;= MIN(Calculations!$U$30:$AC$30), 0,
IFERROR(LOOKUP(C421, Calculations!$U$30:$AC$30, Calculations!$U$63:$AC$63), 0))</f>
        <v>0</v>
      </c>
      <c r="H421">
        <f>IF(D421 &lt;= MIN(Calculations!$U$30:$AC$30), 0,
IFERROR(LOOKUP(D421, Calculations!$U$30:$AC$30, Calculations!$U$64:$AC$64), 0))</f>
        <v>0</v>
      </c>
    </row>
    <row r="422" spans="2:8" ht="15.75" thickBot="1" x14ac:dyDescent="0.3">
      <c r="B422">
        <f t="shared" si="12"/>
        <v>421</v>
      </c>
      <c r="C422" s="121">
        <v>0</v>
      </c>
      <c r="D422" s="120">
        <v>0</v>
      </c>
      <c r="E422">
        <f t="shared" si="13"/>
        <v>0</v>
      </c>
      <c r="F422">
        <f t="shared" si="14"/>
        <v>0</v>
      </c>
      <c r="G422" s="124">
        <f>IF(C422 &lt;= MIN(Calculations!$U$30:$AC$30), 0,
IFERROR(LOOKUP(C422, Calculations!$U$30:$AC$30, Calculations!$U$63:$AC$63), 0))</f>
        <v>0</v>
      </c>
      <c r="H422">
        <f>IF(D422 &lt;= MIN(Calculations!$U$30:$AC$30), 0,
IFERROR(LOOKUP(D422, Calculations!$U$30:$AC$30, Calculations!$U$64:$AC$64), 0))</f>
        <v>0</v>
      </c>
    </row>
    <row r="423" spans="2:8" ht="15.75" thickBot="1" x14ac:dyDescent="0.3">
      <c r="B423">
        <f t="shared" si="12"/>
        <v>422</v>
      </c>
      <c r="C423" s="121">
        <v>0</v>
      </c>
      <c r="D423" s="120">
        <v>0</v>
      </c>
      <c r="E423">
        <f t="shared" si="13"/>
        <v>0</v>
      </c>
      <c r="F423">
        <f t="shared" si="14"/>
        <v>0</v>
      </c>
      <c r="G423" s="124">
        <f>IF(C423 &lt;= MIN(Calculations!$U$30:$AC$30), 0,
IFERROR(LOOKUP(C423, Calculations!$U$30:$AC$30, Calculations!$U$63:$AC$63), 0))</f>
        <v>0</v>
      </c>
      <c r="H423">
        <f>IF(D423 &lt;= MIN(Calculations!$U$30:$AC$30), 0,
IFERROR(LOOKUP(D423, Calculations!$U$30:$AC$30, Calculations!$U$64:$AC$64), 0))</f>
        <v>0</v>
      </c>
    </row>
    <row r="424" spans="2:8" ht="15.75" thickBot="1" x14ac:dyDescent="0.3">
      <c r="B424">
        <f t="shared" si="12"/>
        <v>423</v>
      </c>
      <c r="C424" s="121">
        <v>0</v>
      </c>
      <c r="D424" s="120">
        <v>0</v>
      </c>
      <c r="E424">
        <f t="shared" si="13"/>
        <v>0</v>
      </c>
      <c r="F424">
        <f t="shared" si="14"/>
        <v>0</v>
      </c>
      <c r="G424" s="124">
        <f>IF(C424 &lt;= MIN(Calculations!$U$30:$AC$30), 0,
IFERROR(LOOKUP(C424, Calculations!$U$30:$AC$30, Calculations!$U$63:$AC$63), 0))</f>
        <v>0</v>
      </c>
      <c r="H424">
        <f>IF(D424 &lt;= MIN(Calculations!$U$30:$AC$30), 0,
IFERROR(LOOKUP(D424, Calculations!$U$30:$AC$30, Calculations!$U$64:$AC$64), 0))</f>
        <v>0</v>
      </c>
    </row>
    <row r="425" spans="2:8" ht="15.75" thickBot="1" x14ac:dyDescent="0.3">
      <c r="B425">
        <f t="shared" si="12"/>
        <v>424</v>
      </c>
      <c r="C425" s="121">
        <v>0</v>
      </c>
      <c r="D425" s="120">
        <v>0</v>
      </c>
      <c r="E425">
        <f t="shared" si="13"/>
        <v>0</v>
      </c>
      <c r="F425">
        <f t="shared" si="14"/>
        <v>0</v>
      </c>
      <c r="G425" s="124">
        <f>IF(C425 &lt;= MIN(Calculations!$U$30:$AC$30), 0,
IFERROR(LOOKUP(C425, Calculations!$U$30:$AC$30, Calculations!$U$63:$AC$63), 0))</f>
        <v>0</v>
      </c>
      <c r="H425">
        <f>IF(D425 &lt;= MIN(Calculations!$U$30:$AC$30), 0,
IFERROR(LOOKUP(D425, Calculations!$U$30:$AC$30, Calculations!$U$64:$AC$64), 0))</f>
        <v>0</v>
      </c>
    </row>
    <row r="426" spans="2:8" ht="15.75" thickBot="1" x14ac:dyDescent="0.3">
      <c r="B426">
        <f t="shared" si="12"/>
        <v>425</v>
      </c>
      <c r="C426" s="121">
        <v>0</v>
      </c>
      <c r="D426" s="120">
        <v>0</v>
      </c>
      <c r="E426">
        <f t="shared" si="13"/>
        <v>0</v>
      </c>
      <c r="F426">
        <f t="shared" si="14"/>
        <v>0</v>
      </c>
      <c r="G426" s="124">
        <f>IF(C426 &lt;= MIN(Calculations!$U$30:$AC$30), 0,
IFERROR(LOOKUP(C426, Calculations!$U$30:$AC$30, Calculations!$U$63:$AC$63), 0))</f>
        <v>0</v>
      </c>
      <c r="H426">
        <f>IF(D426 &lt;= MIN(Calculations!$U$30:$AC$30), 0,
IFERROR(LOOKUP(D426, Calculations!$U$30:$AC$30, Calculations!$U$64:$AC$64), 0))</f>
        <v>0</v>
      </c>
    </row>
    <row r="427" spans="2:8" ht="15.75" thickBot="1" x14ac:dyDescent="0.3">
      <c r="B427">
        <f t="shared" ref="B427:B490" si="15">B426+1</f>
        <v>426</v>
      </c>
      <c r="C427" s="121">
        <v>0</v>
      </c>
      <c r="D427" s="120">
        <v>0</v>
      </c>
      <c r="E427">
        <f t="shared" si="13"/>
        <v>0</v>
      </c>
      <c r="F427">
        <f t="shared" si="14"/>
        <v>0</v>
      </c>
      <c r="G427" s="124">
        <f>IF(C427 &lt;= MIN(Calculations!$U$30:$AC$30), 0,
IFERROR(LOOKUP(C427, Calculations!$U$30:$AC$30, Calculations!$U$63:$AC$63), 0))</f>
        <v>0</v>
      </c>
      <c r="H427">
        <f>IF(D427 &lt;= MIN(Calculations!$U$30:$AC$30), 0,
IFERROR(LOOKUP(D427, Calculations!$U$30:$AC$30, Calculations!$U$64:$AC$64), 0))</f>
        <v>0</v>
      </c>
    </row>
    <row r="428" spans="2:8" ht="15.75" thickBot="1" x14ac:dyDescent="0.3">
      <c r="B428">
        <f t="shared" si="15"/>
        <v>427</v>
      </c>
      <c r="C428" s="121">
        <v>0</v>
      </c>
      <c r="D428" s="120">
        <v>0</v>
      </c>
      <c r="E428">
        <f t="shared" si="13"/>
        <v>0</v>
      </c>
      <c r="F428">
        <f t="shared" si="14"/>
        <v>0</v>
      </c>
      <c r="G428" s="124">
        <f>IF(C428 &lt;= MIN(Calculations!$U$30:$AC$30), 0,
IFERROR(LOOKUP(C428, Calculations!$U$30:$AC$30, Calculations!$U$63:$AC$63), 0))</f>
        <v>0</v>
      </c>
      <c r="H428">
        <f>IF(D428 &lt;= MIN(Calculations!$U$30:$AC$30), 0,
IFERROR(LOOKUP(D428, Calculations!$U$30:$AC$30, Calculations!$U$64:$AC$64), 0))</f>
        <v>0</v>
      </c>
    </row>
    <row r="429" spans="2:8" ht="15.75" thickBot="1" x14ac:dyDescent="0.3">
      <c r="B429">
        <f t="shared" si="15"/>
        <v>428</v>
      </c>
      <c r="C429" s="121">
        <v>0</v>
      </c>
      <c r="D429" s="120">
        <v>0</v>
      </c>
      <c r="E429">
        <f t="shared" si="13"/>
        <v>0</v>
      </c>
      <c r="F429">
        <f t="shared" si="14"/>
        <v>0</v>
      </c>
      <c r="G429" s="124">
        <f>IF(C429 &lt;= MIN(Calculations!$U$30:$AC$30), 0,
IFERROR(LOOKUP(C429, Calculations!$U$30:$AC$30, Calculations!$U$63:$AC$63), 0))</f>
        <v>0</v>
      </c>
      <c r="H429">
        <f>IF(D429 &lt;= MIN(Calculations!$U$30:$AC$30), 0,
IFERROR(LOOKUP(D429, Calculations!$U$30:$AC$30, Calculations!$U$64:$AC$64), 0))</f>
        <v>0</v>
      </c>
    </row>
    <row r="430" spans="2:8" ht="15.75" thickBot="1" x14ac:dyDescent="0.3">
      <c r="B430">
        <f t="shared" si="15"/>
        <v>429</v>
      </c>
      <c r="C430" s="121">
        <v>0</v>
      </c>
      <c r="D430" s="120">
        <v>0</v>
      </c>
      <c r="E430">
        <f t="shared" si="13"/>
        <v>0</v>
      </c>
      <c r="F430">
        <f t="shared" si="14"/>
        <v>0</v>
      </c>
      <c r="G430" s="124">
        <f>IF(C430 &lt;= MIN(Calculations!$U$30:$AC$30), 0,
IFERROR(LOOKUP(C430, Calculations!$U$30:$AC$30, Calculations!$U$63:$AC$63), 0))</f>
        <v>0</v>
      </c>
      <c r="H430">
        <f>IF(D430 &lt;= MIN(Calculations!$U$30:$AC$30), 0,
IFERROR(LOOKUP(D430, Calculations!$U$30:$AC$30, Calculations!$U$64:$AC$64), 0))</f>
        <v>0</v>
      </c>
    </row>
    <row r="431" spans="2:8" ht="15.75" thickBot="1" x14ac:dyDescent="0.3">
      <c r="B431">
        <f t="shared" si="15"/>
        <v>430</v>
      </c>
      <c r="C431" s="121">
        <v>0</v>
      </c>
      <c r="D431" s="120">
        <v>0</v>
      </c>
      <c r="E431">
        <f t="shared" si="13"/>
        <v>0</v>
      </c>
      <c r="F431">
        <f t="shared" si="14"/>
        <v>0</v>
      </c>
      <c r="G431" s="124">
        <f>IF(C431 &lt;= MIN(Calculations!$U$30:$AC$30), 0,
IFERROR(LOOKUP(C431, Calculations!$U$30:$AC$30, Calculations!$U$63:$AC$63), 0))</f>
        <v>0</v>
      </c>
      <c r="H431">
        <f>IF(D431 &lt;= MIN(Calculations!$U$30:$AC$30), 0,
IFERROR(LOOKUP(D431, Calculations!$U$30:$AC$30, Calculations!$U$64:$AC$64), 0))</f>
        <v>0</v>
      </c>
    </row>
    <row r="432" spans="2:8" ht="15.75" thickBot="1" x14ac:dyDescent="0.3">
      <c r="B432">
        <f t="shared" si="15"/>
        <v>431</v>
      </c>
      <c r="C432" s="121">
        <v>0</v>
      </c>
      <c r="D432" s="120">
        <v>0</v>
      </c>
      <c r="E432">
        <f t="shared" si="13"/>
        <v>0</v>
      </c>
      <c r="F432">
        <f t="shared" si="14"/>
        <v>0</v>
      </c>
      <c r="G432" s="124">
        <f>IF(C432 &lt;= MIN(Calculations!$U$30:$AC$30), 0,
IFERROR(LOOKUP(C432, Calculations!$U$30:$AC$30, Calculations!$U$63:$AC$63), 0))</f>
        <v>0</v>
      </c>
      <c r="H432">
        <f>IF(D432 &lt;= MIN(Calculations!$U$30:$AC$30), 0,
IFERROR(LOOKUP(D432, Calculations!$U$30:$AC$30, Calculations!$U$64:$AC$64), 0))</f>
        <v>0</v>
      </c>
    </row>
    <row r="433" spans="2:8" ht="15.75" thickBot="1" x14ac:dyDescent="0.3">
      <c r="B433">
        <f t="shared" si="15"/>
        <v>432</v>
      </c>
      <c r="C433" s="121">
        <v>0</v>
      </c>
      <c r="D433" s="120">
        <v>0</v>
      </c>
      <c r="E433">
        <f t="shared" si="13"/>
        <v>0</v>
      </c>
      <c r="F433">
        <f t="shared" si="14"/>
        <v>0</v>
      </c>
      <c r="G433" s="124">
        <f>IF(C433 &lt;= MIN(Calculations!$U$30:$AC$30), 0,
IFERROR(LOOKUP(C433, Calculations!$U$30:$AC$30, Calculations!$U$63:$AC$63), 0))</f>
        <v>0</v>
      </c>
      <c r="H433">
        <f>IF(D433 &lt;= MIN(Calculations!$U$30:$AC$30), 0,
IFERROR(LOOKUP(D433, Calculations!$U$30:$AC$30, Calculations!$U$64:$AC$64), 0))</f>
        <v>0</v>
      </c>
    </row>
    <row r="434" spans="2:8" ht="15.75" thickBot="1" x14ac:dyDescent="0.3">
      <c r="B434">
        <f t="shared" si="15"/>
        <v>433</v>
      </c>
      <c r="C434" s="121">
        <v>0</v>
      </c>
      <c r="D434" s="120">
        <v>0</v>
      </c>
      <c r="E434">
        <f t="shared" si="13"/>
        <v>0</v>
      </c>
      <c r="F434">
        <f t="shared" si="14"/>
        <v>0</v>
      </c>
      <c r="G434" s="124">
        <f>IF(C434 &lt;= MIN(Calculations!$U$30:$AC$30), 0,
IFERROR(LOOKUP(C434, Calculations!$U$30:$AC$30, Calculations!$U$63:$AC$63), 0))</f>
        <v>0</v>
      </c>
      <c r="H434">
        <f>IF(D434 &lt;= MIN(Calculations!$U$30:$AC$30), 0,
IFERROR(LOOKUP(D434, Calculations!$U$30:$AC$30, Calculations!$U$64:$AC$64), 0))</f>
        <v>0</v>
      </c>
    </row>
    <row r="435" spans="2:8" ht="15.75" thickBot="1" x14ac:dyDescent="0.3">
      <c r="B435">
        <f t="shared" si="15"/>
        <v>434</v>
      </c>
      <c r="C435" s="121">
        <v>0</v>
      </c>
      <c r="D435" s="120">
        <v>0</v>
      </c>
      <c r="E435">
        <f t="shared" si="13"/>
        <v>0</v>
      </c>
      <c r="F435">
        <f t="shared" si="14"/>
        <v>0</v>
      </c>
      <c r="G435" s="124">
        <f>IF(C435 &lt;= MIN(Calculations!$U$30:$AC$30), 0,
IFERROR(LOOKUP(C435, Calculations!$U$30:$AC$30, Calculations!$U$63:$AC$63), 0))</f>
        <v>0</v>
      </c>
      <c r="H435">
        <f>IF(D435 &lt;= MIN(Calculations!$U$30:$AC$30), 0,
IFERROR(LOOKUP(D435, Calculations!$U$30:$AC$30, Calculations!$U$64:$AC$64), 0))</f>
        <v>0</v>
      </c>
    </row>
    <row r="436" spans="2:8" ht="15.75" thickBot="1" x14ac:dyDescent="0.3">
      <c r="B436">
        <f t="shared" si="15"/>
        <v>435</v>
      </c>
      <c r="C436" s="121">
        <v>0</v>
      </c>
      <c r="D436" s="120">
        <v>0</v>
      </c>
      <c r="E436">
        <f t="shared" si="13"/>
        <v>0</v>
      </c>
      <c r="F436">
        <f t="shared" si="14"/>
        <v>0</v>
      </c>
      <c r="G436" s="124">
        <f>IF(C436 &lt;= MIN(Calculations!$U$30:$AC$30), 0,
IFERROR(LOOKUP(C436, Calculations!$U$30:$AC$30, Calculations!$U$63:$AC$63), 0))</f>
        <v>0</v>
      </c>
      <c r="H436">
        <f>IF(D436 &lt;= MIN(Calculations!$U$30:$AC$30), 0,
IFERROR(LOOKUP(D436, Calculations!$U$30:$AC$30, Calculations!$U$64:$AC$64), 0))</f>
        <v>0</v>
      </c>
    </row>
    <row r="437" spans="2:8" ht="15.75" thickBot="1" x14ac:dyDescent="0.3">
      <c r="B437">
        <f t="shared" si="15"/>
        <v>436</v>
      </c>
      <c r="C437" s="121">
        <v>0</v>
      </c>
      <c r="D437" s="120">
        <v>0</v>
      </c>
      <c r="E437">
        <f t="shared" si="13"/>
        <v>0</v>
      </c>
      <c r="F437">
        <f t="shared" si="14"/>
        <v>0</v>
      </c>
      <c r="G437" s="124">
        <f>IF(C437 &lt;= MIN(Calculations!$U$30:$AC$30), 0,
IFERROR(LOOKUP(C437, Calculations!$U$30:$AC$30, Calculations!$U$63:$AC$63), 0))</f>
        <v>0</v>
      </c>
      <c r="H437">
        <f>IF(D437 &lt;= MIN(Calculations!$U$30:$AC$30), 0,
IFERROR(LOOKUP(D437, Calculations!$U$30:$AC$30, Calculations!$U$64:$AC$64), 0))</f>
        <v>0</v>
      </c>
    </row>
    <row r="438" spans="2:8" ht="15.75" thickBot="1" x14ac:dyDescent="0.3">
      <c r="B438">
        <f t="shared" si="15"/>
        <v>437</v>
      </c>
      <c r="C438" s="121">
        <v>0</v>
      </c>
      <c r="D438" s="120">
        <v>0</v>
      </c>
      <c r="E438">
        <f t="shared" si="13"/>
        <v>0</v>
      </c>
      <c r="F438">
        <f t="shared" si="14"/>
        <v>0</v>
      </c>
      <c r="G438" s="124">
        <f>IF(C438 &lt;= MIN(Calculations!$U$30:$AC$30), 0,
IFERROR(LOOKUP(C438, Calculations!$U$30:$AC$30, Calculations!$U$63:$AC$63), 0))</f>
        <v>0</v>
      </c>
      <c r="H438">
        <f>IF(D438 &lt;= MIN(Calculations!$U$30:$AC$30), 0,
IFERROR(LOOKUP(D438, Calculations!$U$30:$AC$30, Calculations!$U$64:$AC$64), 0))</f>
        <v>0</v>
      </c>
    </row>
    <row r="439" spans="2:8" ht="15.75" thickBot="1" x14ac:dyDescent="0.3">
      <c r="B439">
        <f t="shared" si="15"/>
        <v>438</v>
      </c>
      <c r="C439" s="121">
        <v>0</v>
      </c>
      <c r="D439" s="120">
        <v>0</v>
      </c>
      <c r="E439">
        <f t="shared" si="13"/>
        <v>0</v>
      </c>
      <c r="F439">
        <f t="shared" si="14"/>
        <v>0</v>
      </c>
      <c r="G439" s="124">
        <f>IF(C439 &lt;= MIN(Calculations!$U$30:$AC$30), 0,
IFERROR(LOOKUP(C439, Calculations!$U$30:$AC$30, Calculations!$U$63:$AC$63), 0))</f>
        <v>0</v>
      </c>
      <c r="H439">
        <f>IF(D439 &lt;= MIN(Calculations!$U$30:$AC$30), 0,
IFERROR(LOOKUP(D439, Calculations!$U$30:$AC$30, Calculations!$U$64:$AC$64), 0))</f>
        <v>0</v>
      </c>
    </row>
    <row r="440" spans="2:8" ht="15.75" thickBot="1" x14ac:dyDescent="0.3">
      <c r="B440">
        <f t="shared" si="15"/>
        <v>439</v>
      </c>
      <c r="C440" s="121">
        <v>0</v>
      </c>
      <c r="D440" s="120">
        <v>0</v>
      </c>
      <c r="E440">
        <f t="shared" si="13"/>
        <v>0</v>
      </c>
      <c r="F440">
        <f t="shared" si="14"/>
        <v>0</v>
      </c>
      <c r="G440" s="124">
        <f>IF(C440 &lt;= MIN(Calculations!$U$30:$AC$30), 0,
IFERROR(LOOKUP(C440, Calculations!$U$30:$AC$30, Calculations!$U$63:$AC$63), 0))</f>
        <v>0</v>
      </c>
      <c r="H440">
        <f>IF(D440 &lt;= MIN(Calculations!$U$30:$AC$30), 0,
IFERROR(LOOKUP(D440, Calculations!$U$30:$AC$30, Calculations!$U$64:$AC$64), 0))</f>
        <v>0</v>
      </c>
    </row>
    <row r="441" spans="2:8" ht="15.75" thickBot="1" x14ac:dyDescent="0.3">
      <c r="B441">
        <f t="shared" si="15"/>
        <v>440</v>
      </c>
      <c r="C441" s="121">
        <v>0</v>
      </c>
      <c r="D441" s="120">
        <v>0</v>
      </c>
      <c r="E441">
        <f t="shared" si="13"/>
        <v>0</v>
      </c>
      <c r="F441">
        <f t="shared" si="14"/>
        <v>0</v>
      </c>
      <c r="G441" s="124">
        <f>IF(C441 &lt;= MIN(Calculations!$U$30:$AC$30), 0,
IFERROR(LOOKUP(C441, Calculations!$U$30:$AC$30, Calculations!$U$63:$AC$63), 0))</f>
        <v>0</v>
      </c>
      <c r="H441">
        <f>IF(D441 &lt;= MIN(Calculations!$U$30:$AC$30), 0,
IFERROR(LOOKUP(D441, Calculations!$U$30:$AC$30, Calculations!$U$64:$AC$64), 0))</f>
        <v>0</v>
      </c>
    </row>
    <row r="442" spans="2:8" ht="15.75" thickBot="1" x14ac:dyDescent="0.3">
      <c r="B442">
        <f t="shared" si="15"/>
        <v>441</v>
      </c>
      <c r="C442" s="121">
        <v>0</v>
      </c>
      <c r="D442" s="120">
        <v>0</v>
      </c>
      <c r="E442">
        <f t="shared" si="13"/>
        <v>0</v>
      </c>
      <c r="F442">
        <f t="shared" si="14"/>
        <v>0</v>
      </c>
      <c r="G442" s="124">
        <f>IF(C442 &lt;= MIN(Calculations!$U$30:$AC$30), 0,
IFERROR(LOOKUP(C442, Calculations!$U$30:$AC$30, Calculations!$U$63:$AC$63), 0))</f>
        <v>0</v>
      </c>
      <c r="H442">
        <f>IF(D442 &lt;= MIN(Calculations!$U$30:$AC$30), 0,
IFERROR(LOOKUP(D442, Calculations!$U$30:$AC$30, Calculations!$U$64:$AC$64), 0))</f>
        <v>0</v>
      </c>
    </row>
    <row r="443" spans="2:8" ht="15.75" thickBot="1" x14ac:dyDescent="0.3">
      <c r="B443">
        <f t="shared" si="15"/>
        <v>442</v>
      </c>
      <c r="C443" s="121">
        <v>0</v>
      </c>
      <c r="D443" s="120">
        <v>0</v>
      </c>
      <c r="E443">
        <f t="shared" si="13"/>
        <v>0</v>
      </c>
      <c r="F443">
        <f t="shared" si="14"/>
        <v>0</v>
      </c>
      <c r="G443" s="124">
        <f>IF(C443 &lt;= MIN(Calculations!$U$30:$AC$30), 0,
IFERROR(LOOKUP(C443, Calculations!$U$30:$AC$30, Calculations!$U$63:$AC$63), 0))</f>
        <v>0</v>
      </c>
      <c r="H443">
        <f>IF(D443 &lt;= MIN(Calculations!$U$30:$AC$30), 0,
IFERROR(LOOKUP(D443, Calculations!$U$30:$AC$30, Calculations!$U$64:$AC$64), 0))</f>
        <v>0</v>
      </c>
    </row>
    <row r="444" spans="2:8" ht="15.75" thickBot="1" x14ac:dyDescent="0.3">
      <c r="B444">
        <f t="shared" si="15"/>
        <v>443</v>
      </c>
      <c r="C444" s="121">
        <v>0</v>
      </c>
      <c r="D444" s="120">
        <v>0</v>
      </c>
      <c r="E444">
        <f t="shared" si="13"/>
        <v>0</v>
      </c>
      <c r="F444">
        <f t="shared" si="14"/>
        <v>0</v>
      </c>
      <c r="G444" s="124">
        <f>IF(C444 &lt;= MIN(Calculations!$U$30:$AC$30), 0,
IFERROR(LOOKUP(C444, Calculations!$U$30:$AC$30, Calculations!$U$63:$AC$63), 0))</f>
        <v>0</v>
      </c>
      <c r="H444">
        <f>IF(D444 &lt;= MIN(Calculations!$U$30:$AC$30), 0,
IFERROR(LOOKUP(D444, Calculations!$U$30:$AC$30, Calculations!$U$64:$AC$64), 0))</f>
        <v>0</v>
      </c>
    </row>
    <row r="445" spans="2:8" ht="15.75" thickBot="1" x14ac:dyDescent="0.3">
      <c r="B445">
        <f t="shared" si="15"/>
        <v>444</v>
      </c>
      <c r="C445" s="121">
        <v>0</v>
      </c>
      <c r="D445" s="120">
        <v>0</v>
      </c>
      <c r="E445">
        <f t="shared" si="13"/>
        <v>0</v>
      </c>
      <c r="F445">
        <f t="shared" si="14"/>
        <v>0</v>
      </c>
      <c r="G445" s="124">
        <f>IF(C445 &lt;= MIN(Calculations!$U$30:$AC$30), 0,
IFERROR(LOOKUP(C445, Calculations!$U$30:$AC$30, Calculations!$U$63:$AC$63), 0))</f>
        <v>0</v>
      </c>
      <c r="H445">
        <f>IF(D445 &lt;= MIN(Calculations!$U$30:$AC$30), 0,
IFERROR(LOOKUP(D445, Calculations!$U$30:$AC$30, Calculations!$U$64:$AC$64), 0))</f>
        <v>0</v>
      </c>
    </row>
    <row r="446" spans="2:8" ht="15.75" thickBot="1" x14ac:dyDescent="0.3">
      <c r="B446">
        <f t="shared" si="15"/>
        <v>445</v>
      </c>
      <c r="C446" s="121">
        <v>0</v>
      </c>
      <c r="D446" s="120">
        <v>0</v>
      </c>
      <c r="E446">
        <f t="shared" si="13"/>
        <v>0</v>
      </c>
      <c r="F446">
        <f t="shared" si="14"/>
        <v>0</v>
      </c>
      <c r="G446" s="124">
        <f>IF(C446 &lt;= MIN(Calculations!$U$30:$AC$30), 0,
IFERROR(LOOKUP(C446, Calculations!$U$30:$AC$30, Calculations!$U$63:$AC$63), 0))</f>
        <v>0</v>
      </c>
      <c r="H446">
        <f>IF(D446 &lt;= MIN(Calculations!$U$30:$AC$30), 0,
IFERROR(LOOKUP(D446, Calculations!$U$30:$AC$30, Calculations!$U$64:$AC$64), 0))</f>
        <v>0</v>
      </c>
    </row>
    <row r="447" spans="2:8" ht="15.75" thickBot="1" x14ac:dyDescent="0.3">
      <c r="B447">
        <f t="shared" si="15"/>
        <v>446</v>
      </c>
      <c r="C447" s="121">
        <v>0</v>
      </c>
      <c r="D447" s="120">
        <v>0</v>
      </c>
      <c r="E447">
        <f t="shared" si="13"/>
        <v>0</v>
      </c>
      <c r="F447">
        <f t="shared" si="14"/>
        <v>0</v>
      </c>
      <c r="G447" s="124">
        <f>IF(C447 &lt;= MIN(Calculations!$U$30:$AC$30), 0,
IFERROR(LOOKUP(C447, Calculations!$U$30:$AC$30, Calculations!$U$63:$AC$63), 0))</f>
        <v>0</v>
      </c>
      <c r="H447">
        <f>IF(D447 &lt;= MIN(Calculations!$U$30:$AC$30), 0,
IFERROR(LOOKUP(D447, Calculations!$U$30:$AC$30, Calculations!$U$64:$AC$64), 0))</f>
        <v>0</v>
      </c>
    </row>
    <row r="448" spans="2:8" ht="15.75" thickBot="1" x14ac:dyDescent="0.3">
      <c r="B448">
        <f t="shared" si="15"/>
        <v>447</v>
      </c>
      <c r="C448" s="121">
        <v>0</v>
      </c>
      <c r="D448" s="120">
        <v>0</v>
      </c>
      <c r="E448">
        <f t="shared" si="13"/>
        <v>0</v>
      </c>
      <c r="F448">
        <f t="shared" si="14"/>
        <v>0</v>
      </c>
      <c r="G448" s="124">
        <f>IF(C448 &lt;= MIN(Calculations!$U$30:$AC$30), 0,
IFERROR(LOOKUP(C448, Calculations!$U$30:$AC$30, Calculations!$U$63:$AC$63), 0))</f>
        <v>0</v>
      </c>
      <c r="H448">
        <f>IF(D448 &lt;= MIN(Calculations!$U$30:$AC$30), 0,
IFERROR(LOOKUP(D448, Calculations!$U$30:$AC$30, Calculations!$U$64:$AC$64), 0))</f>
        <v>0</v>
      </c>
    </row>
    <row r="449" spans="2:8" ht="15.75" thickBot="1" x14ac:dyDescent="0.3">
      <c r="B449">
        <f t="shared" si="15"/>
        <v>448</v>
      </c>
      <c r="C449" s="121">
        <v>0</v>
      </c>
      <c r="D449" s="120">
        <v>0</v>
      </c>
      <c r="E449">
        <f t="shared" si="13"/>
        <v>0</v>
      </c>
      <c r="F449">
        <f t="shared" si="14"/>
        <v>0</v>
      </c>
      <c r="G449" s="124">
        <f>IF(C449 &lt;= MIN(Calculations!$U$30:$AC$30), 0,
IFERROR(LOOKUP(C449, Calculations!$U$30:$AC$30, Calculations!$U$63:$AC$63), 0))</f>
        <v>0</v>
      </c>
      <c r="H449">
        <f>IF(D449 &lt;= MIN(Calculations!$U$30:$AC$30), 0,
IFERROR(LOOKUP(D449, Calculations!$U$30:$AC$30, Calculations!$U$64:$AC$64), 0))</f>
        <v>0</v>
      </c>
    </row>
    <row r="450" spans="2:8" ht="15.75" thickBot="1" x14ac:dyDescent="0.3">
      <c r="B450">
        <f t="shared" si="15"/>
        <v>449</v>
      </c>
      <c r="C450" s="121">
        <v>0</v>
      </c>
      <c r="D450" s="120">
        <v>0</v>
      </c>
      <c r="E450">
        <f t="shared" si="13"/>
        <v>0</v>
      </c>
      <c r="F450">
        <f t="shared" si="14"/>
        <v>0</v>
      </c>
      <c r="G450" s="124">
        <f>IF(C450 &lt;= MIN(Calculations!$U$30:$AC$30), 0,
IFERROR(LOOKUP(C450, Calculations!$U$30:$AC$30, Calculations!$U$63:$AC$63), 0))</f>
        <v>0</v>
      </c>
      <c r="H450">
        <f>IF(D450 &lt;= MIN(Calculations!$U$30:$AC$30), 0,
IFERROR(LOOKUP(D450, Calculations!$U$30:$AC$30, Calculations!$U$64:$AC$64), 0))</f>
        <v>0</v>
      </c>
    </row>
    <row r="451" spans="2:8" ht="15.75" thickBot="1" x14ac:dyDescent="0.3">
      <c r="B451">
        <f t="shared" si="15"/>
        <v>450</v>
      </c>
      <c r="C451" s="121">
        <v>0</v>
      </c>
      <c r="D451" s="120">
        <v>0</v>
      </c>
      <c r="E451">
        <f t="shared" si="13"/>
        <v>0</v>
      </c>
      <c r="F451">
        <f t="shared" si="14"/>
        <v>0</v>
      </c>
      <c r="G451" s="124">
        <f>IF(C451 &lt;= MIN(Calculations!$U$30:$AC$30), 0,
IFERROR(LOOKUP(C451, Calculations!$U$30:$AC$30, Calculations!$U$63:$AC$63), 0))</f>
        <v>0</v>
      </c>
      <c r="H451">
        <f>IF(D451 &lt;= MIN(Calculations!$U$30:$AC$30), 0,
IFERROR(LOOKUP(D451, Calculations!$U$30:$AC$30, Calculations!$U$64:$AC$64), 0))</f>
        <v>0</v>
      </c>
    </row>
    <row r="452" spans="2:8" ht="15.75" thickBot="1" x14ac:dyDescent="0.3">
      <c r="B452">
        <f t="shared" si="15"/>
        <v>451</v>
      </c>
      <c r="C452" s="121">
        <v>0</v>
      </c>
      <c r="D452" s="120">
        <v>0</v>
      </c>
      <c r="E452">
        <f t="shared" ref="E452:E515" si="16">(C453 - C451) / 2</f>
        <v>0</v>
      </c>
      <c r="F452">
        <f t="shared" ref="F452:F515" si="17">(D453 - D451) / 2</f>
        <v>0</v>
      </c>
      <c r="G452" s="124">
        <f>IF(C452 &lt;= MIN(Calculations!$U$30:$AC$30), 0,
IFERROR(LOOKUP(C452, Calculations!$U$30:$AC$30, Calculations!$U$63:$AC$63), 0))</f>
        <v>0</v>
      </c>
      <c r="H452">
        <f>IF(D452 &lt;= MIN(Calculations!$U$30:$AC$30), 0,
IFERROR(LOOKUP(D452, Calculations!$U$30:$AC$30, Calculations!$U$64:$AC$64), 0))</f>
        <v>0</v>
      </c>
    </row>
    <row r="453" spans="2:8" ht="15.75" thickBot="1" x14ac:dyDescent="0.3">
      <c r="B453">
        <f t="shared" si="15"/>
        <v>452</v>
      </c>
      <c r="C453" s="121">
        <v>0</v>
      </c>
      <c r="D453" s="120">
        <v>0</v>
      </c>
      <c r="E453">
        <f t="shared" si="16"/>
        <v>0</v>
      </c>
      <c r="F453">
        <f t="shared" si="17"/>
        <v>0</v>
      </c>
      <c r="G453" s="124">
        <f>IF(C453 &lt;= MIN(Calculations!$U$30:$AC$30), 0,
IFERROR(LOOKUP(C453, Calculations!$U$30:$AC$30, Calculations!$U$63:$AC$63), 0))</f>
        <v>0</v>
      </c>
      <c r="H453">
        <f>IF(D453 &lt;= MIN(Calculations!$U$30:$AC$30), 0,
IFERROR(LOOKUP(D453, Calculations!$U$30:$AC$30, Calculations!$U$64:$AC$64), 0))</f>
        <v>0</v>
      </c>
    </row>
    <row r="454" spans="2:8" ht="15.75" thickBot="1" x14ac:dyDescent="0.3">
      <c r="B454">
        <f t="shared" si="15"/>
        <v>453</v>
      </c>
      <c r="C454" s="121">
        <v>0</v>
      </c>
      <c r="D454" s="120">
        <v>0</v>
      </c>
      <c r="E454">
        <f t="shared" si="16"/>
        <v>0</v>
      </c>
      <c r="F454">
        <f t="shared" si="17"/>
        <v>0</v>
      </c>
      <c r="G454" s="124">
        <f>IF(C454 &lt;= MIN(Calculations!$U$30:$AC$30), 0,
IFERROR(LOOKUP(C454, Calculations!$U$30:$AC$30, Calculations!$U$63:$AC$63), 0))</f>
        <v>0</v>
      </c>
      <c r="H454">
        <f>IF(D454 &lt;= MIN(Calculations!$U$30:$AC$30), 0,
IFERROR(LOOKUP(D454, Calculations!$U$30:$AC$30, Calculations!$U$64:$AC$64), 0))</f>
        <v>0</v>
      </c>
    </row>
    <row r="455" spans="2:8" ht="15.75" thickBot="1" x14ac:dyDescent="0.3">
      <c r="B455">
        <f t="shared" si="15"/>
        <v>454</v>
      </c>
      <c r="C455" s="121">
        <v>0</v>
      </c>
      <c r="D455" s="120">
        <v>0</v>
      </c>
      <c r="E455">
        <f t="shared" si="16"/>
        <v>0</v>
      </c>
      <c r="F455">
        <f t="shared" si="17"/>
        <v>0</v>
      </c>
      <c r="G455" s="124">
        <f>IF(C455 &lt;= MIN(Calculations!$U$30:$AC$30), 0,
IFERROR(LOOKUP(C455, Calculations!$U$30:$AC$30, Calculations!$U$63:$AC$63), 0))</f>
        <v>0</v>
      </c>
      <c r="H455">
        <f>IF(D455 &lt;= MIN(Calculations!$U$30:$AC$30), 0,
IFERROR(LOOKUP(D455, Calculations!$U$30:$AC$30, Calculations!$U$64:$AC$64), 0))</f>
        <v>0</v>
      </c>
    </row>
    <row r="456" spans="2:8" ht="15.75" thickBot="1" x14ac:dyDescent="0.3">
      <c r="B456">
        <f t="shared" si="15"/>
        <v>455</v>
      </c>
      <c r="C456" s="121">
        <v>0</v>
      </c>
      <c r="D456" s="120">
        <v>0</v>
      </c>
      <c r="E456">
        <f t="shared" si="16"/>
        <v>0</v>
      </c>
      <c r="F456">
        <f t="shared" si="17"/>
        <v>0</v>
      </c>
      <c r="G456" s="124">
        <f>IF(C456 &lt;= MIN(Calculations!$U$30:$AC$30), 0,
IFERROR(LOOKUP(C456, Calculations!$U$30:$AC$30, Calculations!$U$63:$AC$63), 0))</f>
        <v>0</v>
      </c>
      <c r="H456">
        <f>IF(D456 &lt;= MIN(Calculations!$U$30:$AC$30), 0,
IFERROR(LOOKUP(D456, Calculations!$U$30:$AC$30, Calculations!$U$64:$AC$64), 0))</f>
        <v>0</v>
      </c>
    </row>
    <row r="457" spans="2:8" ht="15.75" thickBot="1" x14ac:dyDescent="0.3">
      <c r="B457">
        <f t="shared" si="15"/>
        <v>456</v>
      </c>
      <c r="C457" s="121">
        <v>0</v>
      </c>
      <c r="D457" s="120">
        <v>0</v>
      </c>
      <c r="E457">
        <f t="shared" si="16"/>
        <v>0</v>
      </c>
      <c r="F457">
        <f t="shared" si="17"/>
        <v>0</v>
      </c>
      <c r="G457" s="124">
        <f>IF(C457 &lt;= MIN(Calculations!$U$30:$AC$30), 0,
IFERROR(LOOKUP(C457, Calculations!$U$30:$AC$30, Calculations!$U$63:$AC$63), 0))</f>
        <v>0</v>
      </c>
      <c r="H457">
        <f>IF(D457 &lt;= MIN(Calculations!$U$30:$AC$30), 0,
IFERROR(LOOKUP(D457, Calculations!$U$30:$AC$30, Calculations!$U$64:$AC$64), 0))</f>
        <v>0</v>
      </c>
    </row>
    <row r="458" spans="2:8" ht="15.75" thickBot="1" x14ac:dyDescent="0.3">
      <c r="B458">
        <f t="shared" si="15"/>
        <v>457</v>
      </c>
      <c r="C458" s="121">
        <v>0</v>
      </c>
      <c r="D458" s="120">
        <v>0</v>
      </c>
      <c r="E458">
        <f t="shared" si="16"/>
        <v>0</v>
      </c>
      <c r="F458">
        <f t="shared" si="17"/>
        <v>0</v>
      </c>
      <c r="G458" s="124">
        <f>IF(C458 &lt;= MIN(Calculations!$U$30:$AC$30), 0,
IFERROR(LOOKUP(C458, Calculations!$U$30:$AC$30, Calculations!$U$63:$AC$63), 0))</f>
        <v>0</v>
      </c>
      <c r="H458">
        <f>IF(D458 &lt;= MIN(Calculations!$U$30:$AC$30), 0,
IFERROR(LOOKUP(D458, Calculations!$U$30:$AC$30, Calculations!$U$64:$AC$64), 0))</f>
        <v>0</v>
      </c>
    </row>
    <row r="459" spans="2:8" ht="15.75" thickBot="1" x14ac:dyDescent="0.3">
      <c r="B459">
        <f t="shared" si="15"/>
        <v>458</v>
      </c>
      <c r="C459" s="121">
        <v>0</v>
      </c>
      <c r="D459" s="120">
        <v>0</v>
      </c>
      <c r="E459">
        <f t="shared" si="16"/>
        <v>0</v>
      </c>
      <c r="F459">
        <f t="shared" si="17"/>
        <v>0</v>
      </c>
      <c r="G459" s="124">
        <f>IF(C459 &lt;= MIN(Calculations!$U$30:$AC$30), 0,
IFERROR(LOOKUP(C459, Calculations!$U$30:$AC$30, Calculations!$U$63:$AC$63), 0))</f>
        <v>0</v>
      </c>
      <c r="H459">
        <f>IF(D459 &lt;= MIN(Calculations!$U$30:$AC$30), 0,
IFERROR(LOOKUP(D459, Calculations!$U$30:$AC$30, Calculations!$U$64:$AC$64), 0))</f>
        <v>0</v>
      </c>
    </row>
    <row r="460" spans="2:8" ht="15.75" thickBot="1" x14ac:dyDescent="0.3">
      <c r="B460">
        <f t="shared" si="15"/>
        <v>459</v>
      </c>
      <c r="C460" s="121">
        <v>0</v>
      </c>
      <c r="D460" s="120">
        <v>0</v>
      </c>
      <c r="E460">
        <f t="shared" si="16"/>
        <v>0</v>
      </c>
      <c r="F460">
        <f t="shared" si="17"/>
        <v>0</v>
      </c>
      <c r="G460" s="124">
        <f>IF(C460 &lt;= MIN(Calculations!$U$30:$AC$30), 0,
IFERROR(LOOKUP(C460, Calculations!$U$30:$AC$30, Calculations!$U$63:$AC$63), 0))</f>
        <v>0</v>
      </c>
      <c r="H460">
        <f>IF(D460 &lt;= MIN(Calculations!$U$30:$AC$30), 0,
IFERROR(LOOKUP(D460, Calculations!$U$30:$AC$30, Calculations!$U$64:$AC$64), 0))</f>
        <v>0</v>
      </c>
    </row>
    <row r="461" spans="2:8" ht="15.75" thickBot="1" x14ac:dyDescent="0.3">
      <c r="B461">
        <f t="shared" si="15"/>
        <v>460</v>
      </c>
      <c r="C461" s="121">
        <v>0</v>
      </c>
      <c r="D461" s="120">
        <v>0</v>
      </c>
      <c r="E461">
        <f t="shared" si="16"/>
        <v>0</v>
      </c>
      <c r="F461">
        <f t="shared" si="17"/>
        <v>0</v>
      </c>
      <c r="G461" s="124">
        <f>IF(C461 &lt;= MIN(Calculations!$U$30:$AC$30), 0,
IFERROR(LOOKUP(C461, Calculations!$U$30:$AC$30, Calculations!$U$63:$AC$63), 0))</f>
        <v>0</v>
      </c>
      <c r="H461">
        <f>IF(D461 &lt;= MIN(Calculations!$U$30:$AC$30), 0,
IFERROR(LOOKUP(D461, Calculations!$U$30:$AC$30, Calculations!$U$64:$AC$64), 0))</f>
        <v>0</v>
      </c>
    </row>
    <row r="462" spans="2:8" ht="15.75" thickBot="1" x14ac:dyDescent="0.3">
      <c r="B462">
        <f t="shared" si="15"/>
        <v>461</v>
      </c>
      <c r="C462" s="121">
        <v>0</v>
      </c>
      <c r="D462" s="120">
        <v>0</v>
      </c>
      <c r="E462">
        <f t="shared" si="16"/>
        <v>0</v>
      </c>
      <c r="F462">
        <f t="shared" si="17"/>
        <v>0</v>
      </c>
      <c r="G462" s="124">
        <f>IF(C462 &lt;= MIN(Calculations!$U$30:$AC$30), 0,
IFERROR(LOOKUP(C462, Calculations!$U$30:$AC$30, Calculations!$U$63:$AC$63), 0))</f>
        <v>0</v>
      </c>
      <c r="H462">
        <f>IF(D462 &lt;= MIN(Calculations!$U$30:$AC$30), 0,
IFERROR(LOOKUP(D462, Calculations!$U$30:$AC$30, Calculations!$U$64:$AC$64), 0))</f>
        <v>0</v>
      </c>
    </row>
    <row r="463" spans="2:8" ht="15.75" thickBot="1" x14ac:dyDescent="0.3">
      <c r="B463">
        <f t="shared" si="15"/>
        <v>462</v>
      </c>
      <c r="C463" s="121">
        <v>0</v>
      </c>
      <c r="D463" s="120">
        <v>0</v>
      </c>
      <c r="E463">
        <f t="shared" si="16"/>
        <v>0</v>
      </c>
      <c r="F463">
        <f t="shared" si="17"/>
        <v>0</v>
      </c>
      <c r="G463" s="124">
        <f>IF(C463 &lt;= MIN(Calculations!$U$30:$AC$30), 0,
IFERROR(LOOKUP(C463, Calculations!$U$30:$AC$30, Calculations!$U$63:$AC$63), 0))</f>
        <v>0</v>
      </c>
      <c r="H463">
        <f>IF(D463 &lt;= MIN(Calculations!$U$30:$AC$30), 0,
IFERROR(LOOKUP(D463, Calculations!$U$30:$AC$30, Calculations!$U$64:$AC$64), 0))</f>
        <v>0</v>
      </c>
    </row>
    <row r="464" spans="2:8" ht="15.75" thickBot="1" x14ac:dyDescent="0.3">
      <c r="B464">
        <f t="shared" si="15"/>
        <v>463</v>
      </c>
      <c r="C464" s="121">
        <v>0</v>
      </c>
      <c r="D464" s="120">
        <v>0</v>
      </c>
      <c r="E464">
        <f t="shared" si="16"/>
        <v>0</v>
      </c>
      <c r="F464">
        <f t="shared" si="17"/>
        <v>0</v>
      </c>
      <c r="G464" s="124">
        <f>IF(C464 &lt;= MIN(Calculations!$U$30:$AC$30), 0,
IFERROR(LOOKUP(C464, Calculations!$U$30:$AC$30, Calculations!$U$63:$AC$63), 0))</f>
        <v>0</v>
      </c>
      <c r="H464">
        <f>IF(D464 &lt;= MIN(Calculations!$U$30:$AC$30), 0,
IFERROR(LOOKUP(D464, Calculations!$U$30:$AC$30, Calculations!$U$64:$AC$64), 0))</f>
        <v>0</v>
      </c>
    </row>
    <row r="465" spans="2:8" ht="15.75" thickBot="1" x14ac:dyDescent="0.3">
      <c r="B465">
        <f t="shared" si="15"/>
        <v>464</v>
      </c>
      <c r="C465" s="121">
        <v>0</v>
      </c>
      <c r="D465" s="120">
        <v>0</v>
      </c>
      <c r="E465">
        <f t="shared" si="16"/>
        <v>0</v>
      </c>
      <c r="F465">
        <f t="shared" si="17"/>
        <v>0</v>
      </c>
      <c r="G465" s="124">
        <f>IF(C465 &lt;= MIN(Calculations!$U$30:$AC$30), 0,
IFERROR(LOOKUP(C465, Calculations!$U$30:$AC$30, Calculations!$U$63:$AC$63), 0))</f>
        <v>0</v>
      </c>
      <c r="H465">
        <f>IF(D465 &lt;= MIN(Calculations!$U$30:$AC$30), 0,
IFERROR(LOOKUP(D465, Calculations!$U$30:$AC$30, Calculations!$U$64:$AC$64), 0))</f>
        <v>0</v>
      </c>
    </row>
    <row r="466" spans="2:8" ht="15.75" thickBot="1" x14ac:dyDescent="0.3">
      <c r="B466">
        <f t="shared" si="15"/>
        <v>465</v>
      </c>
      <c r="C466" s="121">
        <v>0</v>
      </c>
      <c r="D466" s="120">
        <v>0</v>
      </c>
      <c r="E466">
        <f t="shared" si="16"/>
        <v>0</v>
      </c>
      <c r="F466">
        <f t="shared" si="17"/>
        <v>0</v>
      </c>
      <c r="G466" s="124">
        <f>IF(C466 &lt;= MIN(Calculations!$U$30:$AC$30), 0,
IFERROR(LOOKUP(C466, Calculations!$U$30:$AC$30, Calculations!$U$63:$AC$63), 0))</f>
        <v>0</v>
      </c>
      <c r="H466">
        <f>IF(D466 &lt;= MIN(Calculations!$U$30:$AC$30), 0,
IFERROR(LOOKUP(D466, Calculations!$U$30:$AC$30, Calculations!$U$64:$AC$64), 0))</f>
        <v>0</v>
      </c>
    </row>
    <row r="467" spans="2:8" ht="15.75" thickBot="1" x14ac:dyDescent="0.3">
      <c r="B467">
        <f t="shared" si="15"/>
        <v>466</v>
      </c>
      <c r="C467" s="121">
        <v>0</v>
      </c>
      <c r="D467" s="120">
        <v>0</v>
      </c>
      <c r="E467">
        <f t="shared" si="16"/>
        <v>0</v>
      </c>
      <c r="F467">
        <f t="shared" si="17"/>
        <v>0</v>
      </c>
      <c r="G467" s="124">
        <f>IF(C467 &lt;= MIN(Calculations!$U$30:$AC$30), 0,
IFERROR(LOOKUP(C467, Calculations!$U$30:$AC$30, Calculations!$U$63:$AC$63), 0))</f>
        <v>0</v>
      </c>
      <c r="H467">
        <f>IF(D467 &lt;= MIN(Calculations!$U$30:$AC$30), 0,
IFERROR(LOOKUP(D467, Calculations!$U$30:$AC$30, Calculations!$U$64:$AC$64), 0))</f>
        <v>0</v>
      </c>
    </row>
    <row r="468" spans="2:8" ht="15.75" thickBot="1" x14ac:dyDescent="0.3">
      <c r="B468">
        <f t="shared" si="15"/>
        <v>467</v>
      </c>
      <c r="C468" s="121">
        <v>0</v>
      </c>
      <c r="D468" s="120">
        <v>0</v>
      </c>
      <c r="E468">
        <f t="shared" si="16"/>
        <v>0</v>
      </c>
      <c r="F468">
        <f t="shared" si="17"/>
        <v>5.0000000000000001E-3</v>
      </c>
      <c r="G468" s="124">
        <f>IF(C468 &lt;= MIN(Calculations!$U$30:$AC$30), 0,
IFERROR(LOOKUP(C468, Calculations!$U$30:$AC$30, Calculations!$U$63:$AC$63), 0))</f>
        <v>0</v>
      </c>
      <c r="H468">
        <f>IF(D468 &lt;= MIN(Calculations!$U$30:$AC$30), 0,
IFERROR(LOOKUP(D468, Calculations!$U$30:$AC$30, Calculations!$U$64:$AC$64), 0))</f>
        <v>0</v>
      </c>
    </row>
    <row r="469" spans="2:8" ht="15.75" thickBot="1" x14ac:dyDescent="0.3">
      <c r="B469">
        <f t="shared" si="15"/>
        <v>468</v>
      </c>
      <c r="C469" s="121">
        <v>0</v>
      </c>
      <c r="D469" s="120">
        <v>0.01</v>
      </c>
      <c r="E469">
        <f t="shared" si="16"/>
        <v>0</v>
      </c>
      <c r="F469">
        <f t="shared" si="17"/>
        <v>0.02</v>
      </c>
      <c r="G469" s="124">
        <f>IF(C469 &lt;= MIN(Calculations!$U$30:$AC$30), 0,
IFERROR(LOOKUP(C469, Calculations!$U$30:$AC$30, Calculations!$U$63:$AC$63), 0))</f>
        <v>0</v>
      </c>
      <c r="H469">
        <f>IF(D469 &lt;= MIN(Calculations!$U$30:$AC$30), 0,
IFERROR(LOOKUP(D469, Calculations!$U$30:$AC$30, Calculations!$U$64:$AC$64), 0))</f>
        <v>0</v>
      </c>
    </row>
    <row r="470" spans="2:8" ht="15.75" thickBot="1" x14ac:dyDescent="0.3">
      <c r="B470">
        <f t="shared" si="15"/>
        <v>469</v>
      </c>
      <c r="C470" s="121">
        <v>0</v>
      </c>
      <c r="D470" s="120">
        <v>0.04</v>
      </c>
      <c r="E470">
        <f t="shared" si="16"/>
        <v>0</v>
      </c>
      <c r="F470">
        <f t="shared" si="17"/>
        <v>0.02</v>
      </c>
      <c r="G470" s="124">
        <f>IF(C470 &lt;= MIN(Calculations!$U$30:$AC$30), 0,
IFERROR(LOOKUP(C470, Calculations!$U$30:$AC$30, Calculations!$U$63:$AC$63), 0))</f>
        <v>0</v>
      </c>
      <c r="H470">
        <f>IF(D470 &lt;= MIN(Calculations!$U$30:$AC$30), 0,
IFERROR(LOOKUP(D470, Calculations!$U$30:$AC$30, Calculations!$U$64:$AC$64), 0))</f>
        <v>0</v>
      </c>
    </row>
    <row r="471" spans="2:8" ht="15.75" thickBot="1" x14ac:dyDescent="0.3">
      <c r="B471">
        <f t="shared" si="15"/>
        <v>470</v>
      </c>
      <c r="C471" s="121">
        <v>0</v>
      </c>
      <c r="D471" s="120">
        <v>0.05</v>
      </c>
      <c r="E471">
        <f t="shared" si="16"/>
        <v>0</v>
      </c>
      <c r="F471">
        <f t="shared" si="17"/>
        <v>1.5000000000000003E-2</v>
      </c>
      <c r="G471" s="124">
        <f>IF(C471 &lt;= MIN(Calculations!$U$30:$AC$30), 0,
IFERROR(LOOKUP(C471, Calculations!$U$30:$AC$30, Calculations!$U$63:$AC$63), 0))</f>
        <v>0</v>
      </c>
      <c r="H471">
        <f>IF(D471 &lt;= MIN(Calculations!$U$30:$AC$30), 0,
IFERROR(LOOKUP(D471, Calculations!$U$30:$AC$30, Calculations!$U$64:$AC$64), 0))</f>
        <v>0</v>
      </c>
    </row>
    <row r="472" spans="2:8" ht="15.75" thickBot="1" x14ac:dyDescent="0.3">
      <c r="B472">
        <f t="shared" si="15"/>
        <v>471</v>
      </c>
      <c r="C472" s="121">
        <v>0</v>
      </c>
      <c r="D472" s="120">
        <v>7.0000000000000007E-2</v>
      </c>
      <c r="E472">
        <f t="shared" si="16"/>
        <v>0</v>
      </c>
      <c r="F472">
        <f t="shared" si="17"/>
        <v>1.9999999999999997E-2</v>
      </c>
      <c r="G472" s="124">
        <f>IF(C472 &lt;= MIN(Calculations!$U$30:$AC$30), 0,
IFERROR(LOOKUP(C472, Calculations!$U$30:$AC$30, Calculations!$U$63:$AC$63), 0))</f>
        <v>0</v>
      </c>
      <c r="H472">
        <f>IF(D472 &lt;= MIN(Calculations!$U$30:$AC$30), 0,
IFERROR(LOOKUP(D472, Calculations!$U$30:$AC$30, Calculations!$U$64:$AC$64), 0))</f>
        <v>0</v>
      </c>
    </row>
    <row r="473" spans="2:8" ht="15.75" thickBot="1" x14ac:dyDescent="0.3">
      <c r="B473">
        <f t="shared" si="15"/>
        <v>472</v>
      </c>
      <c r="C473" s="121">
        <v>0</v>
      </c>
      <c r="D473" s="120">
        <v>0.09</v>
      </c>
      <c r="E473">
        <f t="shared" si="16"/>
        <v>0</v>
      </c>
      <c r="F473">
        <f t="shared" si="17"/>
        <v>1.4999999999999999E-2</v>
      </c>
      <c r="G473" s="124">
        <f>IF(C473 &lt;= MIN(Calculations!$U$30:$AC$30), 0,
IFERROR(LOOKUP(C473, Calculations!$U$30:$AC$30, Calculations!$U$63:$AC$63), 0))</f>
        <v>0</v>
      </c>
      <c r="H473">
        <f>IF(D473 &lt;= MIN(Calculations!$U$30:$AC$30), 0,
IFERROR(LOOKUP(D473, Calculations!$U$30:$AC$30, Calculations!$U$64:$AC$64), 0))</f>
        <v>0</v>
      </c>
    </row>
    <row r="474" spans="2:8" ht="15.75" thickBot="1" x14ac:dyDescent="0.3">
      <c r="B474">
        <f t="shared" si="15"/>
        <v>473</v>
      </c>
      <c r="C474" s="121">
        <v>0</v>
      </c>
      <c r="D474" s="120">
        <v>0.1</v>
      </c>
      <c r="E474">
        <f t="shared" si="16"/>
        <v>0</v>
      </c>
      <c r="F474">
        <f t="shared" si="17"/>
        <v>1.4999999999999999E-2</v>
      </c>
      <c r="G474" s="124">
        <f>IF(C474 &lt;= MIN(Calculations!$U$30:$AC$30), 0,
IFERROR(LOOKUP(C474, Calculations!$U$30:$AC$30, Calculations!$U$63:$AC$63), 0))</f>
        <v>0</v>
      </c>
      <c r="H474">
        <f>IF(D474 &lt;= MIN(Calculations!$U$30:$AC$30), 0,
IFERROR(LOOKUP(D474, Calculations!$U$30:$AC$30, Calculations!$U$64:$AC$64), 0))</f>
        <v>0</v>
      </c>
    </row>
    <row r="475" spans="2:8" ht="15.75" thickBot="1" x14ac:dyDescent="0.3">
      <c r="B475">
        <f t="shared" si="15"/>
        <v>474</v>
      </c>
      <c r="C475" s="121">
        <v>0</v>
      </c>
      <c r="D475" s="120">
        <v>0.12</v>
      </c>
      <c r="E475">
        <f t="shared" si="16"/>
        <v>0</v>
      </c>
      <c r="F475">
        <f t="shared" si="17"/>
        <v>2.0000000000000004E-2</v>
      </c>
      <c r="G475" s="124">
        <f>IF(C475 &lt;= MIN(Calculations!$U$30:$AC$30), 0,
IFERROR(LOOKUP(C475, Calculations!$U$30:$AC$30, Calculations!$U$63:$AC$63), 0))</f>
        <v>0</v>
      </c>
      <c r="H475">
        <f>IF(D475 &lt;= MIN(Calculations!$U$30:$AC$30), 0,
IFERROR(LOOKUP(D475, Calculations!$U$30:$AC$30, Calculations!$U$64:$AC$64), 0))</f>
        <v>0</v>
      </c>
    </row>
    <row r="476" spans="2:8" ht="15.75" thickBot="1" x14ac:dyDescent="0.3">
      <c r="B476">
        <f t="shared" si="15"/>
        <v>475</v>
      </c>
      <c r="C476" s="121">
        <v>0</v>
      </c>
      <c r="D476" s="120">
        <v>0.14000000000000001</v>
      </c>
      <c r="E476">
        <f t="shared" si="16"/>
        <v>0</v>
      </c>
      <c r="F476">
        <f t="shared" si="17"/>
        <v>2.0000000000000004E-2</v>
      </c>
      <c r="G476" s="124">
        <f>IF(C476 &lt;= MIN(Calculations!$U$30:$AC$30), 0,
IFERROR(LOOKUP(C476, Calculations!$U$30:$AC$30, Calculations!$U$63:$AC$63), 0))</f>
        <v>0</v>
      </c>
      <c r="H476">
        <f>IF(D476 &lt;= MIN(Calculations!$U$30:$AC$30), 0,
IFERROR(LOOKUP(D476, Calculations!$U$30:$AC$30, Calculations!$U$64:$AC$64), 0))</f>
        <v>0</v>
      </c>
    </row>
    <row r="477" spans="2:8" ht="15.75" thickBot="1" x14ac:dyDescent="0.3">
      <c r="B477">
        <f t="shared" si="15"/>
        <v>476</v>
      </c>
      <c r="C477" s="121">
        <v>0</v>
      </c>
      <c r="D477" s="120">
        <v>0.16</v>
      </c>
      <c r="E477">
        <f t="shared" si="16"/>
        <v>0</v>
      </c>
      <c r="F477">
        <f t="shared" si="17"/>
        <v>1.4999999999999999E-2</v>
      </c>
      <c r="G477" s="124">
        <f>IF(C477 &lt;= MIN(Calculations!$U$30:$AC$30), 0,
IFERROR(LOOKUP(C477, Calculations!$U$30:$AC$30, Calculations!$U$63:$AC$63), 0))</f>
        <v>0</v>
      </c>
      <c r="H477">
        <f>IF(D477 &lt;= MIN(Calculations!$U$30:$AC$30), 0,
IFERROR(LOOKUP(D477, Calculations!$U$30:$AC$30, Calculations!$U$64:$AC$64), 0))</f>
        <v>0</v>
      </c>
    </row>
    <row r="478" spans="2:8" ht="15.75" thickBot="1" x14ac:dyDescent="0.3">
      <c r="B478">
        <f t="shared" si="15"/>
        <v>477</v>
      </c>
      <c r="C478" s="121">
        <v>0</v>
      </c>
      <c r="D478" s="120">
        <v>0.17</v>
      </c>
      <c r="E478">
        <f t="shared" si="16"/>
        <v>0</v>
      </c>
      <c r="F478">
        <f t="shared" si="17"/>
        <v>1.4999999999999999E-2</v>
      </c>
      <c r="G478" s="124">
        <f>IF(C478 &lt;= MIN(Calculations!$U$30:$AC$30), 0,
IFERROR(LOOKUP(C478, Calculations!$U$30:$AC$30, Calculations!$U$63:$AC$63), 0))</f>
        <v>0</v>
      </c>
      <c r="H478">
        <f>IF(D478 &lt;= MIN(Calculations!$U$30:$AC$30), 0,
IFERROR(LOOKUP(D478, Calculations!$U$30:$AC$30, Calculations!$U$64:$AC$64), 0))</f>
        <v>0</v>
      </c>
    </row>
    <row r="479" spans="2:8" ht="15.75" thickBot="1" x14ac:dyDescent="0.3">
      <c r="B479">
        <f t="shared" si="15"/>
        <v>478</v>
      </c>
      <c r="C479" s="121">
        <v>0</v>
      </c>
      <c r="D479" s="120">
        <v>0.19</v>
      </c>
      <c r="E479">
        <f t="shared" si="16"/>
        <v>0</v>
      </c>
      <c r="F479">
        <f t="shared" si="17"/>
        <v>1.999999999999999E-2</v>
      </c>
      <c r="G479" s="124">
        <f>IF(C479 &lt;= MIN(Calculations!$U$30:$AC$30), 0,
IFERROR(LOOKUP(C479, Calculations!$U$30:$AC$30, Calculations!$U$63:$AC$63), 0))</f>
        <v>0</v>
      </c>
      <c r="H479">
        <f>IF(D479 &lt;= MIN(Calculations!$U$30:$AC$30), 0,
IFERROR(LOOKUP(D479, Calculations!$U$30:$AC$30, Calculations!$U$64:$AC$64), 0))</f>
        <v>0</v>
      </c>
    </row>
    <row r="480" spans="2:8" ht="15.75" thickBot="1" x14ac:dyDescent="0.3">
      <c r="B480">
        <f t="shared" si="15"/>
        <v>479</v>
      </c>
      <c r="C480" s="121">
        <v>0</v>
      </c>
      <c r="D480" s="120">
        <v>0.21</v>
      </c>
      <c r="E480">
        <f t="shared" si="16"/>
        <v>0</v>
      </c>
      <c r="F480">
        <f t="shared" si="17"/>
        <v>2.0000000000000004E-2</v>
      </c>
      <c r="G480" s="124">
        <f>IF(C480 &lt;= MIN(Calculations!$U$30:$AC$30), 0,
IFERROR(LOOKUP(C480, Calculations!$U$30:$AC$30, Calculations!$U$63:$AC$63), 0))</f>
        <v>0</v>
      </c>
      <c r="H480">
        <f>IF(D480 &lt;= MIN(Calculations!$U$30:$AC$30), 0,
IFERROR(LOOKUP(D480, Calculations!$U$30:$AC$30, Calculations!$U$64:$AC$64), 0))</f>
        <v>0</v>
      </c>
    </row>
    <row r="481" spans="2:8" ht="15.75" thickBot="1" x14ac:dyDescent="0.3">
      <c r="B481">
        <f t="shared" si="15"/>
        <v>480</v>
      </c>
      <c r="C481" s="121">
        <v>0</v>
      </c>
      <c r="D481" s="120">
        <v>0.23</v>
      </c>
      <c r="E481">
        <f t="shared" si="16"/>
        <v>0</v>
      </c>
      <c r="F481">
        <f t="shared" si="17"/>
        <v>2.0000000000000004E-2</v>
      </c>
      <c r="G481" s="124">
        <f>IF(C481 &lt;= MIN(Calculations!$U$30:$AC$30), 0,
IFERROR(LOOKUP(C481, Calculations!$U$30:$AC$30, Calculations!$U$63:$AC$63), 0))</f>
        <v>0</v>
      </c>
      <c r="H481">
        <f>IF(D481 &lt;= MIN(Calculations!$U$30:$AC$30), 0,
IFERROR(LOOKUP(D481, Calculations!$U$30:$AC$30, Calculations!$U$64:$AC$64), 0))</f>
        <v>0</v>
      </c>
    </row>
    <row r="482" spans="2:8" ht="15.75" thickBot="1" x14ac:dyDescent="0.3">
      <c r="B482">
        <f t="shared" si="15"/>
        <v>481</v>
      </c>
      <c r="C482" s="121">
        <v>0</v>
      </c>
      <c r="D482" s="120">
        <v>0.25</v>
      </c>
      <c r="E482">
        <f t="shared" si="16"/>
        <v>0</v>
      </c>
      <c r="F482">
        <f t="shared" si="17"/>
        <v>1.4999999999999999E-2</v>
      </c>
      <c r="G482" s="124">
        <f>IF(C482 &lt;= MIN(Calculations!$U$30:$AC$30), 0,
IFERROR(LOOKUP(C482, Calculations!$U$30:$AC$30, Calculations!$U$63:$AC$63), 0))</f>
        <v>0</v>
      </c>
      <c r="H482">
        <f>IF(D482 &lt;= MIN(Calculations!$U$30:$AC$30), 0,
IFERROR(LOOKUP(D482, Calculations!$U$30:$AC$30, Calculations!$U$64:$AC$64), 0))</f>
        <v>0</v>
      </c>
    </row>
    <row r="483" spans="2:8" ht="15.75" thickBot="1" x14ac:dyDescent="0.3">
      <c r="B483">
        <f t="shared" si="15"/>
        <v>482</v>
      </c>
      <c r="C483" s="121">
        <v>0</v>
      </c>
      <c r="D483" s="120">
        <v>0.26</v>
      </c>
      <c r="E483">
        <f t="shared" si="16"/>
        <v>0</v>
      </c>
      <c r="F483">
        <f t="shared" si="17"/>
        <v>1.5000000000000013E-2</v>
      </c>
      <c r="G483" s="124">
        <f>IF(C483 &lt;= MIN(Calculations!$U$30:$AC$30), 0,
IFERROR(LOOKUP(C483, Calculations!$U$30:$AC$30, Calculations!$U$63:$AC$63), 0))</f>
        <v>0</v>
      </c>
      <c r="H483">
        <f>IF(D483 &lt;= MIN(Calculations!$U$30:$AC$30), 0,
IFERROR(LOOKUP(D483, Calculations!$U$30:$AC$30, Calculations!$U$64:$AC$64), 0))</f>
        <v>0</v>
      </c>
    </row>
    <row r="484" spans="2:8" ht="15.75" thickBot="1" x14ac:dyDescent="0.3">
      <c r="B484">
        <f t="shared" si="15"/>
        <v>483</v>
      </c>
      <c r="C484" s="121">
        <v>0</v>
      </c>
      <c r="D484" s="120">
        <v>0.28000000000000003</v>
      </c>
      <c r="E484">
        <f t="shared" si="16"/>
        <v>0</v>
      </c>
      <c r="F484">
        <f t="shared" si="17"/>
        <v>1.999999999999999E-2</v>
      </c>
      <c r="G484" s="124">
        <f>IF(C484 &lt;= MIN(Calculations!$U$30:$AC$30), 0,
IFERROR(LOOKUP(C484, Calculations!$U$30:$AC$30, Calculations!$U$63:$AC$63), 0))</f>
        <v>0</v>
      </c>
      <c r="H484">
        <f>IF(D484 &lt;= MIN(Calculations!$U$30:$AC$30), 0,
IFERROR(LOOKUP(D484, Calculations!$U$30:$AC$30, Calculations!$U$64:$AC$64), 0))</f>
        <v>0</v>
      </c>
    </row>
    <row r="485" spans="2:8" ht="15.75" thickBot="1" x14ac:dyDescent="0.3">
      <c r="B485">
        <f t="shared" si="15"/>
        <v>484</v>
      </c>
      <c r="C485" s="121">
        <v>0</v>
      </c>
      <c r="D485" s="120">
        <v>0.3</v>
      </c>
      <c r="E485">
        <f t="shared" si="16"/>
        <v>0</v>
      </c>
      <c r="F485">
        <f t="shared" si="17"/>
        <v>1.999999999999999E-2</v>
      </c>
      <c r="G485" s="124">
        <f>IF(C485 &lt;= MIN(Calculations!$U$30:$AC$30), 0,
IFERROR(LOOKUP(C485, Calculations!$U$30:$AC$30, Calculations!$U$63:$AC$63), 0))</f>
        <v>0</v>
      </c>
      <c r="H485">
        <f>IF(D485 &lt;= MIN(Calculations!$U$30:$AC$30), 0,
IFERROR(LOOKUP(D485, Calculations!$U$30:$AC$30, Calculations!$U$64:$AC$64), 0))</f>
        <v>0</v>
      </c>
    </row>
    <row r="486" spans="2:8" ht="15.75" thickBot="1" x14ac:dyDescent="0.3">
      <c r="B486">
        <f t="shared" si="15"/>
        <v>485</v>
      </c>
      <c r="C486" s="121">
        <v>0</v>
      </c>
      <c r="D486" s="120">
        <v>0.32</v>
      </c>
      <c r="E486">
        <f t="shared" si="16"/>
        <v>0</v>
      </c>
      <c r="F486">
        <f t="shared" si="17"/>
        <v>2.0000000000000018E-2</v>
      </c>
      <c r="G486" s="124">
        <f>IF(C486 &lt;= MIN(Calculations!$U$30:$AC$30), 0,
IFERROR(LOOKUP(C486, Calculations!$U$30:$AC$30, Calculations!$U$63:$AC$63), 0))</f>
        <v>0</v>
      </c>
      <c r="H486">
        <f>IF(D486 &lt;= MIN(Calculations!$U$30:$AC$30), 0,
IFERROR(LOOKUP(D486, Calculations!$U$30:$AC$30, Calculations!$U$64:$AC$64), 0))</f>
        <v>0</v>
      </c>
    </row>
    <row r="487" spans="2:8" ht="15.75" thickBot="1" x14ac:dyDescent="0.3">
      <c r="B487">
        <f t="shared" si="15"/>
        <v>486</v>
      </c>
      <c r="C487" s="121">
        <v>0</v>
      </c>
      <c r="D487" s="120">
        <v>0.34</v>
      </c>
      <c r="E487">
        <f t="shared" si="16"/>
        <v>0</v>
      </c>
      <c r="F487">
        <f t="shared" si="17"/>
        <v>1.999999999999999E-2</v>
      </c>
      <c r="G487" s="124">
        <f>IF(C487 &lt;= MIN(Calculations!$U$30:$AC$30), 0,
IFERROR(LOOKUP(C487, Calculations!$U$30:$AC$30, Calculations!$U$63:$AC$63), 0))</f>
        <v>0</v>
      </c>
      <c r="H487">
        <f>IF(D487 &lt;= MIN(Calculations!$U$30:$AC$30), 0,
IFERROR(LOOKUP(D487, Calculations!$U$30:$AC$30, Calculations!$U$64:$AC$64), 0))</f>
        <v>0</v>
      </c>
    </row>
    <row r="488" spans="2:8" ht="15.75" thickBot="1" x14ac:dyDescent="0.3">
      <c r="B488">
        <f t="shared" si="15"/>
        <v>487</v>
      </c>
      <c r="C488" s="121">
        <v>0</v>
      </c>
      <c r="D488" s="120">
        <v>0.36</v>
      </c>
      <c r="E488">
        <f t="shared" si="16"/>
        <v>0</v>
      </c>
      <c r="F488">
        <f t="shared" si="17"/>
        <v>2.4999999999999994E-2</v>
      </c>
      <c r="G488" s="124">
        <f>IF(C488 &lt;= MIN(Calculations!$U$30:$AC$30), 0,
IFERROR(LOOKUP(C488, Calculations!$U$30:$AC$30, Calculations!$U$63:$AC$63), 0))</f>
        <v>0</v>
      </c>
      <c r="H488">
        <f>IF(D488 &lt;= MIN(Calculations!$U$30:$AC$30), 0,
IFERROR(LOOKUP(D488, Calculations!$U$30:$AC$30, Calculations!$U$64:$AC$64), 0))</f>
        <v>0</v>
      </c>
    </row>
    <row r="489" spans="2:8" ht="15.75" thickBot="1" x14ac:dyDescent="0.3">
      <c r="B489">
        <f t="shared" si="15"/>
        <v>488</v>
      </c>
      <c r="C489" s="121">
        <v>0</v>
      </c>
      <c r="D489" s="120">
        <v>0.39</v>
      </c>
      <c r="E489">
        <f t="shared" si="16"/>
        <v>0</v>
      </c>
      <c r="F489">
        <f t="shared" si="17"/>
        <v>0.03</v>
      </c>
      <c r="G489" s="124">
        <f>IF(C489 &lt;= MIN(Calculations!$U$30:$AC$30), 0,
IFERROR(LOOKUP(C489, Calculations!$U$30:$AC$30, Calculations!$U$63:$AC$63), 0))</f>
        <v>0</v>
      </c>
      <c r="H489">
        <f>IF(D489 &lt;= MIN(Calculations!$U$30:$AC$30), 0,
IFERROR(LOOKUP(D489, Calculations!$U$30:$AC$30, Calculations!$U$64:$AC$64), 0))</f>
        <v>0</v>
      </c>
    </row>
    <row r="490" spans="2:8" ht="15.75" thickBot="1" x14ac:dyDescent="0.3">
      <c r="B490">
        <f t="shared" si="15"/>
        <v>489</v>
      </c>
      <c r="C490" s="121">
        <v>0</v>
      </c>
      <c r="D490" s="120">
        <v>0.42</v>
      </c>
      <c r="E490">
        <f t="shared" si="16"/>
        <v>0</v>
      </c>
      <c r="F490">
        <f t="shared" si="17"/>
        <v>3.5000000000000003E-2</v>
      </c>
      <c r="G490" s="124">
        <f>IF(C490 &lt;= MIN(Calculations!$U$30:$AC$30), 0,
IFERROR(LOOKUP(C490, Calculations!$U$30:$AC$30, Calculations!$U$63:$AC$63), 0))</f>
        <v>0</v>
      </c>
      <c r="H490">
        <f>IF(D490 &lt;= MIN(Calculations!$U$30:$AC$30), 0,
IFERROR(LOOKUP(D490, Calculations!$U$30:$AC$30, Calculations!$U$64:$AC$64), 0))</f>
        <v>0</v>
      </c>
    </row>
    <row r="491" spans="2:8" ht="15.75" thickBot="1" x14ac:dyDescent="0.3">
      <c r="B491">
        <f t="shared" ref="B491:B554" si="18">B490+1</f>
        <v>490</v>
      </c>
      <c r="C491" s="121">
        <v>0</v>
      </c>
      <c r="D491" s="120">
        <v>0.46</v>
      </c>
      <c r="E491">
        <f t="shared" si="16"/>
        <v>0</v>
      </c>
      <c r="F491">
        <f t="shared" si="17"/>
        <v>4.0000000000000008E-2</v>
      </c>
      <c r="G491" s="124">
        <f>IF(C491 &lt;= MIN(Calculations!$U$30:$AC$30), 0,
IFERROR(LOOKUP(C491, Calculations!$U$30:$AC$30, Calculations!$U$63:$AC$63), 0))</f>
        <v>0</v>
      </c>
      <c r="H491">
        <f>IF(D491 &lt;= MIN(Calculations!$U$30:$AC$30), 0,
IFERROR(LOOKUP(D491, Calculations!$U$30:$AC$30, Calculations!$U$64:$AC$64), 0))</f>
        <v>0</v>
      </c>
    </row>
    <row r="492" spans="2:8" ht="15.75" thickBot="1" x14ac:dyDescent="0.3">
      <c r="B492">
        <f t="shared" si="18"/>
        <v>491</v>
      </c>
      <c r="C492" s="121">
        <v>0</v>
      </c>
      <c r="D492" s="120">
        <v>0.5</v>
      </c>
      <c r="E492">
        <f t="shared" si="16"/>
        <v>0</v>
      </c>
      <c r="F492">
        <f t="shared" si="17"/>
        <v>4.5000000000000012E-2</v>
      </c>
      <c r="G492" s="124">
        <f>IF(C492 &lt;= MIN(Calculations!$U$30:$AC$30), 0,
IFERROR(LOOKUP(C492, Calculations!$U$30:$AC$30, Calculations!$U$63:$AC$63), 0))</f>
        <v>0</v>
      </c>
      <c r="H492">
        <f>IF(D492 &lt;= MIN(Calculations!$U$30:$AC$30), 0,
IFERROR(LOOKUP(D492, Calculations!$U$30:$AC$30, Calculations!$U$64:$AC$64), 0))</f>
        <v>0</v>
      </c>
    </row>
    <row r="493" spans="2:8" ht="15.75" thickBot="1" x14ac:dyDescent="0.3">
      <c r="B493">
        <f t="shared" si="18"/>
        <v>492</v>
      </c>
      <c r="C493" s="121">
        <v>0</v>
      </c>
      <c r="D493" s="120">
        <v>0.55000000000000004</v>
      </c>
      <c r="E493">
        <f t="shared" si="16"/>
        <v>0</v>
      </c>
      <c r="F493">
        <f t="shared" si="17"/>
        <v>4.9999999999999989E-2</v>
      </c>
      <c r="G493" s="124">
        <f>IF(C493 &lt;= MIN(Calculations!$U$30:$AC$30), 0,
IFERROR(LOOKUP(C493, Calculations!$U$30:$AC$30, Calculations!$U$63:$AC$63), 0))</f>
        <v>0</v>
      </c>
      <c r="H493">
        <f>IF(D493 &lt;= MIN(Calculations!$U$30:$AC$30), 0,
IFERROR(LOOKUP(D493, Calculations!$U$30:$AC$30, Calculations!$U$64:$AC$64), 0))</f>
        <v>0</v>
      </c>
    </row>
    <row r="494" spans="2:8" ht="15.75" thickBot="1" x14ac:dyDescent="0.3">
      <c r="B494">
        <f t="shared" si="18"/>
        <v>493</v>
      </c>
      <c r="C494" s="121">
        <v>0</v>
      </c>
      <c r="D494" s="120">
        <v>0.6</v>
      </c>
      <c r="E494">
        <f t="shared" si="16"/>
        <v>0</v>
      </c>
      <c r="F494">
        <f t="shared" si="17"/>
        <v>4.9999999999999989E-2</v>
      </c>
      <c r="G494" s="124">
        <f>IF(C494 &lt;= MIN(Calculations!$U$30:$AC$30), 0,
IFERROR(LOOKUP(C494, Calculations!$U$30:$AC$30, Calculations!$U$63:$AC$63), 0))</f>
        <v>0</v>
      </c>
      <c r="H494">
        <f>IF(D494 &lt;= MIN(Calculations!$U$30:$AC$30), 0,
IFERROR(LOOKUP(D494, Calculations!$U$30:$AC$30, Calculations!$U$64:$AC$64), 0))</f>
        <v>0</v>
      </c>
    </row>
    <row r="495" spans="2:8" ht="15.75" thickBot="1" x14ac:dyDescent="0.3">
      <c r="B495">
        <f t="shared" si="18"/>
        <v>494</v>
      </c>
      <c r="C495" s="121">
        <v>0</v>
      </c>
      <c r="D495" s="120">
        <v>0.65</v>
      </c>
      <c r="E495">
        <f t="shared" si="16"/>
        <v>0</v>
      </c>
      <c r="F495">
        <f t="shared" si="17"/>
        <v>0.06</v>
      </c>
      <c r="G495" s="124">
        <f>IF(C495 &lt;= MIN(Calculations!$U$30:$AC$30), 0,
IFERROR(LOOKUP(C495, Calculations!$U$30:$AC$30, Calculations!$U$63:$AC$63), 0))</f>
        <v>0</v>
      </c>
      <c r="H495">
        <f>IF(D495 &lt;= MIN(Calculations!$U$30:$AC$30), 0,
IFERROR(LOOKUP(D495, Calculations!$U$30:$AC$30, Calculations!$U$64:$AC$64), 0))</f>
        <v>0</v>
      </c>
    </row>
    <row r="496" spans="2:8" ht="15.75" thickBot="1" x14ac:dyDescent="0.3">
      <c r="B496">
        <f t="shared" si="18"/>
        <v>495</v>
      </c>
      <c r="C496" s="121">
        <v>0</v>
      </c>
      <c r="D496" s="120">
        <v>0.72</v>
      </c>
      <c r="E496">
        <f t="shared" si="16"/>
        <v>0</v>
      </c>
      <c r="F496">
        <f t="shared" si="17"/>
        <v>7.5000000000000011E-2</v>
      </c>
      <c r="G496" s="124">
        <f>IF(C496 &lt;= MIN(Calculations!$U$30:$AC$30), 0,
IFERROR(LOOKUP(C496, Calculations!$U$30:$AC$30, Calculations!$U$63:$AC$63), 0))</f>
        <v>0</v>
      </c>
      <c r="H496">
        <f>IF(D496 &lt;= MIN(Calculations!$U$30:$AC$30), 0,
IFERROR(LOOKUP(D496, Calculations!$U$30:$AC$30, Calculations!$U$64:$AC$64), 0))</f>
        <v>0</v>
      </c>
    </row>
    <row r="497" spans="2:8" ht="15.75" thickBot="1" x14ac:dyDescent="0.3">
      <c r="B497">
        <f t="shared" si="18"/>
        <v>496</v>
      </c>
      <c r="C497" s="121">
        <v>0</v>
      </c>
      <c r="D497" s="120">
        <v>0.8</v>
      </c>
      <c r="E497">
        <f t="shared" si="16"/>
        <v>0</v>
      </c>
      <c r="F497">
        <f t="shared" si="17"/>
        <v>7.5000000000000011E-2</v>
      </c>
      <c r="G497" s="124">
        <f>IF(C497 &lt;= MIN(Calculations!$U$30:$AC$30), 0,
IFERROR(LOOKUP(C497, Calculations!$U$30:$AC$30, Calculations!$U$63:$AC$63), 0))</f>
        <v>0</v>
      </c>
      <c r="H497">
        <f>IF(D497 &lt;= MIN(Calculations!$U$30:$AC$30), 0,
IFERROR(LOOKUP(D497, Calculations!$U$30:$AC$30, Calculations!$U$64:$AC$64), 0))</f>
        <v>0</v>
      </c>
    </row>
    <row r="498" spans="2:8" ht="15.75" thickBot="1" x14ac:dyDescent="0.3">
      <c r="B498">
        <f t="shared" si="18"/>
        <v>497</v>
      </c>
      <c r="C498" s="121">
        <v>0</v>
      </c>
      <c r="D498" s="120">
        <v>0.87</v>
      </c>
      <c r="E498">
        <f t="shared" si="16"/>
        <v>0</v>
      </c>
      <c r="F498">
        <f t="shared" si="17"/>
        <v>6.9999999999999951E-2</v>
      </c>
      <c r="G498" s="124">
        <f>IF(C498 &lt;= MIN(Calculations!$U$30:$AC$30), 0,
IFERROR(LOOKUP(C498, Calculations!$U$30:$AC$30, Calculations!$U$63:$AC$63), 0))</f>
        <v>0</v>
      </c>
      <c r="H498">
        <f>IF(D498 &lt;= MIN(Calculations!$U$30:$AC$30), 0,
IFERROR(LOOKUP(D498, Calculations!$U$30:$AC$30, Calculations!$U$64:$AC$64), 0))</f>
        <v>0</v>
      </c>
    </row>
    <row r="499" spans="2:8" ht="15.75" thickBot="1" x14ac:dyDescent="0.3">
      <c r="B499">
        <f t="shared" si="18"/>
        <v>498</v>
      </c>
      <c r="C499" s="121">
        <v>0</v>
      </c>
      <c r="D499" s="120">
        <v>0.94</v>
      </c>
      <c r="E499">
        <f t="shared" si="16"/>
        <v>0</v>
      </c>
      <c r="F499">
        <f t="shared" si="17"/>
        <v>7.5000000000000011E-2</v>
      </c>
      <c r="G499" s="124">
        <f>IF(C499 &lt;= MIN(Calculations!$U$30:$AC$30), 0,
IFERROR(LOOKUP(C499, Calculations!$U$30:$AC$30, Calculations!$U$63:$AC$63), 0))</f>
        <v>0</v>
      </c>
      <c r="H499">
        <f>IF(D499 &lt;= MIN(Calculations!$U$30:$AC$30), 0,
IFERROR(LOOKUP(D499, Calculations!$U$30:$AC$30, Calculations!$U$64:$AC$64), 0))</f>
        <v>0</v>
      </c>
    </row>
    <row r="500" spans="2:8" ht="15.75" thickBot="1" x14ac:dyDescent="0.3">
      <c r="B500">
        <f t="shared" si="18"/>
        <v>499</v>
      </c>
      <c r="C500" s="121">
        <v>0</v>
      </c>
      <c r="D500" s="120">
        <v>1.02</v>
      </c>
      <c r="E500">
        <f t="shared" si="16"/>
        <v>0</v>
      </c>
      <c r="F500">
        <f t="shared" si="17"/>
        <v>8.5000000000000075E-2</v>
      </c>
      <c r="G500" s="124">
        <f>IF(C500 &lt;= MIN(Calculations!$U$30:$AC$30), 0,
IFERROR(LOOKUP(C500, Calculations!$U$30:$AC$30, Calculations!$U$63:$AC$63), 0))</f>
        <v>0</v>
      </c>
      <c r="H500">
        <f>IF(D500 &lt;= MIN(Calculations!$U$30:$AC$30), 0,
IFERROR(LOOKUP(D500, Calculations!$U$30:$AC$30, Calculations!$U$64:$AC$64), 0))</f>
        <v>0</v>
      </c>
    </row>
    <row r="501" spans="2:8" ht="15.75" thickBot="1" x14ac:dyDescent="0.3">
      <c r="B501">
        <f t="shared" si="18"/>
        <v>500</v>
      </c>
      <c r="C501" s="121">
        <v>0</v>
      </c>
      <c r="D501" s="120">
        <v>1.1100000000000001</v>
      </c>
      <c r="E501">
        <f t="shared" si="16"/>
        <v>0</v>
      </c>
      <c r="F501">
        <f t="shared" si="17"/>
        <v>8.9999999999999969E-2</v>
      </c>
      <c r="G501" s="124">
        <f>IF(C501 &lt;= MIN(Calculations!$U$30:$AC$30), 0,
IFERROR(LOOKUP(C501, Calculations!$U$30:$AC$30, Calculations!$U$63:$AC$63), 0))</f>
        <v>0</v>
      </c>
      <c r="H501">
        <f>IF(D501 &lt;= MIN(Calculations!$U$30:$AC$30), 0,
IFERROR(LOOKUP(D501, Calculations!$U$30:$AC$30, Calculations!$U$64:$AC$64), 0))</f>
        <v>0</v>
      </c>
    </row>
    <row r="502" spans="2:8" ht="15.75" thickBot="1" x14ac:dyDescent="0.3">
      <c r="B502">
        <f t="shared" si="18"/>
        <v>501</v>
      </c>
      <c r="C502" s="121">
        <v>0</v>
      </c>
      <c r="D502" s="120">
        <v>1.2</v>
      </c>
      <c r="E502">
        <f t="shared" si="16"/>
        <v>0</v>
      </c>
      <c r="F502">
        <f t="shared" si="17"/>
        <v>8.9999999999999969E-2</v>
      </c>
      <c r="G502" s="124">
        <f>IF(C502 &lt;= MIN(Calculations!$U$30:$AC$30), 0,
IFERROR(LOOKUP(C502, Calculations!$U$30:$AC$30, Calculations!$U$63:$AC$63), 0))</f>
        <v>0</v>
      </c>
      <c r="H502">
        <f>IF(D502 &lt;= MIN(Calculations!$U$30:$AC$30), 0,
IFERROR(LOOKUP(D502, Calculations!$U$30:$AC$30, Calculations!$U$64:$AC$64), 0))</f>
        <v>0</v>
      </c>
    </row>
    <row r="503" spans="2:8" ht="15.75" thickBot="1" x14ac:dyDescent="0.3">
      <c r="B503">
        <f t="shared" si="18"/>
        <v>502</v>
      </c>
      <c r="C503" s="121">
        <v>0</v>
      </c>
      <c r="D503" s="120">
        <v>1.29</v>
      </c>
      <c r="E503">
        <f t="shared" si="16"/>
        <v>0</v>
      </c>
      <c r="F503">
        <f t="shared" si="17"/>
        <v>9.4999999999999973E-2</v>
      </c>
      <c r="G503" s="124">
        <f>IF(C503 &lt;= MIN(Calculations!$U$30:$AC$30), 0,
IFERROR(LOOKUP(C503, Calculations!$U$30:$AC$30, Calculations!$U$63:$AC$63), 0))</f>
        <v>0</v>
      </c>
      <c r="H503">
        <f>IF(D503 &lt;= MIN(Calculations!$U$30:$AC$30), 0,
IFERROR(LOOKUP(D503, Calculations!$U$30:$AC$30, Calculations!$U$64:$AC$64), 0))</f>
        <v>0</v>
      </c>
    </row>
    <row r="504" spans="2:8" ht="15.75" thickBot="1" x14ac:dyDescent="0.3">
      <c r="B504">
        <f t="shared" si="18"/>
        <v>503</v>
      </c>
      <c r="C504" s="121">
        <v>0</v>
      </c>
      <c r="D504" s="120">
        <v>1.39</v>
      </c>
      <c r="E504">
        <f t="shared" si="16"/>
        <v>0</v>
      </c>
      <c r="F504">
        <f t="shared" si="17"/>
        <v>0.10499999999999998</v>
      </c>
      <c r="G504" s="124">
        <f>IF(C504 &lt;= MIN(Calculations!$U$30:$AC$30), 0,
IFERROR(LOOKUP(C504, Calculations!$U$30:$AC$30, Calculations!$U$63:$AC$63), 0))</f>
        <v>0</v>
      </c>
      <c r="H504">
        <f>IF(D504 &lt;= MIN(Calculations!$U$30:$AC$30), 0,
IFERROR(LOOKUP(D504, Calculations!$U$30:$AC$30, Calculations!$U$64:$AC$64), 0))</f>
        <v>0</v>
      </c>
    </row>
    <row r="505" spans="2:8" ht="15.75" thickBot="1" x14ac:dyDescent="0.3">
      <c r="B505">
        <f t="shared" si="18"/>
        <v>504</v>
      </c>
      <c r="C505" s="121">
        <v>0</v>
      </c>
      <c r="D505" s="120">
        <v>1.5</v>
      </c>
      <c r="E505">
        <f t="shared" si="16"/>
        <v>0</v>
      </c>
      <c r="F505">
        <f t="shared" si="17"/>
        <v>0.12</v>
      </c>
      <c r="G505" s="124">
        <f>IF(C505 &lt;= MIN(Calculations!$U$30:$AC$30), 0,
IFERROR(LOOKUP(C505, Calculations!$U$30:$AC$30, Calculations!$U$63:$AC$63), 0))</f>
        <v>0</v>
      </c>
      <c r="H505">
        <f>IF(D505 &lt;= MIN(Calculations!$U$30:$AC$30), 0,
IFERROR(LOOKUP(D505, Calculations!$U$30:$AC$30, Calculations!$U$64:$AC$64), 0))</f>
        <v>0</v>
      </c>
    </row>
    <row r="506" spans="2:8" ht="15.75" thickBot="1" x14ac:dyDescent="0.3">
      <c r="B506">
        <f t="shared" si="18"/>
        <v>505</v>
      </c>
      <c r="C506" s="121">
        <v>0</v>
      </c>
      <c r="D506" s="120">
        <v>1.63</v>
      </c>
      <c r="E506">
        <f t="shared" si="16"/>
        <v>0</v>
      </c>
      <c r="F506">
        <f t="shared" si="17"/>
        <v>0.12</v>
      </c>
      <c r="G506" s="124">
        <f>IF(C506 &lt;= MIN(Calculations!$U$30:$AC$30), 0,
IFERROR(LOOKUP(C506, Calculations!$U$30:$AC$30, Calculations!$U$63:$AC$63), 0))</f>
        <v>0</v>
      </c>
      <c r="H506">
        <f>IF(D506 &lt;= MIN(Calculations!$U$30:$AC$30), 0,
IFERROR(LOOKUP(D506, Calculations!$U$30:$AC$30, Calculations!$U$64:$AC$64), 0))</f>
        <v>0</v>
      </c>
    </row>
    <row r="507" spans="2:8" ht="15.75" thickBot="1" x14ac:dyDescent="0.3">
      <c r="B507">
        <f t="shared" si="18"/>
        <v>506</v>
      </c>
      <c r="C507" s="121">
        <v>0</v>
      </c>
      <c r="D507" s="120">
        <v>1.74</v>
      </c>
      <c r="E507">
        <f t="shared" si="16"/>
        <v>0</v>
      </c>
      <c r="F507">
        <f t="shared" si="17"/>
        <v>0.125</v>
      </c>
      <c r="G507" s="124">
        <f>IF(C507 &lt;= MIN(Calculations!$U$30:$AC$30), 0,
IFERROR(LOOKUP(C507, Calculations!$U$30:$AC$30, Calculations!$U$63:$AC$63), 0))</f>
        <v>0</v>
      </c>
      <c r="H507">
        <f>IF(D507 &lt;= MIN(Calculations!$U$30:$AC$30), 0,
IFERROR(LOOKUP(D507, Calculations!$U$30:$AC$30, Calculations!$U$64:$AC$64), 0))</f>
        <v>0</v>
      </c>
    </row>
    <row r="508" spans="2:8" ht="15.75" thickBot="1" x14ac:dyDescent="0.3">
      <c r="B508">
        <f t="shared" si="18"/>
        <v>507</v>
      </c>
      <c r="C508" s="121">
        <v>0</v>
      </c>
      <c r="D508" s="120">
        <v>1.88</v>
      </c>
      <c r="E508">
        <f t="shared" si="16"/>
        <v>0</v>
      </c>
      <c r="F508">
        <f t="shared" si="17"/>
        <v>0.1349999999999999</v>
      </c>
      <c r="G508" s="124">
        <f>IF(C508 &lt;= MIN(Calculations!$U$30:$AC$30), 0,
IFERROR(LOOKUP(C508, Calculations!$U$30:$AC$30, Calculations!$U$63:$AC$63), 0))</f>
        <v>0</v>
      </c>
      <c r="H508">
        <f>IF(D508 &lt;= MIN(Calculations!$U$30:$AC$30), 0,
IFERROR(LOOKUP(D508, Calculations!$U$30:$AC$30, Calculations!$U$64:$AC$64), 0))</f>
        <v>0.1528436</v>
      </c>
    </row>
    <row r="509" spans="2:8" ht="15.75" thickBot="1" x14ac:dyDescent="0.3">
      <c r="B509">
        <f t="shared" si="18"/>
        <v>508</v>
      </c>
      <c r="C509" s="121">
        <v>0</v>
      </c>
      <c r="D509" s="120">
        <v>2.0099999999999998</v>
      </c>
      <c r="E509">
        <f t="shared" si="16"/>
        <v>0</v>
      </c>
      <c r="F509">
        <f t="shared" si="17"/>
        <v>0.13000000000000012</v>
      </c>
      <c r="G509" s="124">
        <f>IF(C509 &lt;= MIN(Calculations!$U$30:$AC$30), 0,
IFERROR(LOOKUP(C509, Calculations!$U$30:$AC$30, Calculations!$U$63:$AC$63), 0))</f>
        <v>0</v>
      </c>
      <c r="H509">
        <f>IF(D509 &lt;= MIN(Calculations!$U$30:$AC$30), 0,
IFERROR(LOOKUP(D509, Calculations!$U$30:$AC$30, Calculations!$U$64:$AC$64), 0))</f>
        <v>0.1528436</v>
      </c>
    </row>
    <row r="510" spans="2:8" ht="15.75" thickBot="1" x14ac:dyDescent="0.3">
      <c r="B510">
        <f t="shared" si="18"/>
        <v>509</v>
      </c>
      <c r="C510" s="121">
        <v>0</v>
      </c>
      <c r="D510" s="120">
        <v>2.14</v>
      </c>
      <c r="E510">
        <f t="shared" si="16"/>
        <v>0</v>
      </c>
      <c r="F510">
        <f t="shared" si="17"/>
        <v>0.13500000000000001</v>
      </c>
      <c r="G510" s="124">
        <f>IF(C510 &lt;= MIN(Calculations!$U$30:$AC$30), 0,
IFERROR(LOOKUP(C510, Calculations!$U$30:$AC$30, Calculations!$U$63:$AC$63), 0))</f>
        <v>0</v>
      </c>
      <c r="H510">
        <f>IF(D510 &lt;= MIN(Calculations!$U$30:$AC$30), 0,
IFERROR(LOOKUP(D510, Calculations!$U$30:$AC$30, Calculations!$U$64:$AC$64), 0))</f>
        <v>0.1528436</v>
      </c>
    </row>
    <row r="511" spans="2:8" ht="15.75" thickBot="1" x14ac:dyDescent="0.3">
      <c r="B511">
        <f t="shared" si="18"/>
        <v>510</v>
      </c>
      <c r="C511" s="121">
        <v>0</v>
      </c>
      <c r="D511" s="120">
        <v>2.2799999999999998</v>
      </c>
      <c r="E511">
        <f t="shared" si="16"/>
        <v>0</v>
      </c>
      <c r="F511">
        <f t="shared" si="17"/>
        <v>0.14500000000000002</v>
      </c>
      <c r="G511" s="124">
        <f>IF(C511 &lt;= MIN(Calculations!$U$30:$AC$30), 0,
IFERROR(LOOKUP(C511, Calculations!$U$30:$AC$30, Calculations!$U$63:$AC$63), 0))</f>
        <v>0</v>
      </c>
      <c r="H511">
        <f>IF(D511 &lt;= MIN(Calculations!$U$30:$AC$30), 0,
IFERROR(LOOKUP(D511, Calculations!$U$30:$AC$30, Calculations!$U$64:$AC$64), 0))</f>
        <v>0.1528436</v>
      </c>
    </row>
    <row r="512" spans="2:8" ht="15.75" thickBot="1" x14ac:dyDescent="0.3">
      <c r="B512">
        <f t="shared" si="18"/>
        <v>511</v>
      </c>
      <c r="C512" s="121">
        <v>0</v>
      </c>
      <c r="D512" s="120">
        <v>2.4300000000000002</v>
      </c>
      <c r="E512">
        <f t="shared" si="16"/>
        <v>0</v>
      </c>
      <c r="F512">
        <f t="shared" si="17"/>
        <v>0.16500000000000004</v>
      </c>
      <c r="G512" s="124">
        <f>IF(C512 &lt;= MIN(Calculations!$U$30:$AC$30), 0,
IFERROR(LOOKUP(C512, Calculations!$U$30:$AC$30, Calculations!$U$63:$AC$63), 0))</f>
        <v>0</v>
      </c>
      <c r="H512">
        <f>IF(D512 &lt;= MIN(Calculations!$U$30:$AC$30), 0,
IFERROR(LOOKUP(D512, Calculations!$U$30:$AC$30, Calculations!$U$64:$AC$64), 0))</f>
        <v>0.1528436</v>
      </c>
    </row>
    <row r="513" spans="2:8" ht="15.75" thickBot="1" x14ac:dyDescent="0.3">
      <c r="B513">
        <f t="shared" si="18"/>
        <v>512</v>
      </c>
      <c r="C513" s="121">
        <v>0</v>
      </c>
      <c r="D513" s="120">
        <v>2.61</v>
      </c>
      <c r="E513">
        <f t="shared" si="16"/>
        <v>0</v>
      </c>
      <c r="F513">
        <f t="shared" si="17"/>
        <v>0.16499999999999981</v>
      </c>
      <c r="G513" s="124">
        <f>IF(C513 &lt;= MIN(Calculations!$U$30:$AC$30), 0,
IFERROR(LOOKUP(C513, Calculations!$U$30:$AC$30, Calculations!$U$63:$AC$63), 0))</f>
        <v>0</v>
      </c>
      <c r="H513">
        <f>IF(D513 &lt;= MIN(Calculations!$U$30:$AC$30), 0,
IFERROR(LOOKUP(D513, Calculations!$U$30:$AC$30, Calculations!$U$64:$AC$64), 0))</f>
        <v>0.1528436</v>
      </c>
    </row>
    <row r="514" spans="2:8" ht="15.75" thickBot="1" x14ac:dyDescent="0.3">
      <c r="B514">
        <f t="shared" si="18"/>
        <v>513</v>
      </c>
      <c r="C514" s="121">
        <v>0</v>
      </c>
      <c r="D514" s="120">
        <v>2.76</v>
      </c>
      <c r="E514">
        <f t="shared" si="16"/>
        <v>0</v>
      </c>
      <c r="F514">
        <f t="shared" si="17"/>
        <v>0.16500000000000004</v>
      </c>
      <c r="G514" s="124">
        <f>IF(C514 &lt;= MIN(Calculations!$U$30:$AC$30), 0,
IFERROR(LOOKUP(C514, Calculations!$U$30:$AC$30, Calculations!$U$63:$AC$63), 0))</f>
        <v>0</v>
      </c>
      <c r="H514">
        <f>IF(D514 &lt;= MIN(Calculations!$U$30:$AC$30), 0,
IFERROR(LOOKUP(D514, Calculations!$U$30:$AC$30, Calculations!$U$64:$AC$64), 0))</f>
        <v>0.1528436</v>
      </c>
    </row>
    <row r="515" spans="2:8" ht="15.75" thickBot="1" x14ac:dyDescent="0.3">
      <c r="B515">
        <f t="shared" si="18"/>
        <v>514</v>
      </c>
      <c r="C515" s="121">
        <v>0</v>
      </c>
      <c r="D515" s="120">
        <v>2.94</v>
      </c>
      <c r="E515">
        <f t="shared" si="16"/>
        <v>0</v>
      </c>
      <c r="F515">
        <f t="shared" si="17"/>
        <v>0.18000000000000016</v>
      </c>
      <c r="G515" s="124">
        <f>IF(C515 &lt;= MIN(Calculations!$U$30:$AC$30), 0,
IFERROR(LOOKUP(C515, Calculations!$U$30:$AC$30, Calculations!$U$63:$AC$63), 0))</f>
        <v>0</v>
      </c>
      <c r="H515">
        <f>IF(D515 &lt;= MIN(Calculations!$U$30:$AC$30), 0,
IFERROR(LOOKUP(D515, Calculations!$U$30:$AC$30, Calculations!$U$64:$AC$64), 0))</f>
        <v>0.1528436</v>
      </c>
    </row>
    <row r="516" spans="2:8" ht="15.75" thickBot="1" x14ac:dyDescent="0.3">
      <c r="B516">
        <f t="shared" si="18"/>
        <v>515</v>
      </c>
      <c r="C516" s="121">
        <v>0</v>
      </c>
      <c r="D516" s="120">
        <v>3.12</v>
      </c>
      <c r="E516">
        <f t="shared" ref="E516:E579" si="19">(C517 - C515) / 2</f>
        <v>0</v>
      </c>
      <c r="F516">
        <f t="shared" ref="F516:F579" si="20">(D517 - D515) / 2</f>
        <v>0.18999999999999995</v>
      </c>
      <c r="G516" s="124">
        <f>IF(C516 &lt;= MIN(Calculations!$U$30:$AC$30), 0,
IFERROR(LOOKUP(C516, Calculations!$U$30:$AC$30, Calculations!$U$63:$AC$63), 0))</f>
        <v>0</v>
      </c>
      <c r="H516">
        <f>IF(D516 &lt;= MIN(Calculations!$U$30:$AC$30), 0,
IFERROR(LOOKUP(D516, Calculations!$U$30:$AC$30, Calculations!$U$64:$AC$64), 0))</f>
        <v>0.1528436</v>
      </c>
    </row>
    <row r="517" spans="2:8" ht="15.75" thickBot="1" x14ac:dyDescent="0.3">
      <c r="B517">
        <f t="shared" si="18"/>
        <v>516</v>
      </c>
      <c r="C517" s="121">
        <v>0</v>
      </c>
      <c r="D517" s="120">
        <v>3.32</v>
      </c>
      <c r="E517">
        <f t="shared" si="19"/>
        <v>0</v>
      </c>
      <c r="F517">
        <f t="shared" si="20"/>
        <v>0.19999999999999996</v>
      </c>
      <c r="G517" s="124">
        <f>IF(C517 &lt;= MIN(Calculations!$U$30:$AC$30), 0,
IFERROR(LOOKUP(C517, Calculations!$U$30:$AC$30, Calculations!$U$63:$AC$63), 0))</f>
        <v>0</v>
      </c>
      <c r="H517">
        <f>IF(D517 &lt;= MIN(Calculations!$U$30:$AC$30), 0,
IFERROR(LOOKUP(D517, Calculations!$U$30:$AC$30, Calculations!$U$64:$AC$64), 0))</f>
        <v>0.1528436</v>
      </c>
    </row>
    <row r="518" spans="2:8" ht="15.75" thickBot="1" x14ac:dyDescent="0.3">
      <c r="B518">
        <f t="shared" si="18"/>
        <v>517</v>
      </c>
      <c r="C518" s="121">
        <v>0</v>
      </c>
      <c r="D518" s="120">
        <v>3.52</v>
      </c>
      <c r="E518">
        <f t="shared" si="19"/>
        <v>0</v>
      </c>
      <c r="F518">
        <f t="shared" si="20"/>
        <v>0.20000000000000018</v>
      </c>
      <c r="G518" s="124">
        <f>IF(C518 &lt;= MIN(Calculations!$U$30:$AC$30), 0,
IFERROR(LOOKUP(C518, Calculations!$U$30:$AC$30, Calculations!$U$63:$AC$63), 0))</f>
        <v>0</v>
      </c>
      <c r="H518">
        <f>IF(D518 &lt;= MIN(Calculations!$U$30:$AC$30), 0,
IFERROR(LOOKUP(D518, Calculations!$U$30:$AC$30, Calculations!$U$64:$AC$64), 0))</f>
        <v>0.33592</v>
      </c>
    </row>
    <row r="519" spans="2:8" ht="15.75" thickBot="1" x14ac:dyDescent="0.3">
      <c r="B519">
        <f t="shared" si="18"/>
        <v>518</v>
      </c>
      <c r="C519" s="121">
        <v>0</v>
      </c>
      <c r="D519" s="120">
        <v>3.72</v>
      </c>
      <c r="E519">
        <f t="shared" si="19"/>
        <v>0</v>
      </c>
      <c r="F519">
        <f t="shared" si="20"/>
        <v>0.24</v>
      </c>
      <c r="G519" s="124">
        <f>IF(C519 &lt;= MIN(Calculations!$U$30:$AC$30), 0,
IFERROR(LOOKUP(C519, Calculations!$U$30:$AC$30, Calculations!$U$63:$AC$63), 0))</f>
        <v>0</v>
      </c>
      <c r="H519">
        <f>IF(D519 &lt;= MIN(Calculations!$U$30:$AC$30), 0,
IFERROR(LOOKUP(D519, Calculations!$U$30:$AC$30, Calculations!$U$64:$AC$64), 0))</f>
        <v>0.33592</v>
      </c>
    </row>
    <row r="520" spans="2:8" ht="15.75" thickBot="1" x14ac:dyDescent="0.3">
      <c r="B520">
        <f t="shared" si="18"/>
        <v>519</v>
      </c>
      <c r="C520" s="121">
        <v>0</v>
      </c>
      <c r="D520" s="120">
        <v>4</v>
      </c>
      <c r="E520">
        <f t="shared" si="19"/>
        <v>0</v>
      </c>
      <c r="F520">
        <f t="shared" si="20"/>
        <v>0.26</v>
      </c>
      <c r="G520" s="124">
        <f>IF(C520 &lt;= MIN(Calculations!$U$30:$AC$30), 0,
IFERROR(LOOKUP(C520, Calculations!$U$30:$AC$30, Calculations!$U$63:$AC$63), 0))</f>
        <v>0</v>
      </c>
      <c r="H520">
        <f>IF(D520 &lt;= MIN(Calculations!$U$30:$AC$30), 0,
IFERROR(LOOKUP(D520, Calculations!$U$30:$AC$30, Calculations!$U$64:$AC$64), 0))</f>
        <v>0.33592</v>
      </c>
    </row>
    <row r="521" spans="2:8" ht="15.75" thickBot="1" x14ac:dyDescent="0.3">
      <c r="B521">
        <f t="shared" si="18"/>
        <v>520</v>
      </c>
      <c r="C521" s="121">
        <v>0</v>
      </c>
      <c r="D521" s="120">
        <v>4.24</v>
      </c>
      <c r="E521">
        <f t="shared" si="19"/>
        <v>0</v>
      </c>
      <c r="F521">
        <f t="shared" si="20"/>
        <v>0.26500000000000012</v>
      </c>
      <c r="G521" s="124">
        <f>IF(C521 &lt;= MIN(Calculations!$U$30:$AC$30), 0,
IFERROR(LOOKUP(C521, Calculations!$U$30:$AC$30, Calculations!$U$63:$AC$63), 0))</f>
        <v>0</v>
      </c>
      <c r="H521">
        <f>IF(D521 &lt;= MIN(Calculations!$U$30:$AC$30), 0,
IFERROR(LOOKUP(D521, Calculations!$U$30:$AC$30, Calculations!$U$64:$AC$64), 0))</f>
        <v>0.33592</v>
      </c>
    </row>
    <row r="522" spans="2:8" ht="15.75" thickBot="1" x14ac:dyDescent="0.3">
      <c r="B522">
        <f t="shared" si="18"/>
        <v>521</v>
      </c>
      <c r="C522" s="121">
        <v>0</v>
      </c>
      <c r="D522" s="120">
        <v>4.53</v>
      </c>
      <c r="E522">
        <f t="shared" si="19"/>
        <v>0</v>
      </c>
      <c r="F522">
        <f t="shared" si="20"/>
        <v>0.25999999999999979</v>
      </c>
      <c r="G522" s="124">
        <f>IF(C522 &lt;= MIN(Calculations!$U$30:$AC$30), 0,
IFERROR(LOOKUP(C522, Calculations!$U$30:$AC$30, Calculations!$U$63:$AC$63), 0))</f>
        <v>0</v>
      </c>
      <c r="H522">
        <f>IF(D522 &lt;= MIN(Calculations!$U$30:$AC$30), 0,
IFERROR(LOOKUP(D522, Calculations!$U$30:$AC$30, Calculations!$U$64:$AC$64), 0))</f>
        <v>0.33592</v>
      </c>
    </row>
    <row r="523" spans="2:8" ht="15.75" thickBot="1" x14ac:dyDescent="0.3">
      <c r="B523">
        <f t="shared" si="18"/>
        <v>522</v>
      </c>
      <c r="C523" s="121">
        <v>0</v>
      </c>
      <c r="D523" s="120">
        <v>4.76</v>
      </c>
      <c r="E523">
        <f t="shared" si="19"/>
        <v>0</v>
      </c>
      <c r="F523">
        <f t="shared" si="20"/>
        <v>0.23999999999999977</v>
      </c>
      <c r="G523" s="124">
        <f>IF(C523 &lt;= MIN(Calculations!$U$30:$AC$30), 0,
IFERROR(LOOKUP(C523, Calculations!$U$30:$AC$30, Calculations!$U$63:$AC$63), 0))</f>
        <v>0</v>
      </c>
      <c r="H523">
        <f>IF(D523 &lt;= MIN(Calculations!$U$30:$AC$30), 0,
IFERROR(LOOKUP(D523, Calculations!$U$30:$AC$30, Calculations!$U$64:$AC$64), 0))</f>
        <v>0.33592</v>
      </c>
    </row>
    <row r="524" spans="2:8" ht="15.75" thickBot="1" x14ac:dyDescent="0.3">
      <c r="B524">
        <f t="shared" si="18"/>
        <v>523</v>
      </c>
      <c r="C524" s="121">
        <v>0</v>
      </c>
      <c r="D524" s="120">
        <v>5.01</v>
      </c>
      <c r="E524">
        <f t="shared" si="19"/>
        <v>0</v>
      </c>
      <c r="F524">
        <f t="shared" si="20"/>
        <v>0.27</v>
      </c>
      <c r="G524" s="124">
        <f>IF(C524 &lt;= MIN(Calculations!$U$30:$AC$30), 0,
IFERROR(LOOKUP(C524, Calculations!$U$30:$AC$30, Calculations!$U$63:$AC$63), 0))</f>
        <v>0</v>
      </c>
      <c r="H524">
        <f>IF(D524 &lt;= MIN(Calculations!$U$30:$AC$30), 0,
IFERROR(LOOKUP(D524, Calculations!$U$30:$AC$30, Calculations!$U$64:$AC$64), 0))</f>
        <v>0.33592</v>
      </c>
    </row>
    <row r="525" spans="2:8" ht="15.75" thickBot="1" x14ac:dyDescent="0.3">
      <c r="B525">
        <f t="shared" si="18"/>
        <v>524</v>
      </c>
      <c r="C525" s="121">
        <v>0</v>
      </c>
      <c r="D525" s="120">
        <v>5.3</v>
      </c>
      <c r="E525">
        <f t="shared" si="19"/>
        <v>0</v>
      </c>
      <c r="F525">
        <f t="shared" si="20"/>
        <v>0.28000000000000025</v>
      </c>
      <c r="G525" s="124">
        <f>IF(C525 &lt;= MIN(Calculations!$U$30:$AC$30), 0,
IFERROR(LOOKUP(C525, Calculations!$U$30:$AC$30, Calculations!$U$63:$AC$63), 0))</f>
        <v>0</v>
      </c>
      <c r="H525">
        <f>IF(D525 &lt;= MIN(Calculations!$U$30:$AC$30), 0,
IFERROR(LOOKUP(D525, Calculations!$U$30:$AC$30, Calculations!$U$64:$AC$64), 0))</f>
        <v>0.47480999999999995</v>
      </c>
    </row>
    <row r="526" spans="2:8" ht="15.75" thickBot="1" x14ac:dyDescent="0.3">
      <c r="B526">
        <f t="shared" si="18"/>
        <v>525</v>
      </c>
      <c r="C526" s="121">
        <v>0</v>
      </c>
      <c r="D526" s="120">
        <v>5.57</v>
      </c>
      <c r="E526">
        <f t="shared" si="19"/>
        <v>0</v>
      </c>
      <c r="F526">
        <f t="shared" si="20"/>
        <v>0.28000000000000025</v>
      </c>
      <c r="G526" s="124">
        <f>IF(C526 &lt;= MIN(Calculations!$U$30:$AC$30), 0,
IFERROR(LOOKUP(C526, Calculations!$U$30:$AC$30, Calculations!$U$63:$AC$63), 0))</f>
        <v>0</v>
      </c>
      <c r="H526">
        <f>IF(D526 &lt;= MIN(Calculations!$U$30:$AC$30), 0,
IFERROR(LOOKUP(D526, Calculations!$U$30:$AC$30, Calculations!$U$64:$AC$64), 0))</f>
        <v>0.47480999999999995</v>
      </c>
    </row>
    <row r="527" spans="2:8" ht="15.75" thickBot="1" x14ac:dyDescent="0.3">
      <c r="B527">
        <f t="shared" si="18"/>
        <v>526</v>
      </c>
      <c r="C527" s="121">
        <v>0</v>
      </c>
      <c r="D527" s="120">
        <v>5.86</v>
      </c>
      <c r="E527">
        <f t="shared" si="19"/>
        <v>0</v>
      </c>
      <c r="F527">
        <f t="shared" si="20"/>
        <v>0.27</v>
      </c>
      <c r="G527" s="124">
        <f>IF(C527 &lt;= MIN(Calculations!$U$30:$AC$30), 0,
IFERROR(LOOKUP(C527, Calculations!$U$30:$AC$30, Calculations!$U$63:$AC$63), 0))</f>
        <v>0</v>
      </c>
      <c r="H527">
        <f>IF(D527 &lt;= MIN(Calculations!$U$30:$AC$30), 0,
IFERROR(LOOKUP(D527, Calculations!$U$30:$AC$30, Calculations!$U$64:$AC$64), 0))</f>
        <v>0.47480999999999995</v>
      </c>
    </row>
    <row r="528" spans="2:8" ht="15.75" thickBot="1" x14ac:dyDescent="0.3">
      <c r="B528">
        <f t="shared" si="18"/>
        <v>527</v>
      </c>
      <c r="C528" s="121">
        <v>0</v>
      </c>
      <c r="D528" s="120">
        <v>6.11</v>
      </c>
      <c r="E528">
        <f t="shared" si="19"/>
        <v>0</v>
      </c>
      <c r="F528">
        <f t="shared" si="20"/>
        <v>0.26499999999999968</v>
      </c>
      <c r="G528" s="124">
        <f>IF(C528 &lt;= MIN(Calculations!$U$30:$AC$30), 0,
IFERROR(LOOKUP(C528, Calculations!$U$30:$AC$30, Calculations!$U$63:$AC$63), 0))</f>
        <v>0</v>
      </c>
      <c r="H528">
        <f>IF(D528 &lt;= MIN(Calculations!$U$30:$AC$30), 0,
IFERROR(LOOKUP(D528, Calculations!$U$30:$AC$30, Calculations!$U$64:$AC$64), 0))</f>
        <v>0.47480999999999995</v>
      </c>
    </row>
    <row r="529" spans="2:8" ht="15.75" thickBot="1" x14ac:dyDescent="0.3">
      <c r="B529">
        <f t="shared" si="18"/>
        <v>528</v>
      </c>
      <c r="C529" s="121">
        <v>0</v>
      </c>
      <c r="D529" s="120">
        <v>6.39</v>
      </c>
      <c r="E529">
        <f t="shared" si="19"/>
        <v>0</v>
      </c>
      <c r="F529">
        <f t="shared" si="20"/>
        <v>0.25999999999999979</v>
      </c>
      <c r="G529" s="124">
        <f>IF(C529 &lt;= MIN(Calculations!$U$30:$AC$30), 0,
IFERROR(LOOKUP(C529, Calculations!$U$30:$AC$30, Calculations!$U$63:$AC$63), 0))</f>
        <v>0</v>
      </c>
      <c r="H529">
        <f>IF(D529 &lt;= MIN(Calculations!$U$30:$AC$30), 0,
IFERROR(LOOKUP(D529, Calculations!$U$30:$AC$30, Calculations!$U$64:$AC$64), 0))</f>
        <v>0.47480999999999995</v>
      </c>
    </row>
    <row r="530" spans="2:8" ht="15.75" thickBot="1" x14ac:dyDescent="0.3">
      <c r="B530">
        <f t="shared" si="18"/>
        <v>529</v>
      </c>
      <c r="C530" s="121">
        <v>0</v>
      </c>
      <c r="D530" s="120">
        <v>6.63</v>
      </c>
      <c r="E530">
        <f t="shared" si="19"/>
        <v>0</v>
      </c>
      <c r="F530">
        <f t="shared" si="20"/>
        <v>0.33000000000000007</v>
      </c>
      <c r="G530" s="124">
        <f>IF(C530 &lt;= MIN(Calculations!$U$30:$AC$30), 0,
IFERROR(LOOKUP(C530, Calculations!$U$30:$AC$30, Calculations!$U$63:$AC$63), 0))</f>
        <v>0</v>
      </c>
      <c r="H530">
        <f>IF(D530 &lt;= MIN(Calculations!$U$30:$AC$30), 0,
IFERROR(LOOKUP(D530, Calculations!$U$30:$AC$30, Calculations!$U$64:$AC$64), 0))</f>
        <v>0.47480999999999995</v>
      </c>
    </row>
    <row r="531" spans="2:8" ht="15.75" thickBot="1" x14ac:dyDescent="0.3">
      <c r="B531">
        <f t="shared" si="18"/>
        <v>530</v>
      </c>
      <c r="C531" s="121">
        <v>0</v>
      </c>
      <c r="D531" s="120">
        <v>7.05</v>
      </c>
      <c r="E531">
        <f t="shared" si="19"/>
        <v>0</v>
      </c>
      <c r="F531">
        <f t="shared" si="20"/>
        <v>0.32500000000000018</v>
      </c>
      <c r="G531" s="124">
        <f>IF(C531 &lt;= MIN(Calculations!$U$30:$AC$30), 0,
IFERROR(LOOKUP(C531, Calculations!$U$30:$AC$30, Calculations!$U$63:$AC$63), 0))</f>
        <v>0</v>
      </c>
      <c r="H531">
        <f>IF(D531 &lt;= MIN(Calculations!$U$30:$AC$30), 0,
IFERROR(LOOKUP(D531, Calculations!$U$30:$AC$30, Calculations!$U$64:$AC$64), 0))</f>
        <v>0.54910000000000003</v>
      </c>
    </row>
    <row r="532" spans="2:8" ht="15.75" thickBot="1" x14ac:dyDescent="0.3">
      <c r="B532">
        <f t="shared" si="18"/>
        <v>531</v>
      </c>
      <c r="C532" s="121">
        <v>0</v>
      </c>
      <c r="D532" s="120">
        <v>7.28</v>
      </c>
      <c r="E532">
        <f t="shared" si="19"/>
        <v>0</v>
      </c>
      <c r="F532">
        <f t="shared" si="20"/>
        <v>0.22500000000000009</v>
      </c>
      <c r="G532" s="124">
        <f>IF(C532 &lt;= MIN(Calculations!$U$30:$AC$30), 0,
IFERROR(LOOKUP(C532, Calculations!$U$30:$AC$30, Calculations!$U$63:$AC$63), 0))</f>
        <v>0</v>
      </c>
      <c r="H532">
        <f>IF(D532 &lt;= MIN(Calculations!$U$30:$AC$30), 0,
IFERROR(LOOKUP(D532, Calculations!$U$30:$AC$30, Calculations!$U$64:$AC$64), 0))</f>
        <v>0.54910000000000003</v>
      </c>
    </row>
    <row r="533" spans="2:8" ht="15.75" thickBot="1" x14ac:dyDescent="0.3">
      <c r="B533">
        <f t="shared" si="18"/>
        <v>532</v>
      </c>
      <c r="C533" s="121">
        <v>0</v>
      </c>
      <c r="D533" s="120">
        <v>7.5</v>
      </c>
      <c r="E533">
        <f t="shared" si="19"/>
        <v>0</v>
      </c>
      <c r="F533">
        <f t="shared" si="20"/>
        <v>0.20999999999999996</v>
      </c>
      <c r="G533" s="124">
        <f>IF(C533 &lt;= MIN(Calculations!$U$30:$AC$30), 0,
IFERROR(LOOKUP(C533, Calculations!$U$30:$AC$30, Calculations!$U$63:$AC$63), 0))</f>
        <v>0</v>
      </c>
      <c r="H533">
        <f>IF(D533 &lt;= MIN(Calculations!$U$30:$AC$30), 0,
IFERROR(LOOKUP(D533, Calculations!$U$30:$AC$30, Calculations!$U$64:$AC$64), 0))</f>
        <v>0.54910000000000003</v>
      </c>
    </row>
    <row r="534" spans="2:8" ht="15.75" thickBot="1" x14ac:dyDescent="0.3">
      <c r="B534">
        <f t="shared" si="18"/>
        <v>533</v>
      </c>
      <c r="C534" s="121">
        <v>0</v>
      </c>
      <c r="D534" s="120">
        <v>7.7</v>
      </c>
      <c r="E534">
        <f t="shared" si="19"/>
        <v>0</v>
      </c>
      <c r="F534">
        <f t="shared" si="20"/>
        <v>0.18500000000000005</v>
      </c>
      <c r="G534" s="124">
        <f>IF(C534 &lt;= MIN(Calculations!$U$30:$AC$30), 0,
IFERROR(LOOKUP(C534, Calculations!$U$30:$AC$30, Calculations!$U$63:$AC$63), 0))</f>
        <v>0</v>
      </c>
      <c r="H534">
        <f>IF(D534 &lt;= MIN(Calculations!$U$30:$AC$30), 0,
IFERROR(LOOKUP(D534, Calculations!$U$30:$AC$30, Calculations!$U$64:$AC$64), 0))</f>
        <v>0.54910000000000003</v>
      </c>
    </row>
    <row r="535" spans="2:8" ht="15.75" thickBot="1" x14ac:dyDescent="0.3">
      <c r="B535">
        <f t="shared" si="18"/>
        <v>534</v>
      </c>
      <c r="C535" s="121">
        <v>0</v>
      </c>
      <c r="D535" s="120">
        <v>7.87</v>
      </c>
      <c r="E535">
        <f t="shared" si="19"/>
        <v>0</v>
      </c>
      <c r="F535">
        <f t="shared" si="20"/>
        <v>0.12999999999999989</v>
      </c>
      <c r="G535" s="124">
        <f>IF(C535 &lt;= MIN(Calculations!$U$30:$AC$30), 0,
IFERROR(LOOKUP(C535, Calculations!$U$30:$AC$30, Calculations!$U$63:$AC$63), 0))</f>
        <v>0</v>
      </c>
      <c r="H535">
        <f>IF(D535 &lt;= MIN(Calculations!$U$30:$AC$30), 0,
IFERROR(LOOKUP(D535, Calculations!$U$30:$AC$30, Calculations!$U$64:$AC$64), 0))</f>
        <v>0.54910000000000003</v>
      </c>
    </row>
    <row r="536" spans="2:8" ht="15.75" thickBot="1" x14ac:dyDescent="0.3">
      <c r="B536">
        <f t="shared" si="18"/>
        <v>535</v>
      </c>
      <c r="C536" s="121">
        <v>0</v>
      </c>
      <c r="D536" s="120">
        <v>7.96</v>
      </c>
      <c r="E536">
        <f t="shared" si="19"/>
        <v>0</v>
      </c>
      <c r="F536">
        <f t="shared" si="20"/>
        <v>6.999999999999984E-2</v>
      </c>
      <c r="G536" s="124">
        <f>IF(C536 &lt;= MIN(Calculations!$U$30:$AC$30), 0,
IFERROR(LOOKUP(C536, Calculations!$U$30:$AC$30, Calculations!$U$63:$AC$63), 0))</f>
        <v>0</v>
      </c>
      <c r="H536">
        <f>IF(D536 &lt;= MIN(Calculations!$U$30:$AC$30), 0,
IFERROR(LOOKUP(D536, Calculations!$U$30:$AC$30, Calculations!$U$64:$AC$64), 0))</f>
        <v>0.54910000000000003</v>
      </c>
    </row>
    <row r="537" spans="2:8" ht="15.75" thickBot="1" x14ac:dyDescent="0.3">
      <c r="B537">
        <f t="shared" si="18"/>
        <v>536</v>
      </c>
      <c r="C537" s="121">
        <v>0</v>
      </c>
      <c r="D537" s="120">
        <v>8.01</v>
      </c>
      <c r="E537">
        <f t="shared" si="19"/>
        <v>0</v>
      </c>
      <c r="F537">
        <f t="shared" si="20"/>
        <v>2.9999999999999805E-2</v>
      </c>
      <c r="G537" s="124">
        <f>IF(C537 &lt;= MIN(Calculations!$U$30:$AC$30), 0,
IFERROR(LOOKUP(C537, Calculations!$U$30:$AC$30, Calculations!$U$63:$AC$63), 0))</f>
        <v>0</v>
      </c>
      <c r="H537">
        <f>IF(D537 &lt;= MIN(Calculations!$U$30:$AC$30), 0,
IFERROR(LOOKUP(D537, Calculations!$U$30:$AC$30, Calculations!$U$64:$AC$64), 0))</f>
        <v>0.54910000000000003</v>
      </c>
    </row>
    <row r="538" spans="2:8" ht="15.75" thickBot="1" x14ac:dyDescent="0.3">
      <c r="B538">
        <f t="shared" si="18"/>
        <v>537</v>
      </c>
      <c r="C538" s="121">
        <v>0</v>
      </c>
      <c r="D538" s="120">
        <v>8.02</v>
      </c>
      <c r="E538">
        <f t="shared" si="19"/>
        <v>0</v>
      </c>
      <c r="F538">
        <f t="shared" si="20"/>
        <v>-4.9999999999999822E-2</v>
      </c>
      <c r="G538" s="124">
        <f>IF(C538 &lt;= MIN(Calculations!$U$30:$AC$30), 0,
IFERROR(LOOKUP(C538, Calculations!$U$30:$AC$30, Calculations!$U$63:$AC$63), 0))</f>
        <v>0</v>
      </c>
      <c r="H538">
        <f>IF(D538 &lt;= MIN(Calculations!$U$30:$AC$30), 0,
IFERROR(LOOKUP(D538, Calculations!$U$30:$AC$30, Calculations!$U$64:$AC$64), 0))</f>
        <v>0.54910000000000003</v>
      </c>
    </row>
    <row r="539" spans="2:8" ht="15.75" thickBot="1" x14ac:dyDescent="0.3">
      <c r="B539">
        <f t="shared" si="18"/>
        <v>538</v>
      </c>
      <c r="C539" s="121">
        <v>0</v>
      </c>
      <c r="D539" s="120">
        <v>7.91</v>
      </c>
      <c r="E539">
        <f t="shared" si="19"/>
        <v>0</v>
      </c>
      <c r="F539">
        <f t="shared" si="20"/>
        <v>-0.11499999999999977</v>
      </c>
      <c r="G539" s="124">
        <f>IF(C539 &lt;= MIN(Calculations!$U$30:$AC$30), 0,
IFERROR(LOOKUP(C539, Calculations!$U$30:$AC$30, Calculations!$U$63:$AC$63), 0))</f>
        <v>0</v>
      </c>
      <c r="H539">
        <f>IF(D539 &lt;= MIN(Calculations!$U$30:$AC$30), 0,
IFERROR(LOOKUP(D539, Calculations!$U$30:$AC$30, Calculations!$U$64:$AC$64), 0))</f>
        <v>0.54910000000000003</v>
      </c>
    </row>
    <row r="540" spans="2:8" ht="15.75" thickBot="1" x14ac:dyDescent="0.3">
      <c r="B540">
        <f t="shared" si="18"/>
        <v>539</v>
      </c>
      <c r="C540" s="121">
        <v>0</v>
      </c>
      <c r="D540" s="120">
        <v>7.79</v>
      </c>
      <c r="E540">
        <f t="shared" si="19"/>
        <v>0</v>
      </c>
      <c r="F540">
        <f t="shared" si="20"/>
        <v>-0.12000000000000011</v>
      </c>
      <c r="G540" s="124">
        <f>IF(C540 &lt;= MIN(Calculations!$U$30:$AC$30), 0,
IFERROR(LOOKUP(C540, Calculations!$U$30:$AC$30, Calculations!$U$63:$AC$63), 0))</f>
        <v>0</v>
      </c>
      <c r="H540">
        <f>IF(D540 &lt;= MIN(Calculations!$U$30:$AC$30), 0,
IFERROR(LOOKUP(D540, Calculations!$U$30:$AC$30, Calculations!$U$64:$AC$64), 0))</f>
        <v>0.54910000000000003</v>
      </c>
    </row>
    <row r="541" spans="2:8" ht="15.75" thickBot="1" x14ac:dyDescent="0.3">
      <c r="B541">
        <f t="shared" si="18"/>
        <v>540</v>
      </c>
      <c r="C541" s="121">
        <v>0</v>
      </c>
      <c r="D541" s="120">
        <v>7.67</v>
      </c>
      <c r="E541">
        <f t="shared" si="19"/>
        <v>0</v>
      </c>
      <c r="F541">
        <f t="shared" si="20"/>
        <v>-0.16999999999999993</v>
      </c>
      <c r="G541" s="124">
        <f>IF(C541 &lt;= MIN(Calculations!$U$30:$AC$30), 0,
IFERROR(LOOKUP(C541, Calculations!$U$30:$AC$30, Calculations!$U$63:$AC$63), 0))</f>
        <v>0</v>
      </c>
      <c r="H541">
        <f>IF(D541 &lt;= MIN(Calculations!$U$30:$AC$30), 0,
IFERROR(LOOKUP(D541, Calculations!$U$30:$AC$30, Calculations!$U$64:$AC$64), 0))</f>
        <v>0.54910000000000003</v>
      </c>
    </row>
    <row r="542" spans="2:8" ht="15.75" thickBot="1" x14ac:dyDescent="0.3">
      <c r="B542">
        <f t="shared" si="18"/>
        <v>541</v>
      </c>
      <c r="C542" s="121">
        <v>0</v>
      </c>
      <c r="D542" s="120">
        <v>7.45</v>
      </c>
      <c r="E542">
        <f t="shared" si="19"/>
        <v>0</v>
      </c>
      <c r="F542">
        <f t="shared" si="20"/>
        <v>-0.21999999999999975</v>
      </c>
      <c r="G542" s="124">
        <f>IF(C542 &lt;= MIN(Calculations!$U$30:$AC$30), 0,
IFERROR(LOOKUP(C542, Calculations!$U$30:$AC$30, Calculations!$U$63:$AC$63), 0))</f>
        <v>0</v>
      </c>
      <c r="H542">
        <f>IF(D542 &lt;= MIN(Calculations!$U$30:$AC$30), 0,
IFERROR(LOOKUP(D542, Calculations!$U$30:$AC$30, Calculations!$U$64:$AC$64), 0))</f>
        <v>0.54910000000000003</v>
      </c>
    </row>
    <row r="543" spans="2:8" ht="15.75" thickBot="1" x14ac:dyDescent="0.3">
      <c r="B543">
        <f t="shared" si="18"/>
        <v>542</v>
      </c>
      <c r="C543" s="121">
        <v>0</v>
      </c>
      <c r="D543" s="120">
        <v>7.23</v>
      </c>
      <c r="E543">
        <f t="shared" si="19"/>
        <v>0</v>
      </c>
      <c r="F543">
        <f t="shared" si="20"/>
        <v>-0.23499999999999988</v>
      </c>
      <c r="G543" s="124">
        <f>IF(C543 &lt;= MIN(Calculations!$U$30:$AC$30), 0,
IFERROR(LOOKUP(C543, Calculations!$U$30:$AC$30, Calculations!$U$63:$AC$63), 0))</f>
        <v>0</v>
      </c>
      <c r="H543">
        <f>IF(D543 &lt;= MIN(Calculations!$U$30:$AC$30), 0,
IFERROR(LOOKUP(D543, Calculations!$U$30:$AC$30, Calculations!$U$64:$AC$64), 0))</f>
        <v>0.54910000000000003</v>
      </c>
    </row>
    <row r="544" spans="2:8" ht="15.75" thickBot="1" x14ac:dyDescent="0.3">
      <c r="B544">
        <f t="shared" si="18"/>
        <v>543</v>
      </c>
      <c r="C544" s="121">
        <v>0</v>
      </c>
      <c r="D544" s="120">
        <v>6.98</v>
      </c>
      <c r="E544">
        <f t="shared" si="19"/>
        <v>0</v>
      </c>
      <c r="F544">
        <f t="shared" si="20"/>
        <v>-0.26500000000000012</v>
      </c>
      <c r="G544" s="124">
        <f>IF(C544 &lt;= MIN(Calculations!$U$30:$AC$30), 0,
IFERROR(LOOKUP(C544, Calculations!$U$30:$AC$30, Calculations!$U$63:$AC$63), 0))</f>
        <v>0</v>
      </c>
      <c r="H544">
        <f>IF(D544 &lt;= MIN(Calculations!$U$30:$AC$30), 0,
IFERROR(LOOKUP(D544, Calculations!$U$30:$AC$30, Calculations!$U$64:$AC$64), 0))</f>
        <v>0.47480999999999995</v>
      </c>
    </row>
    <row r="545" spans="2:8" ht="15.75" thickBot="1" x14ac:dyDescent="0.3">
      <c r="B545">
        <f t="shared" si="18"/>
        <v>544</v>
      </c>
      <c r="C545" s="121">
        <v>0</v>
      </c>
      <c r="D545" s="120">
        <v>6.7</v>
      </c>
      <c r="E545">
        <f t="shared" si="19"/>
        <v>0</v>
      </c>
      <c r="F545">
        <f t="shared" si="20"/>
        <v>-0.26500000000000012</v>
      </c>
      <c r="G545" s="124">
        <f>IF(C545 &lt;= MIN(Calculations!$U$30:$AC$30), 0,
IFERROR(LOOKUP(C545, Calculations!$U$30:$AC$30, Calculations!$U$63:$AC$63), 0))</f>
        <v>0</v>
      </c>
      <c r="H545">
        <f>IF(D545 &lt;= MIN(Calculations!$U$30:$AC$30), 0,
IFERROR(LOOKUP(D545, Calculations!$U$30:$AC$30, Calculations!$U$64:$AC$64), 0))</f>
        <v>0.47480999999999995</v>
      </c>
    </row>
    <row r="546" spans="2:8" ht="15.75" thickBot="1" x14ac:dyDescent="0.3">
      <c r="B546">
        <f t="shared" si="18"/>
        <v>545</v>
      </c>
      <c r="C546" s="121">
        <v>0</v>
      </c>
      <c r="D546" s="120">
        <v>6.45</v>
      </c>
      <c r="E546">
        <f t="shared" si="19"/>
        <v>0</v>
      </c>
      <c r="F546">
        <f t="shared" si="20"/>
        <v>-0.28000000000000025</v>
      </c>
      <c r="G546" s="124">
        <f>IF(C546 &lt;= MIN(Calculations!$U$30:$AC$30), 0,
IFERROR(LOOKUP(C546, Calculations!$U$30:$AC$30, Calculations!$U$63:$AC$63), 0))</f>
        <v>0</v>
      </c>
      <c r="H546">
        <f>IF(D546 &lt;= MIN(Calculations!$U$30:$AC$30), 0,
IFERROR(LOOKUP(D546, Calculations!$U$30:$AC$30, Calculations!$U$64:$AC$64), 0))</f>
        <v>0.47480999999999995</v>
      </c>
    </row>
    <row r="547" spans="2:8" ht="15.75" thickBot="1" x14ac:dyDescent="0.3">
      <c r="B547">
        <f t="shared" si="18"/>
        <v>546</v>
      </c>
      <c r="C547" s="121">
        <v>0</v>
      </c>
      <c r="D547" s="120">
        <v>6.14</v>
      </c>
      <c r="E547">
        <f t="shared" si="19"/>
        <v>0</v>
      </c>
      <c r="F547">
        <f t="shared" si="20"/>
        <v>-0.28500000000000014</v>
      </c>
      <c r="G547" s="124">
        <f>IF(C547 &lt;= MIN(Calculations!$U$30:$AC$30), 0,
IFERROR(LOOKUP(C547, Calculations!$U$30:$AC$30, Calculations!$U$63:$AC$63), 0))</f>
        <v>0</v>
      </c>
      <c r="H547">
        <f>IF(D547 &lt;= MIN(Calculations!$U$30:$AC$30), 0,
IFERROR(LOOKUP(D547, Calculations!$U$30:$AC$30, Calculations!$U$64:$AC$64), 0))</f>
        <v>0.47480999999999995</v>
      </c>
    </row>
    <row r="548" spans="2:8" ht="15.75" thickBot="1" x14ac:dyDescent="0.3">
      <c r="B548">
        <f t="shared" si="18"/>
        <v>547</v>
      </c>
      <c r="C548" s="121">
        <v>0</v>
      </c>
      <c r="D548" s="120">
        <v>5.88</v>
      </c>
      <c r="E548">
        <f t="shared" si="19"/>
        <v>0</v>
      </c>
      <c r="F548">
        <f t="shared" si="20"/>
        <v>-0.27</v>
      </c>
      <c r="G548" s="124">
        <f>IF(C548 &lt;= MIN(Calculations!$U$30:$AC$30), 0,
IFERROR(LOOKUP(C548, Calculations!$U$30:$AC$30, Calculations!$U$63:$AC$63), 0))</f>
        <v>0</v>
      </c>
      <c r="H548">
        <f>IF(D548 &lt;= MIN(Calculations!$U$30:$AC$30), 0,
IFERROR(LOOKUP(D548, Calculations!$U$30:$AC$30, Calculations!$U$64:$AC$64), 0))</f>
        <v>0.47480999999999995</v>
      </c>
    </row>
    <row r="549" spans="2:8" ht="15.75" thickBot="1" x14ac:dyDescent="0.3">
      <c r="B549">
        <f t="shared" si="18"/>
        <v>548</v>
      </c>
      <c r="C549" s="121">
        <v>0</v>
      </c>
      <c r="D549" s="120">
        <v>5.6</v>
      </c>
      <c r="E549">
        <f t="shared" si="19"/>
        <v>0</v>
      </c>
      <c r="F549">
        <f t="shared" si="20"/>
        <v>-0.24500000000000011</v>
      </c>
      <c r="G549" s="124">
        <f>IF(C549 &lt;= MIN(Calculations!$U$30:$AC$30), 0,
IFERROR(LOOKUP(C549, Calculations!$U$30:$AC$30, Calculations!$U$63:$AC$63), 0))</f>
        <v>0</v>
      </c>
      <c r="H549">
        <f>IF(D549 &lt;= MIN(Calculations!$U$30:$AC$30), 0,
IFERROR(LOOKUP(D549, Calculations!$U$30:$AC$30, Calculations!$U$64:$AC$64), 0))</f>
        <v>0.47480999999999995</v>
      </c>
    </row>
    <row r="550" spans="2:8" ht="15.75" thickBot="1" x14ac:dyDescent="0.3">
      <c r="B550">
        <f t="shared" si="18"/>
        <v>549</v>
      </c>
      <c r="C550" s="121">
        <v>0</v>
      </c>
      <c r="D550" s="120">
        <v>5.39</v>
      </c>
      <c r="E550">
        <f t="shared" si="19"/>
        <v>0</v>
      </c>
      <c r="F550">
        <f t="shared" si="20"/>
        <v>-0.25499999999999989</v>
      </c>
      <c r="G550" s="124">
        <f>IF(C550 &lt;= MIN(Calculations!$U$30:$AC$30), 0,
IFERROR(LOOKUP(C550, Calculations!$U$30:$AC$30, Calculations!$U$63:$AC$63), 0))</f>
        <v>0</v>
      </c>
      <c r="H550">
        <f>IF(D550 &lt;= MIN(Calculations!$U$30:$AC$30), 0,
IFERROR(LOOKUP(D550, Calculations!$U$30:$AC$30, Calculations!$U$64:$AC$64), 0))</f>
        <v>0.47480999999999995</v>
      </c>
    </row>
    <row r="551" spans="2:8" ht="15.75" thickBot="1" x14ac:dyDescent="0.3">
      <c r="B551">
        <f t="shared" si="18"/>
        <v>550</v>
      </c>
      <c r="C551" s="121">
        <v>0</v>
      </c>
      <c r="D551" s="120">
        <v>5.09</v>
      </c>
      <c r="E551">
        <f t="shared" si="19"/>
        <v>0</v>
      </c>
      <c r="F551">
        <f t="shared" si="20"/>
        <v>-0.29000000000000004</v>
      </c>
      <c r="G551" s="124">
        <f>IF(C551 &lt;= MIN(Calculations!$U$30:$AC$30), 0,
IFERROR(LOOKUP(C551, Calculations!$U$30:$AC$30, Calculations!$U$63:$AC$63), 0))</f>
        <v>0</v>
      </c>
      <c r="H551">
        <f>IF(D551 &lt;= MIN(Calculations!$U$30:$AC$30), 0,
IFERROR(LOOKUP(D551, Calculations!$U$30:$AC$30, Calculations!$U$64:$AC$64), 0))</f>
        <v>0.33592</v>
      </c>
    </row>
    <row r="552" spans="2:8" ht="15.75" thickBot="1" x14ac:dyDescent="0.3">
      <c r="B552">
        <f t="shared" si="18"/>
        <v>551</v>
      </c>
      <c r="C552" s="121">
        <v>0</v>
      </c>
      <c r="D552" s="120">
        <v>4.8099999999999996</v>
      </c>
      <c r="E552">
        <f t="shared" si="19"/>
        <v>0</v>
      </c>
      <c r="F552">
        <f t="shared" si="20"/>
        <v>-0.25</v>
      </c>
      <c r="G552" s="124">
        <f>IF(C552 &lt;= MIN(Calculations!$U$30:$AC$30), 0,
IFERROR(LOOKUP(C552, Calculations!$U$30:$AC$30, Calculations!$U$63:$AC$63), 0))</f>
        <v>0</v>
      </c>
      <c r="H552">
        <f>IF(D552 &lt;= MIN(Calculations!$U$30:$AC$30), 0,
IFERROR(LOOKUP(D552, Calculations!$U$30:$AC$30, Calculations!$U$64:$AC$64), 0))</f>
        <v>0.33592</v>
      </c>
    </row>
    <row r="553" spans="2:8" ht="15.75" thickBot="1" x14ac:dyDescent="0.3">
      <c r="B553">
        <f t="shared" si="18"/>
        <v>552</v>
      </c>
      <c r="C553" s="121">
        <v>0</v>
      </c>
      <c r="D553" s="120">
        <v>4.59</v>
      </c>
      <c r="E553">
        <f t="shared" si="19"/>
        <v>0</v>
      </c>
      <c r="F553">
        <f t="shared" si="20"/>
        <v>-0.25</v>
      </c>
      <c r="G553" s="124">
        <f>IF(C553 &lt;= MIN(Calculations!$U$30:$AC$30), 0,
IFERROR(LOOKUP(C553, Calculations!$U$30:$AC$30, Calculations!$U$63:$AC$63), 0))</f>
        <v>0</v>
      </c>
      <c r="H553">
        <f>IF(D553 &lt;= MIN(Calculations!$U$30:$AC$30), 0,
IFERROR(LOOKUP(D553, Calculations!$U$30:$AC$30, Calculations!$U$64:$AC$64), 0))</f>
        <v>0.33592</v>
      </c>
    </row>
    <row r="554" spans="2:8" ht="15.75" thickBot="1" x14ac:dyDescent="0.3">
      <c r="B554">
        <f t="shared" si="18"/>
        <v>553</v>
      </c>
      <c r="C554" s="121">
        <v>0</v>
      </c>
      <c r="D554" s="120">
        <v>4.3099999999999996</v>
      </c>
      <c r="E554">
        <f t="shared" si="19"/>
        <v>0</v>
      </c>
      <c r="F554">
        <f t="shared" si="20"/>
        <v>-0.25499999999999989</v>
      </c>
      <c r="G554" s="124">
        <f>IF(C554 &lt;= MIN(Calculations!$U$30:$AC$30), 0,
IFERROR(LOOKUP(C554, Calculations!$U$30:$AC$30, Calculations!$U$63:$AC$63), 0))</f>
        <v>0</v>
      </c>
      <c r="H554">
        <f>IF(D554 &lt;= MIN(Calculations!$U$30:$AC$30), 0,
IFERROR(LOOKUP(D554, Calculations!$U$30:$AC$30, Calculations!$U$64:$AC$64), 0))</f>
        <v>0.33592</v>
      </c>
    </row>
    <row r="555" spans="2:8" ht="15.75" thickBot="1" x14ac:dyDescent="0.3">
      <c r="B555">
        <f t="shared" ref="B555:B618" si="21">B554+1</f>
        <v>554</v>
      </c>
      <c r="C555" s="121">
        <v>0</v>
      </c>
      <c r="D555" s="120">
        <v>4.08</v>
      </c>
      <c r="E555">
        <f t="shared" si="19"/>
        <v>0</v>
      </c>
      <c r="F555">
        <f t="shared" si="20"/>
        <v>-0.22499999999999987</v>
      </c>
      <c r="G555" s="124">
        <f>IF(C555 &lt;= MIN(Calculations!$U$30:$AC$30), 0,
IFERROR(LOOKUP(C555, Calculations!$U$30:$AC$30, Calculations!$U$63:$AC$63), 0))</f>
        <v>0</v>
      </c>
      <c r="H555">
        <f>IF(D555 &lt;= MIN(Calculations!$U$30:$AC$30), 0,
IFERROR(LOOKUP(D555, Calculations!$U$30:$AC$30, Calculations!$U$64:$AC$64), 0))</f>
        <v>0.33592</v>
      </c>
    </row>
    <row r="556" spans="2:8" ht="15.75" thickBot="1" x14ac:dyDescent="0.3">
      <c r="B556">
        <f t="shared" si="21"/>
        <v>555</v>
      </c>
      <c r="C556" s="121">
        <v>0</v>
      </c>
      <c r="D556" s="120">
        <v>3.86</v>
      </c>
      <c r="E556">
        <f t="shared" si="19"/>
        <v>0</v>
      </c>
      <c r="F556">
        <f t="shared" si="20"/>
        <v>-0.20999999999999996</v>
      </c>
      <c r="G556" s="124">
        <f>IF(C556 &lt;= MIN(Calculations!$U$30:$AC$30), 0,
IFERROR(LOOKUP(C556, Calculations!$U$30:$AC$30, Calculations!$U$63:$AC$63), 0))</f>
        <v>0</v>
      </c>
      <c r="H556">
        <f>IF(D556 &lt;= MIN(Calculations!$U$30:$AC$30), 0,
IFERROR(LOOKUP(D556, Calculations!$U$30:$AC$30, Calculations!$U$64:$AC$64), 0))</f>
        <v>0.33592</v>
      </c>
    </row>
    <row r="557" spans="2:8" ht="15.75" thickBot="1" x14ac:dyDescent="0.3">
      <c r="B557">
        <f t="shared" si="21"/>
        <v>556</v>
      </c>
      <c r="C557" s="121">
        <v>0</v>
      </c>
      <c r="D557" s="120">
        <v>3.66</v>
      </c>
      <c r="E557">
        <f t="shared" si="19"/>
        <v>0</v>
      </c>
      <c r="F557">
        <f t="shared" si="20"/>
        <v>-0.20999999999999996</v>
      </c>
      <c r="G557" s="124">
        <f>IF(C557 &lt;= MIN(Calculations!$U$30:$AC$30), 0,
IFERROR(LOOKUP(C557, Calculations!$U$30:$AC$30, Calculations!$U$63:$AC$63), 0))</f>
        <v>0</v>
      </c>
      <c r="H557">
        <f>IF(D557 &lt;= MIN(Calculations!$U$30:$AC$30), 0,
IFERROR(LOOKUP(D557, Calculations!$U$30:$AC$30, Calculations!$U$64:$AC$64), 0))</f>
        <v>0.33592</v>
      </c>
    </row>
    <row r="558" spans="2:8" ht="15.75" thickBot="1" x14ac:dyDescent="0.3">
      <c r="B558">
        <f t="shared" si="21"/>
        <v>557</v>
      </c>
      <c r="C558" s="121">
        <v>0</v>
      </c>
      <c r="D558" s="120">
        <v>3.44</v>
      </c>
      <c r="E558">
        <f t="shared" si="19"/>
        <v>0</v>
      </c>
      <c r="F558">
        <f t="shared" si="20"/>
        <v>-0.19500000000000006</v>
      </c>
      <c r="G558" s="124">
        <f>IF(C558 &lt;= MIN(Calculations!$U$30:$AC$30), 0,
IFERROR(LOOKUP(C558, Calculations!$U$30:$AC$30, Calculations!$U$63:$AC$63), 0))</f>
        <v>0</v>
      </c>
      <c r="H558">
        <f>IF(D558 &lt;= MIN(Calculations!$U$30:$AC$30), 0,
IFERROR(LOOKUP(D558, Calculations!$U$30:$AC$30, Calculations!$U$64:$AC$64), 0))</f>
        <v>0.1528436</v>
      </c>
    </row>
    <row r="559" spans="2:8" ht="15.75" thickBot="1" x14ac:dyDescent="0.3">
      <c r="B559">
        <f t="shared" si="21"/>
        <v>558</v>
      </c>
      <c r="C559" s="121">
        <v>0</v>
      </c>
      <c r="D559" s="120">
        <v>3.27</v>
      </c>
      <c r="E559">
        <f t="shared" si="19"/>
        <v>0</v>
      </c>
      <c r="F559">
        <f t="shared" si="20"/>
        <v>-0.16999999999999993</v>
      </c>
      <c r="G559" s="124">
        <f>IF(C559 &lt;= MIN(Calculations!$U$30:$AC$30), 0,
IFERROR(LOOKUP(C559, Calculations!$U$30:$AC$30, Calculations!$U$63:$AC$63), 0))</f>
        <v>0</v>
      </c>
      <c r="H559">
        <f>IF(D559 &lt;= MIN(Calculations!$U$30:$AC$30), 0,
IFERROR(LOOKUP(D559, Calculations!$U$30:$AC$30, Calculations!$U$64:$AC$64), 0))</f>
        <v>0.1528436</v>
      </c>
    </row>
    <row r="560" spans="2:8" ht="15.75" thickBot="1" x14ac:dyDescent="0.3">
      <c r="B560">
        <f t="shared" si="21"/>
        <v>559</v>
      </c>
      <c r="C560" s="121">
        <v>0</v>
      </c>
      <c r="D560" s="120">
        <v>3.1</v>
      </c>
      <c r="E560">
        <f t="shared" si="19"/>
        <v>0</v>
      </c>
      <c r="F560">
        <f t="shared" si="20"/>
        <v>-0.16999999999999993</v>
      </c>
      <c r="G560" s="124">
        <f>IF(C560 &lt;= MIN(Calculations!$U$30:$AC$30), 0,
IFERROR(LOOKUP(C560, Calculations!$U$30:$AC$30, Calculations!$U$63:$AC$63), 0))</f>
        <v>0</v>
      </c>
      <c r="H560">
        <f>IF(D560 &lt;= MIN(Calculations!$U$30:$AC$30), 0,
IFERROR(LOOKUP(D560, Calculations!$U$30:$AC$30, Calculations!$U$64:$AC$64), 0))</f>
        <v>0.1528436</v>
      </c>
    </row>
    <row r="561" spans="2:8" ht="15.75" thickBot="1" x14ac:dyDescent="0.3">
      <c r="B561">
        <f t="shared" si="21"/>
        <v>560</v>
      </c>
      <c r="C561" s="121">
        <v>0</v>
      </c>
      <c r="D561" s="120">
        <v>2.93</v>
      </c>
      <c r="E561">
        <f t="shared" si="19"/>
        <v>0</v>
      </c>
      <c r="F561">
        <f t="shared" si="20"/>
        <v>-0.18999999999999995</v>
      </c>
      <c r="G561" s="124">
        <f>IF(C561 &lt;= MIN(Calculations!$U$30:$AC$30), 0,
IFERROR(LOOKUP(C561, Calculations!$U$30:$AC$30, Calculations!$U$63:$AC$63), 0))</f>
        <v>0</v>
      </c>
      <c r="H561">
        <f>IF(D561 &lt;= MIN(Calculations!$U$30:$AC$30), 0,
IFERROR(LOOKUP(D561, Calculations!$U$30:$AC$30, Calculations!$U$64:$AC$64), 0))</f>
        <v>0.1528436</v>
      </c>
    </row>
    <row r="562" spans="2:8" ht="15.75" thickBot="1" x14ac:dyDescent="0.3">
      <c r="B562">
        <f t="shared" si="21"/>
        <v>561</v>
      </c>
      <c r="C562" s="121">
        <v>0</v>
      </c>
      <c r="D562" s="120">
        <v>2.72</v>
      </c>
      <c r="E562">
        <f t="shared" si="19"/>
        <v>0</v>
      </c>
      <c r="F562">
        <f t="shared" si="20"/>
        <v>-0.18500000000000005</v>
      </c>
      <c r="G562" s="124">
        <f>IF(C562 &lt;= MIN(Calculations!$U$30:$AC$30), 0,
IFERROR(LOOKUP(C562, Calculations!$U$30:$AC$30, Calculations!$U$63:$AC$63), 0))</f>
        <v>0</v>
      </c>
      <c r="H562">
        <f>IF(D562 &lt;= MIN(Calculations!$U$30:$AC$30), 0,
IFERROR(LOOKUP(D562, Calculations!$U$30:$AC$30, Calculations!$U$64:$AC$64), 0))</f>
        <v>0.1528436</v>
      </c>
    </row>
    <row r="563" spans="2:8" ht="15.75" thickBot="1" x14ac:dyDescent="0.3">
      <c r="B563">
        <f t="shared" si="21"/>
        <v>562</v>
      </c>
      <c r="C563" s="121">
        <v>0</v>
      </c>
      <c r="D563" s="120">
        <v>2.56</v>
      </c>
      <c r="E563">
        <f t="shared" si="19"/>
        <v>0</v>
      </c>
      <c r="F563">
        <f t="shared" si="20"/>
        <v>-0.15500000000000003</v>
      </c>
      <c r="G563" s="124">
        <f>IF(C563 &lt;= MIN(Calculations!$U$30:$AC$30), 0,
IFERROR(LOOKUP(C563, Calculations!$U$30:$AC$30, Calculations!$U$63:$AC$63), 0))</f>
        <v>0</v>
      </c>
      <c r="H563">
        <f>IF(D563 &lt;= MIN(Calculations!$U$30:$AC$30), 0,
IFERROR(LOOKUP(D563, Calculations!$U$30:$AC$30, Calculations!$U$64:$AC$64), 0))</f>
        <v>0.1528436</v>
      </c>
    </row>
    <row r="564" spans="2:8" ht="15.75" thickBot="1" x14ac:dyDescent="0.3">
      <c r="B564">
        <f t="shared" si="21"/>
        <v>563</v>
      </c>
      <c r="C564" s="121">
        <v>0</v>
      </c>
      <c r="D564" s="120">
        <v>2.41</v>
      </c>
      <c r="E564">
        <f t="shared" si="19"/>
        <v>0</v>
      </c>
      <c r="F564">
        <f t="shared" si="20"/>
        <v>-0.15000000000000013</v>
      </c>
      <c r="G564" s="124">
        <f>IF(C564 &lt;= MIN(Calculations!$U$30:$AC$30), 0,
IFERROR(LOOKUP(C564, Calculations!$U$30:$AC$30, Calculations!$U$63:$AC$63), 0))</f>
        <v>0</v>
      </c>
      <c r="H564">
        <f>IF(D564 &lt;= MIN(Calculations!$U$30:$AC$30), 0,
IFERROR(LOOKUP(D564, Calculations!$U$30:$AC$30, Calculations!$U$64:$AC$64), 0))</f>
        <v>0.1528436</v>
      </c>
    </row>
    <row r="565" spans="2:8" ht="15.75" thickBot="1" x14ac:dyDescent="0.3">
      <c r="B565">
        <f t="shared" si="21"/>
        <v>564</v>
      </c>
      <c r="C565" s="121">
        <v>0</v>
      </c>
      <c r="D565" s="120">
        <v>2.2599999999999998</v>
      </c>
      <c r="E565">
        <f t="shared" si="19"/>
        <v>0</v>
      </c>
      <c r="F565">
        <f t="shared" si="20"/>
        <v>-0.15000000000000013</v>
      </c>
      <c r="G565" s="124">
        <f>IF(C565 &lt;= MIN(Calculations!$U$30:$AC$30), 0,
IFERROR(LOOKUP(C565, Calculations!$U$30:$AC$30, Calculations!$U$63:$AC$63), 0))</f>
        <v>0</v>
      </c>
      <c r="H565">
        <f>IF(D565 &lt;= MIN(Calculations!$U$30:$AC$30), 0,
IFERROR(LOOKUP(D565, Calculations!$U$30:$AC$30, Calculations!$U$64:$AC$64), 0))</f>
        <v>0.1528436</v>
      </c>
    </row>
    <row r="566" spans="2:8" ht="15.75" thickBot="1" x14ac:dyDescent="0.3">
      <c r="B566">
        <f t="shared" si="21"/>
        <v>565</v>
      </c>
      <c r="C566" s="121">
        <v>0</v>
      </c>
      <c r="D566" s="120">
        <v>2.11</v>
      </c>
      <c r="E566">
        <f t="shared" si="19"/>
        <v>0</v>
      </c>
      <c r="F566">
        <f t="shared" si="20"/>
        <v>-0.12999999999999989</v>
      </c>
      <c r="G566" s="124">
        <f>IF(C566 &lt;= MIN(Calculations!$U$30:$AC$30), 0,
IFERROR(LOOKUP(C566, Calculations!$U$30:$AC$30, Calculations!$U$63:$AC$63), 0))</f>
        <v>0</v>
      </c>
      <c r="H566">
        <f>IF(D566 &lt;= MIN(Calculations!$U$30:$AC$30), 0,
IFERROR(LOOKUP(D566, Calculations!$U$30:$AC$30, Calculations!$U$64:$AC$64), 0))</f>
        <v>0.1528436</v>
      </c>
    </row>
    <row r="567" spans="2:8" ht="15.75" thickBot="1" x14ac:dyDescent="0.3">
      <c r="B567">
        <f t="shared" si="21"/>
        <v>566</v>
      </c>
      <c r="C567" s="121">
        <v>0</v>
      </c>
      <c r="D567" s="120">
        <v>2</v>
      </c>
      <c r="E567">
        <f t="shared" si="19"/>
        <v>0</v>
      </c>
      <c r="F567">
        <f t="shared" si="20"/>
        <v>-0.12499999999999989</v>
      </c>
      <c r="G567" s="124">
        <f>IF(C567 &lt;= MIN(Calculations!$U$30:$AC$30), 0,
IFERROR(LOOKUP(C567, Calculations!$U$30:$AC$30, Calculations!$U$63:$AC$63), 0))</f>
        <v>0</v>
      </c>
      <c r="H567">
        <f>IF(D567 &lt;= MIN(Calculations!$U$30:$AC$30), 0,
IFERROR(LOOKUP(D567, Calculations!$U$30:$AC$30, Calculations!$U$64:$AC$64), 0))</f>
        <v>0.1528436</v>
      </c>
    </row>
    <row r="568" spans="2:8" ht="15.75" thickBot="1" x14ac:dyDescent="0.3">
      <c r="B568">
        <f t="shared" si="21"/>
        <v>567</v>
      </c>
      <c r="C568" s="121">
        <v>0</v>
      </c>
      <c r="D568" s="120">
        <v>1.86</v>
      </c>
      <c r="E568">
        <f t="shared" si="19"/>
        <v>0</v>
      </c>
      <c r="F568">
        <f t="shared" si="20"/>
        <v>-0.13500000000000001</v>
      </c>
      <c r="G568" s="124">
        <f>IF(C568 &lt;= MIN(Calculations!$U$30:$AC$30), 0,
IFERROR(LOOKUP(C568, Calculations!$U$30:$AC$30, Calculations!$U$63:$AC$63), 0))</f>
        <v>0</v>
      </c>
      <c r="H568">
        <f>IF(D568 &lt;= MIN(Calculations!$U$30:$AC$30), 0,
IFERROR(LOOKUP(D568, Calculations!$U$30:$AC$30, Calculations!$U$64:$AC$64), 0))</f>
        <v>0.1528436</v>
      </c>
    </row>
    <row r="569" spans="2:8" ht="15.75" thickBot="1" x14ac:dyDescent="0.3">
      <c r="B569">
        <f t="shared" si="21"/>
        <v>568</v>
      </c>
      <c r="C569" s="121">
        <v>0</v>
      </c>
      <c r="D569" s="120">
        <v>1.73</v>
      </c>
      <c r="E569">
        <f t="shared" si="19"/>
        <v>0</v>
      </c>
      <c r="F569">
        <f t="shared" si="20"/>
        <v>-0.10500000000000009</v>
      </c>
      <c r="G569" s="124">
        <f>IF(C569 &lt;= MIN(Calculations!$U$30:$AC$30), 0,
IFERROR(LOOKUP(C569, Calculations!$U$30:$AC$30, Calculations!$U$63:$AC$63), 0))</f>
        <v>0</v>
      </c>
      <c r="H569">
        <f>IF(D569 &lt;= MIN(Calculations!$U$30:$AC$30), 0,
IFERROR(LOOKUP(D569, Calculations!$U$30:$AC$30, Calculations!$U$64:$AC$64), 0))</f>
        <v>0</v>
      </c>
    </row>
    <row r="570" spans="2:8" ht="15.75" thickBot="1" x14ac:dyDescent="0.3">
      <c r="B570">
        <f t="shared" si="21"/>
        <v>569</v>
      </c>
      <c r="C570" s="121">
        <v>0</v>
      </c>
      <c r="D570" s="120">
        <v>1.65</v>
      </c>
      <c r="E570">
        <f t="shared" si="19"/>
        <v>0</v>
      </c>
      <c r="F570">
        <f t="shared" si="20"/>
        <v>-0.10499999999999998</v>
      </c>
      <c r="G570" s="124">
        <f>IF(C570 &lt;= MIN(Calculations!$U$30:$AC$30), 0,
IFERROR(LOOKUP(C570, Calculations!$U$30:$AC$30, Calculations!$U$63:$AC$63), 0))</f>
        <v>0</v>
      </c>
      <c r="H570">
        <f>IF(D570 &lt;= MIN(Calculations!$U$30:$AC$30), 0,
IFERROR(LOOKUP(D570, Calculations!$U$30:$AC$30, Calculations!$U$64:$AC$64), 0))</f>
        <v>0</v>
      </c>
    </row>
    <row r="571" spans="2:8" ht="15.75" thickBot="1" x14ac:dyDescent="0.3">
      <c r="B571">
        <f t="shared" si="21"/>
        <v>570</v>
      </c>
      <c r="C571" s="121">
        <v>0</v>
      </c>
      <c r="D571" s="120">
        <v>1.52</v>
      </c>
      <c r="E571">
        <f t="shared" si="19"/>
        <v>0</v>
      </c>
      <c r="F571">
        <f t="shared" si="20"/>
        <v>-0.11499999999999999</v>
      </c>
      <c r="G571" s="124">
        <f>IF(C571 &lt;= MIN(Calculations!$U$30:$AC$30), 0,
IFERROR(LOOKUP(C571, Calculations!$U$30:$AC$30, Calculations!$U$63:$AC$63), 0))</f>
        <v>0</v>
      </c>
      <c r="H571">
        <f>IF(D571 &lt;= MIN(Calculations!$U$30:$AC$30), 0,
IFERROR(LOOKUP(D571, Calculations!$U$30:$AC$30, Calculations!$U$64:$AC$64), 0))</f>
        <v>0</v>
      </c>
    </row>
    <row r="572" spans="2:8" ht="15.75" thickBot="1" x14ac:dyDescent="0.3">
      <c r="B572">
        <f t="shared" si="21"/>
        <v>571</v>
      </c>
      <c r="C572" s="121">
        <v>0</v>
      </c>
      <c r="D572" s="120">
        <v>1.42</v>
      </c>
      <c r="E572">
        <f t="shared" si="19"/>
        <v>0</v>
      </c>
      <c r="F572">
        <f t="shared" si="20"/>
        <v>-0.10499999999999998</v>
      </c>
      <c r="G572" s="124">
        <f>IF(C572 &lt;= MIN(Calculations!$U$30:$AC$30), 0,
IFERROR(LOOKUP(C572, Calculations!$U$30:$AC$30, Calculations!$U$63:$AC$63), 0))</f>
        <v>0</v>
      </c>
      <c r="H572">
        <f>IF(D572 &lt;= MIN(Calculations!$U$30:$AC$30), 0,
IFERROR(LOOKUP(D572, Calculations!$U$30:$AC$30, Calculations!$U$64:$AC$64), 0))</f>
        <v>0</v>
      </c>
    </row>
    <row r="573" spans="2:8" ht="15.75" thickBot="1" x14ac:dyDescent="0.3">
      <c r="B573">
        <f t="shared" si="21"/>
        <v>572</v>
      </c>
      <c r="C573" s="121">
        <v>0</v>
      </c>
      <c r="D573" s="120">
        <v>1.31</v>
      </c>
      <c r="E573">
        <f t="shared" si="19"/>
        <v>0</v>
      </c>
      <c r="F573">
        <f t="shared" si="20"/>
        <v>-9.4999999999999973E-2</v>
      </c>
      <c r="G573" s="124">
        <f>IF(C573 &lt;= MIN(Calculations!$U$30:$AC$30), 0,
IFERROR(LOOKUP(C573, Calculations!$U$30:$AC$30, Calculations!$U$63:$AC$63), 0))</f>
        <v>0</v>
      </c>
      <c r="H573">
        <f>IF(D573 &lt;= MIN(Calculations!$U$30:$AC$30), 0,
IFERROR(LOOKUP(D573, Calculations!$U$30:$AC$30, Calculations!$U$64:$AC$64), 0))</f>
        <v>0</v>
      </c>
    </row>
    <row r="574" spans="2:8" ht="15.75" thickBot="1" x14ac:dyDescent="0.3">
      <c r="B574">
        <f t="shared" si="21"/>
        <v>573</v>
      </c>
      <c r="C574" s="121">
        <v>0</v>
      </c>
      <c r="D574" s="120">
        <v>1.23</v>
      </c>
      <c r="E574">
        <f t="shared" si="19"/>
        <v>0</v>
      </c>
      <c r="F574">
        <f t="shared" si="20"/>
        <v>-8.0000000000000071E-2</v>
      </c>
      <c r="G574" s="124">
        <f>IF(C574 &lt;= MIN(Calculations!$U$30:$AC$30), 0,
IFERROR(LOOKUP(C574, Calculations!$U$30:$AC$30, Calculations!$U$63:$AC$63), 0))</f>
        <v>0</v>
      </c>
      <c r="H574">
        <f>IF(D574 &lt;= MIN(Calculations!$U$30:$AC$30), 0,
IFERROR(LOOKUP(D574, Calculations!$U$30:$AC$30, Calculations!$U$64:$AC$64), 0))</f>
        <v>0</v>
      </c>
    </row>
    <row r="575" spans="2:8" ht="15.75" thickBot="1" x14ac:dyDescent="0.3">
      <c r="B575">
        <f t="shared" si="21"/>
        <v>574</v>
      </c>
      <c r="C575" s="121">
        <v>0</v>
      </c>
      <c r="D575" s="120">
        <v>1.1499999999999999</v>
      </c>
      <c r="E575">
        <f t="shared" si="19"/>
        <v>0</v>
      </c>
      <c r="F575">
        <f t="shared" si="20"/>
        <v>-7.999999999999996E-2</v>
      </c>
      <c r="G575" s="124">
        <f>IF(C575 &lt;= MIN(Calculations!$U$30:$AC$30), 0,
IFERROR(LOOKUP(C575, Calculations!$U$30:$AC$30, Calculations!$U$63:$AC$63), 0))</f>
        <v>0</v>
      </c>
      <c r="H575">
        <f>IF(D575 &lt;= MIN(Calculations!$U$30:$AC$30), 0,
IFERROR(LOOKUP(D575, Calculations!$U$30:$AC$30, Calculations!$U$64:$AC$64), 0))</f>
        <v>0</v>
      </c>
    </row>
    <row r="576" spans="2:8" ht="15.75" thickBot="1" x14ac:dyDescent="0.3">
      <c r="B576">
        <f t="shared" si="21"/>
        <v>575</v>
      </c>
      <c r="C576" s="121">
        <v>0</v>
      </c>
      <c r="D576" s="120">
        <v>1.07</v>
      </c>
      <c r="E576">
        <f t="shared" si="19"/>
        <v>0</v>
      </c>
      <c r="F576">
        <f t="shared" si="20"/>
        <v>-7.4999999999999956E-2</v>
      </c>
      <c r="G576" s="124">
        <f>IF(C576 &lt;= MIN(Calculations!$U$30:$AC$30), 0,
IFERROR(LOOKUP(C576, Calculations!$U$30:$AC$30, Calculations!$U$63:$AC$63), 0))</f>
        <v>0</v>
      </c>
      <c r="H576">
        <f>IF(D576 &lt;= MIN(Calculations!$U$30:$AC$30), 0,
IFERROR(LOOKUP(D576, Calculations!$U$30:$AC$30, Calculations!$U$64:$AC$64), 0))</f>
        <v>0</v>
      </c>
    </row>
    <row r="577" spans="2:8" ht="15.75" thickBot="1" x14ac:dyDescent="0.3">
      <c r="B577">
        <f t="shared" si="21"/>
        <v>576</v>
      </c>
      <c r="C577" s="121">
        <v>0</v>
      </c>
      <c r="D577" s="120">
        <v>1</v>
      </c>
      <c r="E577">
        <f t="shared" si="19"/>
        <v>0</v>
      </c>
      <c r="F577">
        <f t="shared" si="20"/>
        <v>-7.5000000000000011E-2</v>
      </c>
      <c r="G577" s="124">
        <f>IF(C577 &lt;= MIN(Calculations!$U$30:$AC$30), 0,
IFERROR(LOOKUP(C577, Calculations!$U$30:$AC$30, Calculations!$U$63:$AC$63), 0))</f>
        <v>0</v>
      </c>
      <c r="H577">
        <f>IF(D577 &lt;= MIN(Calculations!$U$30:$AC$30), 0,
IFERROR(LOOKUP(D577, Calculations!$U$30:$AC$30, Calculations!$U$64:$AC$64), 0))</f>
        <v>0</v>
      </c>
    </row>
    <row r="578" spans="2:8" ht="15.75" thickBot="1" x14ac:dyDescent="0.3">
      <c r="B578">
        <f t="shared" si="21"/>
        <v>577</v>
      </c>
      <c r="C578" s="121">
        <v>0</v>
      </c>
      <c r="D578" s="120">
        <v>0.92</v>
      </c>
      <c r="E578">
        <f t="shared" si="19"/>
        <v>0</v>
      </c>
      <c r="F578">
        <f t="shared" si="20"/>
        <v>-7.5000000000000011E-2</v>
      </c>
      <c r="G578" s="124">
        <f>IF(C578 &lt;= MIN(Calculations!$U$30:$AC$30), 0,
IFERROR(LOOKUP(C578, Calculations!$U$30:$AC$30, Calculations!$U$63:$AC$63), 0))</f>
        <v>0</v>
      </c>
      <c r="H578">
        <f>IF(D578 &lt;= MIN(Calculations!$U$30:$AC$30), 0,
IFERROR(LOOKUP(D578, Calculations!$U$30:$AC$30, Calculations!$U$64:$AC$64), 0))</f>
        <v>0</v>
      </c>
    </row>
    <row r="579" spans="2:8" ht="15.75" thickBot="1" x14ac:dyDescent="0.3">
      <c r="B579">
        <f t="shared" si="21"/>
        <v>578</v>
      </c>
      <c r="C579" s="121">
        <v>0</v>
      </c>
      <c r="D579" s="120">
        <v>0.85</v>
      </c>
      <c r="E579">
        <f t="shared" si="19"/>
        <v>0</v>
      </c>
      <c r="F579">
        <f t="shared" si="20"/>
        <v>-0.06</v>
      </c>
      <c r="G579" s="124">
        <f>IF(C579 &lt;= MIN(Calculations!$U$30:$AC$30), 0,
IFERROR(LOOKUP(C579, Calculations!$U$30:$AC$30, Calculations!$U$63:$AC$63), 0))</f>
        <v>0</v>
      </c>
      <c r="H579">
        <f>IF(D579 &lt;= MIN(Calculations!$U$30:$AC$30), 0,
IFERROR(LOOKUP(D579, Calculations!$U$30:$AC$30, Calculations!$U$64:$AC$64), 0))</f>
        <v>0</v>
      </c>
    </row>
    <row r="580" spans="2:8" ht="15.75" thickBot="1" x14ac:dyDescent="0.3">
      <c r="B580">
        <f t="shared" si="21"/>
        <v>579</v>
      </c>
      <c r="C580" s="121">
        <v>0</v>
      </c>
      <c r="D580" s="120">
        <v>0.8</v>
      </c>
      <c r="E580">
        <f t="shared" ref="E580:E643" si="22">(C581 - C579) / 2</f>
        <v>0</v>
      </c>
      <c r="F580">
        <f t="shared" ref="F580:F643" si="23">(D581 - D579) / 2</f>
        <v>-5.4999999999999993E-2</v>
      </c>
      <c r="G580" s="124">
        <f>IF(C580 &lt;= MIN(Calculations!$U$30:$AC$30), 0,
IFERROR(LOOKUP(C580, Calculations!$U$30:$AC$30, Calculations!$U$63:$AC$63), 0))</f>
        <v>0</v>
      </c>
      <c r="H580">
        <f>IF(D580 &lt;= MIN(Calculations!$U$30:$AC$30), 0,
IFERROR(LOOKUP(D580, Calculations!$U$30:$AC$30, Calculations!$U$64:$AC$64), 0))</f>
        <v>0</v>
      </c>
    </row>
    <row r="581" spans="2:8" ht="15.75" thickBot="1" x14ac:dyDescent="0.3">
      <c r="B581">
        <f t="shared" si="21"/>
        <v>580</v>
      </c>
      <c r="C581" s="121">
        <v>0</v>
      </c>
      <c r="D581" s="120">
        <v>0.74</v>
      </c>
      <c r="E581">
        <f t="shared" si="22"/>
        <v>0</v>
      </c>
      <c r="F581">
        <f t="shared" si="23"/>
        <v>-5.5000000000000049E-2</v>
      </c>
      <c r="G581" s="124">
        <f>IF(C581 &lt;= MIN(Calculations!$U$30:$AC$30), 0,
IFERROR(LOOKUP(C581, Calculations!$U$30:$AC$30, Calculations!$U$63:$AC$63), 0))</f>
        <v>0</v>
      </c>
      <c r="H581">
        <f>IF(D581 &lt;= MIN(Calculations!$U$30:$AC$30), 0,
IFERROR(LOOKUP(D581, Calculations!$U$30:$AC$30, Calculations!$U$64:$AC$64), 0))</f>
        <v>0</v>
      </c>
    </row>
    <row r="582" spans="2:8" ht="15.75" thickBot="1" x14ac:dyDescent="0.3">
      <c r="B582">
        <f t="shared" si="21"/>
        <v>581</v>
      </c>
      <c r="C582" s="121">
        <v>0</v>
      </c>
      <c r="D582" s="120">
        <v>0.69</v>
      </c>
      <c r="E582">
        <f t="shared" si="22"/>
        <v>0</v>
      </c>
      <c r="F582">
        <f t="shared" si="23"/>
        <v>-4.4999999999999984E-2</v>
      </c>
      <c r="G582" s="124">
        <f>IF(C582 &lt;= MIN(Calculations!$U$30:$AC$30), 0,
IFERROR(LOOKUP(C582, Calculations!$U$30:$AC$30, Calculations!$U$63:$AC$63), 0))</f>
        <v>0</v>
      </c>
      <c r="H582">
        <f>IF(D582 &lt;= MIN(Calculations!$U$30:$AC$30), 0,
IFERROR(LOOKUP(D582, Calculations!$U$30:$AC$30, Calculations!$U$64:$AC$64), 0))</f>
        <v>0</v>
      </c>
    </row>
    <row r="583" spans="2:8" ht="15.75" thickBot="1" x14ac:dyDescent="0.3">
      <c r="B583">
        <f t="shared" si="21"/>
        <v>582</v>
      </c>
      <c r="C583" s="121">
        <v>0</v>
      </c>
      <c r="D583" s="120">
        <v>0.65</v>
      </c>
      <c r="E583">
        <f t="shared" si="22"/>
        <v>0</v>
      </c>
      <c r="F583">
        <f t="shared" si="23"/>
        <v>-4.4999999999999984E-2</v>
      </c>
      <c r="G583" s="124">
        <f>IF(C583 &lt;= MIN(Calculations!$U$30:$AC$30), 0,
IFERROR(LOOKUP(C583, Calculations!$U$30:$AC$30, Calculations!$U$63:$AC$63), 0))</f>
        <v>0</v>
      </c>
      <c r="H583">
        <f>IF(D583 &lt;= MIN(Calculations!$U$30:$AC$30), 0,
IFERROR(LOOKUP(D583, Calculations!$U$30:$AC$30, Calculations!$U$64:$AC$64), 0))</f>
        <v>0</v>
      </c>
    </row>
    <row r="584" spans="2:8" ht="15.75" thickBot="1" x14ac:dyDescent="0.3">
      <c r="B584">
        <f t="shared" si="21"/>
        <v>583</v>
      </c>
      <c r="C584" s="121">
        <v>0</v>
      </c>
      <c r="D584" s="120">
        <v>0.6</v>
      </c>
      <c r="E584">
        <f t="shared" si="22"/>
        <v>0</v>
      </c>
      <c r="F584">
        <f t="shared" si="23"/>
        <v>-4.0000000000000036E-2</v>
      </c>
      <c r="G584" s="124">
        <f>IF(C584 &lt;= MIN(Calculations!$U$30:$AC$30), 0,
IFERROR(LOOKUP(C584, Calculations!$U$30:$AC$30, Calculations!$U$63:$AC$63), 0))</f>
        <v>0</v>
      </c>
      <c r="H584">
        <f>IF(D584 &lt;= MIN(Calculations!$U$30:$AC$30), 0,
IFERROR(LOOKUP(D584, Calculations!$U$30:$AC$30, Calculations!$U$64:$AC$64), 0))</f>
        <v>0</v>
      </c>
    </row>
    <row r="585" spans="2:8" ht="15.75" thickBot="1" x14ac:dyDescent="0.3">
      <c r="B585">
        <f t="shared" si="21"/>
        <v>584</v>
      </c>
      <c r="C585" s="121">
        <v>0</v>
      </c>
      <c r="D585" s="120">
        <v>0.56999999999999995</v>
      </c>
      <c r="E585">
        <f t="shared" si="22"/>
        <v>0</v>
      </c>
      <c r="F585">
        <f t="shared" si="23"/>
        <v>-2.4999999999999967E-2</v>
      </c>
      <c r="G585" s="124">
        <f>IF(C585 &lt;= MIN(Calculations!$U$30:$AC$30), 0,
IFERROR(LOOKUP(C585, Calculations!$U$30:$AC$30, Calculations!$U$63:$AC$63), 0))</f>
        <v>0</v>
      </c>
      <c r="H585">
        <f>IF(D585 &lt;= MIN(Calculations!$U$30:$AC$30), 0,
IFERROR(LOOKUP(D585, Calculations!$U$30:$AC$30, Calculations!$U$64:$AC$64), 0))</f>
        <v>0</v>
      </c>
    </row>
    <row r="586" spans="2:8" ht="15.75" thickBot="1" x14ac:dyDescent="0.3">
      <c r="B586">
        <f t="shared" si="21"/>
        <v>585</v>
      </c>
      <c r="C586" s="121">
        <v>0</v>
      </c>
      <c r="D586" s="120">
        <v>0.55000000000000004</v>
      </c>
      <c r="E586">
        <f t="shared" si="22"/>
        <v>0</v>
      </c>
      <c r="F586">
        <f t="shared" si="23"/>
        <v>-2.4999999999999967E-2</v>
      </c>
      <c r="G586" s="124">
        <f>IF(C586 &lt;= MIN(Calculations!$U$30:$AC$30), 0,
IFERROR(LOOKUP(C586, Calculations!$U$30:$AC$30, Calculations!$U$63:$AC$63), 0))</f>
        <v>0</v>
      </c>
      <c r="H586">
        <f>IF(D586 &lt;= MIN(Calculations!$U$30:$AC$30), 0,
IFERROR(LOOKUP(D586, Calculations!$U$30:$AC$30, Calculations!$U$64:$AC$64), 0))</f>
        <v>0</v>
      </c>
    </row>
    <row r="587" spans="2:8" ht="15.75" thickBot="1" x14ac:dyDescent="0.3">
      <c r="B587">
        <f t="shared" si="21"/>
        <v>586</v>
      </c>
      <c r="C587" s="121">
        <v>0</v>
      </c>
      <c r="D587" s="120">
        <v>0.52</v>
      </c>
      <c r="E587">
        <f t="shared" si="22"/>
        <v>0</v>
      </c>
      <c r="F587">
        <f t="shared" si="23"/>
        <v>-2.5000000000000022E-2</v>
      </c>
      <c r="G587" s="124">
        <f>IF(C587 &lt;= MIN(Calculations!$U$30:$AC$30), 0,
IFERROR(LOOKUP(C587, Calculations!$U$30:$AC$30, Calculations!$U$63:$AC$63), 0))</f>
        <v>0</v>
      </c>
      <c r="H587">
        <f>IF(D587 &lt;= MIN(Calculations!$U$30:$AC$30), 0,
IFERROR(LOOKUP(D587, Calculations!$U$30:$AC$30, Calculations!$U$64:$AC$64), 0))</f>
        <v>0</v>
      </c>
    </row>
    <row r="588" spans="2:8" ht="15.75" thickBot="1" x14ac:dyDescent="0.3">
      <c r="B588">
        <f t="shared" si="21"/>
        <v>587</v>
      </c>
      <c r="C588" s="121">
        <v>0</v>
      </c>
      <c r="D588" s="120">
        <v>0.5</v>
      </c>
      <c r="E588">
        <f t="shared" si="22"/>
        <v>0</v>
      </c>
      <c r="F588">
        <f t="shared" si="23"/>
        <v>-2.0000000000000018E-2</v>
      </c>
      <c r="G588" s="124">
        <f>IF(C588 &lt;= MIN(Calculations!$U$30:$AC$30), 0,
IFERROR(LOOKUP(C588, Calculations!$U$30:$AC$30, Calculations!$U$63:$AC$63), 0))</f>
        <v>0</v>
      </c>
      <c r="H588">
        <f>IF(D588 &lt;= MIN(Calculations!$U$30:$AC$30), 0,
IFERROR(LOOKUP(D588, Calculations!$U$30:$AC$30, Calculations!$U$64:$AC$64), 0))</f>
        <v>0</v>
      </c>
    </row>
    <row r="589" spans="2:8" ht="15.75" thickBot="1" x14ac:dyDescent="0.3">
      <c r="B589">
        <f t="shared" si="21"/>
        <v>588</v>
      </c>
      <c r="C589" s="121">
        <v>0</v>
      </c>
      <c r="D589" s="120">
        <v>0.48</v>
      </c>
      <c r="E589">
        <f t="shared" si="22"/>
        <v>0</v>
      </c>
      <c r="F589">
        <f t="shared" si="23"/>
        <v>-1.999999999999999E-2</v>
      </c>
      <c r="G589" s="124">
        <f>IF(C589 &lt;= MIN(Calculations!$U$30:$AC$30), 0,
IFERROR(LOOKUP(C589, Calculations!$U$30:$AC$30, Calculations!$U$63:$AC$63), 0))</f>
        <v>0</v>
      </c>
      <c r="H589">
        <f>IF(D589 &lt;= MIN(Calculations!$U$30:$AC$30), 0,
IFERROR(LOOKUP(D589, Calculations!$U$30:$AC$30, Calculations!$U$64:$AC$64), 0))</f>
        <v>0</v>
      </c>
    </row>
    <row r="590" spans="2:8" ht="15.75" thickBot="1" x14ac:dyDescent="0.3">
      <c r="B590">
        <f t="shared" si="21"/>
        <v>589</v>
      </c>
      <c r="C590" s="121">
        <v>0</v>
      </c>
      <c r="D590" s="120">
        <v>0.46</v>
      </c>
      <c r="E590">
        <f t="shared" si="22"/>
        <v>0</v>
      </c>
      <c r="F590">
        <f t="shared" si="23"/>
        <v>-1.999999999999999E-2</v>
      </c>
      <c r="G590" s="124">
        <f>IF(C590 &lt;= MIN(Calculations!$U$30:$AC$30), 0,
IFERROR(LOOKUP(C590, Calculations!$U$30:$AC$30, Calculations!$U$63:$AC$63), 0))</f>
        <v>0</v>
      </c>
      <c r="H590">
        <f>IF(D590 &lt;= MIN(Calculations!$U$30:$AC$30), 0,
IFERROR(LOOKUP(D590, Calculations!$U$30:$AC$30, Calculations!$U$64:$AC$64), 0))</f>
        <v>0</v>
      </c>
    </row>
    <row r="591" spans="2:8" ht="15.75" thickBot="1" x14ac:dyDescent="0.3">
      <c r="B591">
        <f t="shared" si="21"/>
        <v>590</v>
      </c>
      <c r="C591" s="121">
        <v>0</v>
      </c>
      <c r="D591" s="120">
        <v>0.44</v>
      </c>
      <c r="E591">
        <f t="shared" si="22"/>
        <v>0</v>
      </c>
      <c r="F591">
        <f t="shared" si="23"/>
        <v>-2.0000000000000018E-2</v>
      </c>
      <c r="G591" s="124">
        <f>IF(C591 &lt;= MIN(Calculations!$U$30:$AC$30), 0,
IFERROR(LOOKUP(C591, Calculations!$U$30:$AC$30, Calculations!$U$63:$AC$63), 0))</f>
        <v>0</v>
      </c>
      <c r="H591">
        <f>IF(D591 &lt;= MIN(Calculations!$U$30:$AC$30), 0,
IFERROR(LOOKUP(D591, Calculations!$U$30:$AC$30, Calculations!$U$64:$AC$64), 0))</f>
        <v>0</v>
      </c>
    </row>
    <row r="592" spans="2:8" ht="15.75" thickBot="1" x14ac:dyDescent="0.3">
      <c r="B592">
        <f t="shared" si="21"/>
        <v>591</v>
      </c>
      <c r="C592" s="121">
        <v>0</v>
      </c>
      <c r="D592" s="120">
        <v>0.42</v>
      </c>
      <c r="E592">
        <f t="shared" si="22"/>
        <v>0</v>
      </c>
      <c r="F592">
        <f t="shared" si="23"/>
        <v>-1.999999999999999E-2</v>
      </c>
      <c r="G592" s="124">
        <f>IF(C592 &lt;= MIN(Calculations!$U$30:$AC$30), 0,
IFERROR(LOOKUP(C592, Calculations!$U$30:$AC$30, Calculations!$U$63:$AC$63), 0))</f>
        <v>0</v>
      </c>
      <c r="H592">
        <f>IF(D592 &lt;= MIN(Calculations!$U$30:$AC$30), 0,
IFERROR(LOOKUP(D592, Calculations!$U$30:$AC$30, Calculations!$U$64:$AC$64), 0))</f>
        <v>0</v>
      </c>
    </row>
    <row r="593" spans="2:8" ht="15.75" thickBot="1" x14ac:dyDescent="0.3">
      <c r="B593">
        <f t="shared" si="21"/>
        <v>592</v>
      </c>
      <c r="C593" s="121">
        <v>0</v>
      </c>
      <c r="D593" s="120">
        <v>0.4</v>
      </c>
      <c r="E593">
        <f t="shared" si="22"/>
        <v>0</v>
      </c>
      <c r="F593">
        <f t="shared" si="23"/>
        <v>-1.4999999999999986E-2</v>
      </c>
      <c r="G593" s="124">
        <f>IF(C593 &lt;= MIN(Calculations!$U$30:$AC$30), 0,
IFERROR(LOOKUP(C593, Calculations!$U$30:$AC$30, Calculations!$U$63:$AC$63), 0))</f>
        <v>0</v>
      </c>
      <c r="H593">
        <f>IF(D593 &lt;= MIN(Calculations!$U$30:$AC$30), 0,
IFERROR(LOOKUP(D593, Calculations!$U$30:$AC$30, Calculations!$U$64:$AC$64), 0))</f>
        <v>0</v>
      </c>
    </row>
    <row r="594" spans="2:8" ht="15.75" thickBot="1" x14ac:dyDescent="0.3">
      <c r="B594">
        <f t="shared" si="21"/>
        <v>593</v>
      </c>
      <c r="C594" s="121">
        <v>0</v>
      </c>
      <c r="D594" s="120">
        <v>0.39</v>
      </c>
      <c r="E594">
        <f t="shared" si="22"/>
        <v>0</v>
      </c>
      <c r="F594">
        <f t="shared" si="23"/>
        <v>-1.0000000000000009E-2</v>
      </c>
      <c r="G594" s="124">
        <f>IF(C594 &lt;= MIN(Calculations!$U$30:$AC$30), 0,
IFERROR(LOOKUP(C594, Calculations!$U$30:$AC$30, Calculations!$U$63:$AC$63), 0))</f>
        <v>0</v>
      </c>
      <c r="H594">
        <f>IF(D594 &lt;= MIN(Calculations!$U$30:$AC$30), 0,
IFERROR(LOOKUP(D594, Calculations!$U$30:$AC$30, Calculations!$U$64:$AC$64), 0))</f>
        <v>0</v>
      </c>
    </row>
    <row r="595" spans="2:8" ht="15.75" thickBot="1" x14ac:dyDescent="0.3">
      <c r="B595">
        <f t="shared" si="21"/>
        <v>594</v>
      </c>
      <c r="C595" s="121">
        <v>0</v>
      </c>
      <c r="D595" s="120">
        <v>0.38</v>
      </c>
      <c r="E595">
        <f t="shared" si="22"/>
        <v>0</v>
      </c>
      <c r="F595">
        <f t="shared" si="23"/>
        <v>-1.5000000000000013E-2</v>
      </c>
      <c r="G595" s="124">
        <f>IF(C595 &lt;= MIN(Calculations!$U$30:$AC$30), 0,
IFERROR(LOOKUP(C595, Calculations!$U$30:$AC$30, Calculations!$U$63:$AC$63), 0))</f>
        <v>0</v>
      </c>
      <c r="H595">
        <f>IF(D595 &lt;= MIN(Calculations!$U$30:$AC$30), 0,
IFERROR(LOOKUP(D595, Calculations!$U$30:$AC$30, Calculations!$U$64:$AC$64), 0))</f>
        <v>0</v>
      </c>
    </row>
    <row r="596" spans="2:8" ht="15.75" thickBot="1" x14ac:dyDescent="0.3">
      <c r="B596">
        <f t="shared" si="21"/>
        <v>595</v>
      </c>
      <c r="C596" s="121">
        <v>0</v>
      </c>
      <c r="D596" s="120">
        <v>0.36</v>
      </c>
      <c r="E596">
        <f t="shared" si="22"/>
        <v>0</v>
      </c>
      <c r="F596">
        <f t="shared" si="23"/>
        <v>-1.999999999999999E-2</v>
      </c>
      <c r="G596" s="124">
        <f>IF(C596 &lt;= MIN(Calculations!$U$30:$AC$30), 0,
IFERROR(LOOKUP(C596, Calculations!$U$30:$AC$30, Calculations!$U$63:$AC$63), 0))</f>
        <v>0</v>
      </c>
      <c r="H596">
        <f>IF(D596 &lt;= MIN(Calculations!$U$30:$AC$30), 0,
IFERROR(LOOKUP(D596, Calculations!$U$30:$AC$30, Calculations!$U$64:$AC$64), 0))</f>
        <v>0</v>
      </c>
    </row>
    <row r="597" spans="2:8" ht="15.75" thickBot="1" x14ac:dyDescent="0.3">
      <c r="B597">
        <f t="shared" si="21"/>
        <v>596</v>
      </c>
      <c r="C597" s="121">
        <v>0</v>
      </c>
      <c r="D597" s="120">
        <v>0.34</v>
      </c>
      <c r="E597">
        <f t="shared" si="22"/>
        <v>0</v>
      </c>
      <c r="F597">
        <f t="shared" si="23"/>
        <v>-1.999999999999999E-2</v>
      </c>
      <c r="G597" s="124">
        <f>IF(C597 &lt;= MIN(Calculations!$U$30:$AC$30), 0,
IFERROR(LOOKUP(C597, Calculations!$U$30:$AC$30, Calculations!$U$63:$AC$63), 0))</f>
        <v>0</v>
      </c>
      <c r="H597">
        <f>IF(D597 &lt;= MIN(Calculations!$U$30:$AC$30), 0,
IFERROR(LOOKUP(D597, Calculations!$U$30:$AC$30, Calculations!$U$64:$AC$64), 0))</f>
        <v>0</v>
      </c>
    </row>
    <row r="598" spans="2:8" ht="15.75" thickBot="1" x14ac:dyDescent="0.3">
      <c r="B598">
        <f t="shared" si="21"/>
        <v>597</v>
      </c>
      <c r="C598" s="121">
        <v>0</v>
      </c>
      <c r="D598" s="120">
        <v>0.32</v>
      </c>
      <c r="E598">
        <f t="shared" si="22"/>
        <v>0</v>
      </c>
      <c r="F598">
        <f t="shared" si="23"/>
        <v>-1.5000000000000013E-2</v>
      </c>
      <c r="G598" s="124">
        <f>IF(C598 &lt;= MIN(Calculations!$U$30:$AC$30), 0,
IFERROR(LOOKUP(C598, Calculations!$U$30:$AC$30, Calculations!$U$63:$AC$63), 0))</f>
        <v>0</v>
      </c>
      <c r="H598">
        <f>IF(D598 &lt;= MIN(Calculations!$U$30:$AC$30), 0,
IFERROR(LOOKUP(D598, Calculations!$U$30:$AC$30, Calculations!$U$64:$AC$64), 0))</f>
        <v>0</v>
      </c>
    </row>
    <row r="599" spans="2:8" ht="15.75" thickBot="1" x14ac:dyDescent="0.3">
      <c r="B599">
        <f t="shared" si="21"/>
        <v>598</v>
      </c>
      <c r="C599" s="121">
        <v>0</v>
      </c>
      <c r="D599" s="120">
        <v>0.31</v>
      </c>
      <c r="E599">
        <f t="shared" si="22"/>
        <v>0</v>
      </c>
      <c r="F599">
        <f t="shared" si="23"/>
        <v>-1.5000000000000013E-2</v>
      </c>
      <c r="G599" s="124">
        <f>IF(C599 &lt;= MIN(Calculations!$U$30:$AC$30), 0,
IFERROR(LOOKUP(C599, Calculations!$U$30:$AC$30, Calculations!$U$63:$AC$63), 0))</f>
        <v>0</v>
      </c>
      <c r="H599">
        <f>IF(D599 &lt;= MIN(Calculations!$U$30:$AC$30), 0,
IFERROR(LOOKUP(D599, Calculations!$U$30:$AC$30, Calculations!$U$64:$AC$64), 0))</f>
        <v>0</v>
      </c>
    </row>
    <row r="600" spans="2:8" ht="15.75" thickBot="1" x14ac:dyDescent="0.3">
      <c r="B600">
        <f t="shared" si="21"/>
        <v>599</v>
      </c>
      <c r="C600" s="121">
        <v>0</v>
      </c>
      <c r="D600" s="120">
        <v>0.28999999999999998</v>
      </c>
      <c r="E600">
        <f t="shared" si="22"/>
        <v>0</v>
      </c>
      <c r="F600">
        <f t="shared" si="23"/>
        <v>-1.4999999999999986E-2</v>
      </c>
      <c r="G600" s="124">
        <f>IF(C600 &lt;= MIN(Calculations!$U$30:$AC$30), 0,
IFERROR(LOOKUP(C600, Calculations!$U$30:$AC$30, Calculations!$U$63:$AC$63), 0))</f>
        <v>0</v>
      </c>
      <c r="H600">
        <f>IF(D600 &lt;= MIN(Calculations!$U$30:$AC$30), 0,
IFERROR(LOOKUP(D600, Calculations!$U$30:$AC$30, Calculations!$U$64:$AC$64), 0))</f>
        <v>0</v>
      </c>
    </row>
    <row r="601" spans="2:8" ht="15.75" thickBot="1" x14ac:dyDescent="0.3">
      <c r="B601">
        <f t="shared" si="21"/>
        <v>600</v>
      </c>
      <c r="C601" s="121">
        <v>0</v>
      </c>
      <c r="D601" s="120">
        <v>0.28000000000000003</v>
      </c>
      <c r="E601">
        <f t="shared" si="22"/>
        <v>0</v>
      </c>
      <c r="F601">
        <f t="shared" si="23"/>
        <v>-1.4999999999999986E-2</v>
      </c>
      <c r="G601" s="124">
        <f>IF(C601 &lt;= MIN(Calculations!$U$30:$AC$30), 0,
IFERROR(LOOKUP(C601, Calculations!$U$30:$AC$30, Calculations!$U$63:$AC$63), 0))</f>
        <v>0</v>
      </c>
      <c r="H601">
        <f>IF(D601 &lt;= MIN(Calculations!$U$30:$AC$30), 0,
IFERROR(LOOKUP(D601, Calculations!$U$30:$AC$30, Calculations!$U$64:$AC$64), 0))</f>
        <v>0</v>
      </c>
    </row>
    <row r="602" spans="2:8" ht="15.75" thickBot="1" x14ac:dyDescent="0.3">
      <c r="B602">
        <f t="shared" si="21"/>
        <v>601</v>
      </c>
      <c r="C602" s="121">
        <v>0</v>
      </c>
      <c r="D602" s="120">
        <v>0.26</v>
      </c>
      <c r="E602">
        <f t="shared" si="22"/>
        <v>0</v>
      </c>
      <c r="F602">
        <f t="shared" si="23"/>
        <v>-2.0000000000000018E-2</v>
      </c>
      <c r="G602" s="124">
        <f>IF(C602 &lt;= MIN(Calculations!$U$30:$AC$30), 0,
IFERROR(LOOKUP(C602, Calculations!$U$30:$AC$30, Calculations!$U$63:$AC$63), 0))</f>
        <v>0</v>
      </c>
      <c r="H602">
        <f>IF(D602 &lt;= MIN(Calculations!$U$30:$AC$30), 0,
IFERROR(LOOKUP(D602, Calculations!$U$30:$AC$30, Calculations!$U$64:$AC$64), 0))</f>
        <v>0</v>
      </c>
    </row>
    <row r="603" spans="2:8" ht="15.75" thickBot="1" x14ac:dyDescent="0.3">
      <c r="B603">
        <f t="shared" si="21"/>
        <v>602</v>
      </c>
      <c r="C603" s="121">
        <v>0</v>
      </c>
      <c r="D603" s="120">
        <v>0.24</v>
      </c>
      <c r="E603">
        <f t="shared" si="22"/>
        <v>0</v>
      </c>
      <c r="F603">
        <f t="shared" si="23"/>
        <v>-1.4999999999999999E-2</v>
      </c>
      <c r="G603" s="124">
        <f>IF(C603 &lt;= MIN(Calculations!$U$30:$AC$30), 0,
IFERROR(LOOKUP(C603, Calculations!$U$30:$AC$30, Calculations!$U$63:$AC$63), 0))</f>
        <v>0</v>
      </c>
      <c r="H603">
        <f>IF(D603 &lt;= MIN(Calculations!$U$30:$AC$30), 0,
IFERROR(LOOKUP(D603, Calculations!$U$30:$AC$30, Calculations!$U$64:$AC$64), 0))</f>
        <v>0</v>
      </c>
    </row>
    <row r="604" spans="2:8" ht="15.75" thickBot="1" x14ac:dyDescent="0.3">
      <c r="B604">
        <f t="shared" si="21"/>
        <v>603</v>
      </c>
      <c r="C604" s="121">
        <v>0</v>
      </c>
      <c r="D604" s="120">
        <v>0.23</v>
      </c>
      <c r="E604">
        <f t="shared" si="22"/>
        <v>0</v>
      </c>
      <c r="F604">
        <f t="shared" si="23"/>
        <v>-1.4999999999999999E-2</v>
      </c>
      <c r="G604" s="124">
        <f>IF(C604 &lt;= MIN(Calculations!$U$30:$AC$30), 0,
IFERROR(LOOKUP(C604, Calculations!$U$30:$AC$30, Calculations!$U$63:$AC$63), 0))</f>
        <v>0</v>
      </c>
      <c r="H604">
        <f>IF(D604 &lt;= MIN(Calculations!$U$30:$AC$30), 0,
IFERROR(LOOKUP(D604, Calculations!$U$30:$AC$30, Calculations!$U$64:$AC$64), 0))</f>
        <v>0</v>
      </c>
    </row>
    <row r="605" spans="2:8" ht="15.75" thickBot="1" x14ac:dyDescent="0.3">
      <c r="B605">
        <f t="shared" si="21"/>
        <v>604</v>
      </c>
      <c r="C605" s="121">
        <v>0</v>
      </c>
      <c r="D605" s="120">
        <v>0.21</v>
      </c>
      <c r="E605">
        <f t="shared" si="22"/>
        <v>0</v>
      </c>
      <c r="F605">
        <f t="shared" si="23"/>
        <v>-2.0000000000000004E-2</v>
      </c>
      <c r="G605" s="124">
        <f>IF(C605 &lt;= MIN(Calculations!$U$30:$AC$30), 0,
IFERROR(LOOKUP(C605, Calculations!$U$30:$AC$30, Calculations!$U$63:$AC$63), 0))</f>
        <v>0</v>
      </c>
      <c r="H605">
        <f>IF(D605 &lt;= MIN(Calculations!$U$30:$AC$30), 0,
IFERROR(LOOKUP(D605, Calculations!$U$30:$AC$30, Calculations!$U$64:$AC$64), 0))</f>
        <v>0</v>
      </c>
    </row>
    <row r="606" spans="2:8" ht="15.75" thickBot="1" x14ac:dyDescent="0.3">
      <c r="B606">
        <f t="shared" si="21"/>
        <v>605</v>
      </c>
      <c r="C606" s="121">
        <v>0</v>
      </c>
      <c r="D606" s="120">
        <v>0.19</v>
      </c>
      <c r="E606">
        <f t="shared" si="22"/>
        <v>0</v>
      </c>
      <c r="F606">
        <f t="shared" si="23"/>
        <v>-1.4999999999999999E-2</v>
      </c>
      <c r="G606" s="124">
        <f>IF(C606 &lt;= MIN(Calculations!$U$30:$AC$30), 0,
IFERROR(LOOKUP(C606, Calculations!$U$30:$AC$30, Calculations!$U$63:$AC$63), 0))</f>
        <v>0</v>
      </c>
      <c r="H606">
        <f>IF(D606 &lt;= MIN(Calculations!$U$30:$AC$30), 0,
IFERROR(LOOKUP(D606, Calculations!$U$30:$AC$30, Calculations!$U$64:$AC$64), 0))</f>
        <v>0</v>
      </c>
    </row>
    <row r="607" spans="2:8" ht="15.75" thickBot="1" x14ac:dyDescent="0.3">
      <c r="B607">
        <f t="shared" si="21"/>
        <v>606</v>
      </c>
      <c r="C607" s="121">
        <v>0</v>
      </c>
      <c r="D607" s="120">
        <v>0.18</v>
      </c>
      <c r="E607">
        <f t="shared" si="22"/>
        <v>0</v>
      </c>
      <c r="F607">
        <f t="shared" si="23"/>
        <v>-1.4999999999999999E-2</v>
      </c>
      <c r="G607" s="124">
        <f>IF(C607 &lt;= MIN(Calculations!$U$30:$AC$30), 0,
IFERROR(LOOKUP(C607, Calculations!$U$30:$AC$30, Calculations!$U$63:$AC$63), 0))</f>
        <v>0</v>
      </c>
      <c r="H607">
        <f>IF(D607 &lt;= MIN(Calculations!$U$30:$AC$30), 0,
IFERROR(LOOKUP(D607, Calculations!$U$30:$AC$30, Calculations!$U$64:$AC$64), 0))</f>
        <v>0</v>
      </c>
    </row>
    <row r="608" spans="2:8" ht="15.75" thickBot="1" x14ac:dyDescent="0.3">
      <c r="B608">
        <f t="shared" si="21"/>
        <v>607</v>
      </c>
      <c r="C608" s="121">
        <v>0</v>
      </c>
      <c r="D608" s="120">
        <v>0.16</v>
      </c>
      <c r="E608">
        <f t="shared" si="22"/>
        <v>0</v>
      </c>
      <c r="F608">
        <f t="shared" si="23"/>
        <v>-1.999999999999999E-2</v>
      </c>
      <c r="G608" s="124">
        <f>IF(C608 &lt;= MIN(Calculations!$U$30:$AC$30), 0,
IFERROR(LOOKUP(C608, Calculations!$U$30:$AC$30, Calculations!$U$63:$AC$63), 0))</f>
        <v>0</v>
      </c>
      <c r="H608">
        <f>IF(D608 &lt;= MIN(Calculations!$U$30:$AC$30), 0,
IFERROR(LOOKUP(D608, Calculations!$U$30:$AC$30, Calculations!$U$64:$AC$64), 0))</f>
        <v>0</v>
      </c>
    </row>
    <row r="609" spans="2:8" ht="15.75" thickBot="1" x14ac:dyDescent="0.3">
      <c r="B609">
        <f t="shared" si="21"/>
        <v>608</v>
      </c>
      <c r="C609" s="121">
        <v>0</v>
      </c>
      <c r="D609" s="120">
        <v>0.14000000000000001</v>
      </c>
      <c r="E609">
        <f t="shared" si="22"/>
        <v>0</v>
      </c>
      <c r="F609">
        <f t="shared" si="23"/>
        <v>-2.0000000000000004E-2</v>
      </c>
      <c r="G609" s="124">
        <f>IF(C609 &lt;= MIN(Calculations!$U$30:$AC$30), 0,
IFERROR(LOOKUP(C609, Calculations!$U$30:$AC$30, Calculations!$U$63:$AC$63), 0))</f>
        <v>0</v>
      </c>
      <c r="H609">
        <f>IF(D609 &lt;= MIN(Calculations!$U$30:$AC$30), 0,
IFERROR(LOOKUP(D609, Calculations!$U$30:$AC$30, Calculations!$U$64:$AC$64), 0))</f>
        <v>0</v>
      </c>
    </row>
    <row r="610" spans="2:8" ht="15.75" thickBot="1" x14ac:dyDescent="0.3">
      <c r="B610">
        <f t="shared" si="21"/>
        <v>609</v>
      </c>
      <c r="C610" s="121">
        <v>0</v>
      </c>
      <c r="D610" s="120">
        <v>0.12</v>
      </c>
      <c r="E610">
        <f t="shared" si="22"/>
        <v>0</v>
      </c>
      <c r="F610">
        <f t="shared" si="23"/>
        <v>-1.5000000000000006E-2</v>
      </c>
      <c r="G610" s="124">
        <f>IF(C610 &lt;= MIN(Calculations!$U$30:$AC$30), 0,
IFERROR(LOOKUP(C610, Calculations!$U$30:$AC$30, Calculations!$U$63:$AC$63), 0))</f>
        <v>0</v>
      </c>
      <c r="H610">
        <f>IF(D610 &lt;= MIN(Calculations!$U$30:$AC$30), 0,
IFERROR(LOOKUP(D610, Calculations!$U$30:$AC$30, Calculations!$U$64:$AC$64), 0))</f>
        <v>0</v>
      </c>
    </row>
    <row r="611" spans="2:8" ht="15.75" thickBot="1" x14ac:dyDescent="0.3">
      <c r="B611">
        <f t="shared" si="21"/>
        <v>610</v>
      </c>
      <c r="C611" s="121">
        <v>0</v>
      </c>
      <c r="D611" s="120">
        <v>0.11</v>
      </c>
      <c r="E611">
        <f t="shared" si="22"/>
        <v>0</v>
      </c>
      <c r="F611">
        <f t="shared" si="23"/>
        <v>-9.999999999999995E-3</v>
      </c>
      <c r="G611" s="124">
        <f>IF(C611 &lt;= MIN(Calculations!$U$30:$AC$30), 0,
IFERROR(LOOKUP(C611, Calculations!$U$30:$AC$30, Calculations!$U$63:$AC$63), 0))</f>
        <v>0</v>
      </c>
      <c r="H611">
        <f>IF(D611 &lt;= MIN(Calculations!$U$30:$AC$30), 0,
IFERROR(LOOKUP(D611, Calculations!$U$30:$AC$30, Calculations!$U$64:$AC$64), 0))</f>
        <v>0</v>
      </c>
    </row>
    <row r="612" spans="2:8" ht="15.75" thickBot="1" x14ac:dyDescent="0.3">
      <c r="B612">
        <f t="shared" si="21"/>
        <v>611</v>
      </c>
      <c r="C612" s="121">
        <v>0</v>
      </c>
      <c r="D612" s="120">
        <v>0.1</v>
      </c>
      <c r="E612">
        <f t="shared" si="22"/>
        <v>0</v>
      </c>
      <c r="F612">
        <f t="shared" si="23"/>
        <v>-1.4999999999999999E-2</v>
      </c>
      <c r="G612" s="124">
        <f>IF(C612 &lt;= MIN(Calculations!$U$30:$AC$30), 0,
IFERROR(LOOKUP(C612, Calculations!$U$30:$AC$30, Calculations!$U$63:$AC$63), 0))</f>
        <v>0</v>
      </c>
      <c r="H612">
        <f>IF(D612 &lt;= MIN(Calculations!$U$30:$AC$30), 0,
IFERROR(LOOKUP(D612, Calculations!$U$30:$AC$30, Calculations!$U$64:$AC$64), 0))</f>
        <v>0</v>
      </c>
    </row>
    <row r="613" spans="2:8" ht="15.75" thickBot="1" x14ac:dyDescent="0.3">
      <c r="B613">
        <f t="shared" si="21"/>
        <v>612</v>
      </c>
      <c r="C613" s="121">
        <v>0</v>
      </c>
      <c r="D613" s="120">
        <v>0.08</v>
      </c>
      <c r="E613">
        <f t="shared" si="22"/>
        <v>0</v>
      </c>
      <c r="F613">
        <f t="shared" si="23"/>
        <v>-1.4999999999999999E-2</v>
      </c>
      <c r="G613" s="124">
        <f>IF(C613 &lt;= MIN(Calculations!$U$30:$AC$30), 0,
IFERROR(LOOKUP(C613, Calculations!$U$30:$AC$30, Calculations!$U$63:$AC$63), 0))</f>
        <v>0</v>
      </c>
      <c r="H613">
        <f>IF(D613 &lt;= MIN(Calculations!$U$30:$AC$30), 0,
IFERROR(LOOKUP(D613, Calculations!$U$30:$AC$30, Calculations!$U$64:$AC$64), 0))</f>
        <v>0</v>
      </c>
    </row>
    <row r="614" spans="2:8" ht="15.75" thickBot="1" x14ac:dyDescent="0.3">
      <c r="B614">
        <f t="shared" si="21"/>
        <v>613</v>
      </c>
      <c r="C614" s="121">
        <v>0</v>
      </c>
      <c r="D614" s="120">
        <v>7.0000000000000007E-2</v>
      </c>
      <c r="E614">
        <f t="shared" si="22"/>
        <v>0</v>
      </c>
      <c r="F614">
        <f t="shared" si="23"/>
        <v>-4.9999999999999975E-3</v>
      </c>
      <c r="G614" s="124">
        <f>IF(C614 &lt;= MIN(Calculations!$U$30:$AC$30), 0,
IFERROR(LOOKUP(C614, Calculations!$U$30:$AC$30, Calculations!$U$63:$AC$63), 0))</f>
        <v>0</v>
      </c>
      <c r="H614">
        <f>IF(D614 &lt;= MIN(Calculations!$U$30:$AC$30), 0,
IFERROR(LOOKUP(D614, Calculations!$U$30:$AC$30, Calculations!$U$64:$AC$64), 0))</f>
        <v>0</v>
      </c>
    </row>
    <row r="615" spans="2:8" ht="15.75" thickBot="1" x14ac:dyDescent="0.3">
      <c r="B615">
        <f t="shared" si="21"/>
        <v>614</v>
      </c>
      <c r="C615" s="121">
        <v>0</v>
      </c>
      <c r="D615" s="120">
        <v>7.0000000000000007E-2</v>
      </c>
      <c r="E615">
        <f t="shared" si="22"/>
        <v>0</v>
      </c>
      <c r="F615">
        <f t="shared" si="23"/>
        <v>-5.0000000000000044E-3</v>
      </c>
      <c r="G615" s="124">
        <f>IF(C615 &lt;= MIN(Calculations!$U$30:$AC$30), 0,
IFERROR(LOOKUP(C615, Calculations!$U$30:$AC$30, Calculations!$U$63:$AC$63), 0))</f>
        <v>0</v>
      </c>
      <c r="H615">
        <f>IF(D615 &lt;= MIN(Calculations!$U$30:$AC$30), 0,
IFERROR(LOOKUP(D615, Calculations!$U$30:$AC$30, Calculations!$U$64:$AC$64), 0))</f>
        <v>0</v>
      </c>
    </row>
    <row r="616" spans="2:8" ht="15.75" thickBot="1" x14ac:dyDescent="0.3">
      <c r="B616">
        <f t="shared" si="21"/>
        <v>615</v>
      </c>
      <c r="C616" s="121">
        <v>0</v>
      </c>
      <c r="D616" s="120">
        <v>0.06</v>
      </c>
      <c r="E616">
        <f t="shared" si="22"/>
        <v>0</v>
      </c>
      <c r="F616">
        <f t="shared" si="23"/>
        <v>-1.0000000000000002E-2</v>
      </c>
      <c r="G616" s="124">
        <f>IF(C616 &lt;= MIN(Calculations!$U$30:$AC$30), 0,
IFERROR(LOOKUP(C616, Calculations!$U$30:$AC$30, Calculations!$U$63:$AC$63), 0))</f>
        <v>0</v>
      </c>
      <c r="H616">
        <f>IF(D616 &lt;= MIN(Calculations!$U$30:$AC$30), 0,
IFERROR(LOOKUP(D616, Calculations!$U$30:$AC$30, Calculations!$U$64:$AC$64), 0))</f>
        <v>0</v>
      </c>
    </row>
    <row r="617" spans="2:8" ht="15.75" thickBot="1" x14ac:dyDescent="0.3">
      <c r="B617">
        <f t="shared" si="21"/>
        <v>616</v>
      </c>
      <c r="C617" s="121">
        <v>0</v>
      </c>
      <c r="D617" s="120">
        <v>0.05</v>
      </c>
      <c r="E617">
        <f t="shared" si="22"/>
        <v>0</v>
      </c>
      <c r="F617">
        <f t="shared" si="23"/>
        <v>-4.9999999999999975E-3</v>
      </c>
      <c r="G617" s="124">
        <f>IF(C617 &lt;= MIN(Calculations!$U$30:$AC$30), 0,
IFERROR(LOOKUP(C617, Calculations!$U$30:$AC$30, Calculations!$U$63:$AC$63), 0))</f>
        <v>0</v>
      </c>
      <c r="H617">
        <f>IF(D617 &lt;= MIN(Calculations!$U$30:$AC$30), 0,
IFERROR(LOOKUP(D617, Calculations!$U$30:$AC$30, Calculations!$U$64:$AC$64), 0))</f>
        <v>0</v>
      </c>
    </row>
    <row r="618" spans="2:8" ht="15.75" thickBot="1" x14ac:dyDescent="0.3">
      <c r="B618">
        <f t="shared" si="21"/>
        <v>617</v>
      </c>
      <c r="C618" s="121">
        <v>0</v>
      </c>
      <c r="D618" s="120">
        <v>0.05</v>
      </c>
      <c r="E618">
        <f t="shared" si="22"/>
        <v>0</v>
      </c>
      <c r="F618">
        <f t="shared" si="23"/>
        <v>0</v>
      </c>
      <c r="G618" s="124">
        <f>IF(C618 &lt;= MIN(Calculations!$U$30:$AC$30), 0,
IFERROR(LOOKUP(C618, Calculations!$U$30:$AC$30, Calculations!$U$63:$AC$63), 0))</f>
        <v>0</v>
      </c>
      <c r="H618">
        <f>IF(D618 &lt;= MIN(Calculations!$U$30:$AC$30), 0,
IFERROR(LOOKUP(D618, Calculations!$U$30:$AC$30, Calculations!$U$64:$AC$64), 0))</f>
        <v>0</v>
      </c>
    </row>
    <row r="619" spans="2:8" ht="15.75" thickBot="1" x14ac:dyDescent="0.3">
      <c r="B619">
        <f t="shared" ref="B619:B682" si="24">B618+1</f>
        <v>618</v>
      </c>
      <c r="C619" s="121">
        <v>0</v>
      </c>
      <c r="D619" s="120">
        <v>0.05</v>
      </c>
      <c r="E619">
        <f t="shared" si="22"/>
        <v>0</v>
      </c>
      <c r="F619">
        <f t="shared" si="23"/>
        <v>0</v>
      </c>
      <c r="G619" s="124">
        <f>IF(C619 &lt;= MIN(Calculations!$U$30:$AC$30), 0,
IFERROR(LOOKUP(C619, Calculations!$U$30:$AC$30, Calculations!$U$63:$AC$63), 0))</f>
        <v>0</v>
      </c>
      <c r="H619">
        <f>IF(D619 &lt;= MIN(Calculations!$U$30:$AC$30), 0,
IFERROR(LOOKUP(D619, Calculations!$U$30:$AC$30, Calculations!$U$64:$AC$64), 0))</f>
        <v>0</v>
      </c>
    </row>
    <row r="620" spans="2:8" ht="15.75" thickBot="1" x14ac:dyDescent="0.3">
      <c r="B620">
        <f t="shared" si="24"/>
        <v>619</v>
      </c>
      <c r="C620" s="121">
        <v>0</v>
      </c>
      <c r="D620" s="120">
        <v>0.05</v>
      </c>
      <c r="E620">
        <f t="shared" si="22"/>
        <v>0</v>
      </c>
      <c r="F620">
        <f t="shared" si="23"/>
        <v>0</v>
      </c>
      <c r="G620" s="124">
        <f>IF(C620 &lt;= MIN(Calculations!$U$30:$AC$30), 0,
IFERROR(LOOKUP(C620, Calculations!$U$30:$AC$30, Calculations!$U$63:$AC$63), 0))</f>
        <v>0</v>
      </c>
      <c r="H620">
        <f>IF(D620 &lt;= MIN(Calculations!$U$30:$AC$30), 0,
IFERROR(LOOKUP(D620, Calculations!$U$30:$AC$30, Calculations!$U$64:$AC$64), 0))</f>
        <v>0</v>
      </c>
    </row>
    <row r="621" spans="2:8" ht="15.75" thickBot="1" x14ac:dyDescent="0.3">
      <c r="B621">
        <f t="shared" si="24"/>
        <v>620</v>
      </c>
      <c r="C621" s="121">
        <v>0</v>
      </c>
      <c r="D621" s="120">
        <v>0.05</v>
      </c>
      <c r="E621">
        <f t="shared" si="22"/>
        <v>0</v>
      </c>
      <c r="F621">
        <f t="shared" si="23"/>
        <v>0</v>
      </c>
      <c r="G621" s="124">
        <f>IF(C621 &lt;= MIN(Calculations!$U$30:$AC$30), 0,
IFERROR(LOOKUP(C621, Calculations!$U$30:$AC$30, Calculations!$U$63:$AC$63), 0))</f>
        <v>0</v>
      </c>
      <c r="H621">
        <f>IF(D621 &lt;= MIN(Calculations!$U$30:$AC$30), 0,
IFERROR(LOOKUP(D621, Calculations!$U$30:$AC$30, Calculations!$U$64:$AC$64), 0))</f>
        <v>0</v>
      </c>
    </row>
    <row r="622" spans="2:8" ht="15.75" thickBot="1" x14ac:dyDescent="0.3">
      <c r="B622">
        <f t="shared" si="24"/>
        <v>621</v>
      </c>
      <c r="C622" s="121">
        <v>0</v>
      </c>
      <c r="D622" s="120">
        <v>0.05</v>
      </c>
      <c r="E622">
        <f t="shared" si="22"/>
        <v>0</v>
      </c>
      <c r="F622">
        <f t="shared" si="23"/>
        <v>0</v>
      </c>
      <c r="G622" s="124">
        <f>IF(C622 &lt;= MIN(Calculations!$U$30:$AC$30), 0,
IFERROR(LOOKUP(C622, Calculations!$U$30:$AC$30, Calculations!$U$63:$AC$63), 0))</f>
        <v>0</v>
      </c>
      <c r="H622">
        <f>IF(D622 &lt;= MIN(Calculations!$U$30:$AC$30), 0,
IFERROR(LOOKUP(D622, Calculations!$U$30:$AC$30, Calculations!$U$64:$AC$64), 0))</f>
        <v>0</v>
      </c>
    </row>
    <row r="623" spans="2:8" ht="15.75" thickBot="1" x14ac:dyDescent="0.3">
      <c r="B623">
        <f t="shared" si="24"/>
        <v>622</v>
      </c>
      <c r="C623" s="121">
        <v>0</v>
      </c>
      <c r="D623" s="120">
        <v>0.05</v>
      </c>
      <c r="E623">
        <f t="shared" si="22"/>
        <v>0</v>
      </c>
      <c r="F623">
        <f t="shared" si="23"/>
        <v>0</v>
      </c>
      <c r="G623" s="124">
        <f>IF(C623 &lt;= MIN(Calculations!$U$30:$AC$30), 0,
IFERROR(LOOKUP(C623, Calculations!$U$30:$AC$30, Calculations!$U$63:$AC$63), 0))</f>
        <v>0</v>
      </c>
      <c r="H623">
        <f>IF(D623 &lt;= MIN(Calculations!$U$30:$AC$30), 0,
IFERROR(LOOKUP(D623, Calculations!$U$30:$AC$30, Calculations!$U$64:$AC$64), 0))</f>
        <v>0</v>
      </c>
    </row>
    <row r="624" spans="2:8" ht="15.75" thickBot="1" x14ac:dyDescent="0.3">
      <c r="B624">
        <f t="shared" si="24"/>
        <v>623</v>
      </c>
      <c r="C624" s="121">
        <v>0</v>
      </c>
      <c r="D624" s="120">
        <v>0.05</v>
      </c>
      <c r="E624">
        <f t="shared" si="22"/>
        <v>0</v>
      </c>
      <c r="F624">
        <f t="shared" si="23"/>
        <v>0</v>
      </c>
      <c r="G624" s="124">
        <f>IF(C624 &lt;= MIN(Calculations!$U$30:$AC$30), 0,
IFERROR(LOOKUP(C624, Calculations!$U$30:$AC$30, Calculations!$U$63:$AC$63), 0))</f>
        <v>0</v>
      </c>
      <c r="H624">
        <f>IF(D624 &lt;= MIN(Calculations!$U$30:$AC$30), 0,
IFERROR(LOOKUP(D624, Calculations!$U$30:$AC$30, Calculations!$U$64:$AC$64), 0))</f>
        <v>0</v>
      </c>
    </row>
    <row r="625" spans="2:8" ht="15.75" thickBot="1" x14ac:dyDescent="0.3">
      <c r="B625">
        <f t="shared" si="24"/>
        <v>624</v>
      </c>
      <c r="C625" s="121">
        <v>0</v>
      </c>
      <c r="D625" s="120">
        <v>0.05</v>
      </c>
      <c r="E625">
        <f t="shared" si="22"/>
        <v>0</v>
      </c>
      <c r="F625">
        <f t="shared" si="23"/>
        <v>0</v>
      </c>
      <c r="G625" s="124">
        <f>IF(C625 &lt;= MIN(Calculations!$U$30:$AC$30), 0,
IFERROR(LOOKUP(C625, Calculations!$U$30:$AC$30, Calculations!$U$63:$AC$63), 0))</f>
        <v>0</v>
      </c>
      <c r="H625">
        <f>IF(D625 &lt;= MIN(Calculations!$U$30:$AC$30), 0,
IFERROR(LOOKUP(D625, Calculations!$U$30:$AC$30, Calculations!$U$64:$AC$64), 0))</f>
        <v>0</v>
      </c>
    </row>
    <row r="626" spans="2:8" ht="15.75" thickBot="1" x14ac:dyDescent="0.3">
      <c r="B626">
        <f t="shared" si="24"/>
        <v>625</v>
      </c>
      <c r="C626" s="121">
        <v>0</v>
      </c>
      <c r="D626" s="120">
        <v>0.05</v>
      </c>
      <c r="E626">
        <f t="shared" si="22"/>
        <v>0</v>
      </c>
      <c r="F626">
        <f t="shared" si="23"/>
        <v>0</v>
      </c>
      <c r="G626" s="124">
        <f>IF(C626 &lt;= MIN(Calculations!$U$30:$AC$30), 0,
IFERROR(LOOKUP(C626, Calculations!$U$30:$AC$30, Calculations!$U$63:$AC$63), 0))</f>
        <v>0</v>
      </c>
      <c r="H626">
        <f>IF(D626 &lt;= MIN(Calculations!$U$30:$AC$30), 0,
IFERROR(LOOKUP(D626, Calculations!$U$30:$AC$30, Calculations!$U$64:$AC$64), 0))</f>
        <v>0</v>
      </c>
    </row>
    <row r="627" spans="2:8" ht="15.75" thickBot="1" x14ac:dyDescent="0.3">
      <c r="B627">
        <f t="shared" si="24"/>
        <v>626</v>
      </c>
      <c r="C627" s="121">
        <v>0</v>
      </c>
      <c r="D627" s="120">
        <v>0.05</v>
      </c>
      <c r="E627">
        <f t="shared" si="22"/>
        <v>0</v>
      </c>
      <c r="F627">
        <f t="shared" si="23"/>
        <v>0</v>
      </c>
      <c r="G627" s="124">
        <f>IF(C627 &lt;= MIN(Calculations!$U$30:$AC$30), 0,
IFERROR(LOOKUP(C627, Calculations!$U$30:$AC$30, Calculations!$U$63:$AC$63), 0))</f>
        <v>0</v>
      </c>
      <c r="H627">
        <f>IF(D627 &lt;= MIN(Calculations!$U$30:$AC$30), 0,
IFERROR(LOOKUP(D627, Calculations!$U$30:$AC$30, Calculations!$U$64:$AC$64), 0))</f>
        <v>0</v>
      </c>
    </row>
    <row r="628" spans="2:8" ht="15.75" thickBot="1" x14ac:dyDescent="0.3">
      <c r="B628">
        <f t="shared" si="24"/>
        <v>627</v>
      </c>
      <c r="C628" s="121">
        <v>0</v>
      </c>
      <c r="D628" s="120">
        <v>0.05</v>
      </c>
      <c r="E628">
        <f t="shared" si="22"/>
        <v>0</v>
      </c>
      <c r="F628">
        <f t="shared" si="23"/>
        <v>0</v>
      </c>
      <c r="G628" s="124">
        <f>IF(C628 &lt;= MIN(Calculations!$U$30:$AC$30), 0,
IFERROR(LOOKUP(C628, Calculations!$U$30:$AC$30, Calculations!$U$63:$AC$63), 0))</f>
        <v>0</v>
      </c>
      <c r="H628">
        <f>IF(D628 &lt;= MIN(Calculations!$U$30:$AC$30), 0,
IFERROR(LOOKUP(D628, Calculations!$U$30:$AC$30, Calculations!$U$64:$AC$64), 0))</f>
        <v>0</v>
      </c>
    </row>
    <row r="629" spans="2:8" ht="15.75" thickBot="1" x14ac:dyDescent="0.3">
      <c r="B629">
        <f t="shared" si="24"/>
        <v>628</v>
      </c>
      <c r="C629" s="121">
        <v>0</v>
      </c>
      <c r="D629" s="120">
        <v>0.05</v>
      </c>
      <c r="E629">
        <f t="shared" si="22"/>
        <v>0</v>
      </c>
      <c r="F629">
        <f t="shared" si="23"/>
        <v>0</v>
      </c>
      <c r="G629" s="124">
        <f>IF(C629 &lt;= MIN(Calculations!$U$30:$AC$30), 0,
IFERROR(LOOKUP(C629, Calculations!$U$30:$AC$30, Calculations!$U$63:$AC$63), 0))</f>
        <v>0</v>
      </c>
      <c r="H629">
        <f>IF(D629 &lt;= MIN(Calculations!$U$30:$AC$30), 0,
IFERROR(LOOKUP(D629, Calculations!$U$30:$AC$30, Calculations!$U$64:$AC$64), 0))</f>
        <v>0</v>
      </c>
    </row>
    <row r="630" spans="2:8" ht="15.75" thickBot="1" x14ac:dyDescent="0.3">
      <c r="B630">
        <f t="shared" si="24"/>
        <v>629</v>
      </c>
      <c r="C630" s="121">
        <v>0</v>
      </c>
      <c r="D630" s="120">
        <v>0.05</v>
      </c>
      <c r="E630">
        <f t="shared" si="22"/>
        <v>0</v>
      </c>
      <c r="F630">
        <f t="shared" si="23"/>
        <v>0</v>
      </c>
      <c r="G630" s="124">
        <f>IF(C630 &lt;= MIN(Calculations!$U$30:$AC$30), 0,
IFERROR(LOOKUP(C630, Calculations!$U$30:$AC$30, Calculations!$U$63:$AC$63), 0))</f>
        <v>0</v>
      </c>
      <c r="H630">
        <f>IF(D630 &lt;= MIN(Calculations!$U$30:$AC$30), 0,
IFERROR(LOOKUP(D630, Calculations!$U$30:$AC$30, Calculations!$U$64:$AC$64), 0))</f>
        <v>0</v>
      </c>
    </row>
    <row r="631" spans="2:8" ht="15.75" thickBot="1" x14ac:dyDescent="0.3">
      <c r="B631">
        <f t="shared" si="24"/>
        <v>630</v>
      </c>
      <c r="C631" s="121">
        <v>0</v>
      </c>
      <c r="D631" s="120">
        <v>0.05</v>
      </c>
      <c r="E631">
        <f t="shared" si="22"/>
        <v>0</v>
      </c>
      <c r="F631">
        <f t="shared" si="23"/>
        <v>0</v>
      </c>
      <c r="G631" s="124">
        <f>IF(C631 &lt;= MIN(Calculations!$U$30:$AC$30), 0,
IFERROR(LOOKUP(C631, Calculations!$U$30:$AC$30, Calculations!$U$63:$AC$63), 0))</f>
        <v>0</v>
      </c>
      <c r="H631">
        <f>IF(D631 &lt;= MIN(Calculations!$U$30:$AC$30), 0,
IFERROR(LOOKUP(D631, Calculations!$U$30:$AC$30, Calculations!$U$64:$AC$64), 0))</f>
        <v>0</v>
      </c>
    </row>
    <row r="632" spans="2:8" ht="15.75" thickBot="1" x14ac:dyDescent="0.3">
      <c r="B632">
        <f t="shared" si="24"/>
        <v>631</v>
      </c>
      <c r="C632" s="121">
        <v>0</v>
      </c>
      <c r="D632" s="120">
        <v>0.05</v>
      </c>
      <c r="E632">
        <f t="shared" si="22"/>
        <v>0</v>
      </c>
      <c r="F632">
        <f t="shared" si="23"/>
        <v>0</v>
      </c>
      <c r="G632" s="124">
        <f>IF(C632 &lt;= MIN(Calculations!$U$30:$AC$30), 0,
IFERROR(LOOKUP(C632, Calculations!$U$30:$AC$30, Calculations!$U$63:$AC$63), 0))</f>
        <v>0</v>
      </c>
      <c r="H632">
        <f>IF(D632 &lt;= MIN(Calculations!$U$30:$AC$30), 0,
IFERROR(LOOKUP(D632, Calculations!$U$30:$AC$30, Calculations!$U$64:$AC$64), 0))</f>
        <v>0</v>
      </c>
    </row>
    <row r="633" spans="2:8" ht="15.75" thickBot="1" x14ac:dyDescent="0.3">
      <c r="B633">
        <f t="shared" si="24"/>
        <v>632</v>
      </c>
      <c r="C633" s="121">
        <v>0</v>
      </c>
      <c r="D633" s="120">
        <v>0.05</v>
      </c>
      <c r="E633">
        <f t="shared" si="22"/>
        <v>0</v>
      </c>
      <c r="F633">
        <f t="shared" si="23"/>
        <v>0</v>
      </c>
      <c r="G633" s="124">
        <f>IF(C633 &lt;= MIN(Calculations!$U$30:$AC$30), 0,
IFERROR(LOOKUP(C633, Calculations!$U$30:$AC$30, Calculations!$U$63:$AC$63), 0))</f>
        <v>0</v>
      </c>
      <c r="H633">
        <f>IF(D633 &lt;= MIN(Calculations!$U$30:$AC$30), 0,
IFERROR(LOOKUP(D633, Calculations!$U$30:$AC$30, Calculations!$U$64:$AC$64), 0))</f>
        <v>0</v>
      </c>
    </row>
    <row r="634" spans="2:8" ht="15.75" thickBot="1" x14ac:dyDescent="0.3">
      <c r="B634">
        <f t="shared" si="24"/>
        <v>633</v>
      </c>
      <c r="C634" s="121">
        <v>0</v>
      </c>
      <c r="D634" s="120">
        <v>0.05</v>
      </c>
      <c r="E634">
        <f t="shared" si="22"/>
        <v>0</v>
      </c>
      <c r="F634">
        <f t="shared" si="23"/>
        <v>0</v>
      </c>
      <c r="G634" s="124">
        <f>IF(C634 &lt;= MIN(Calculations!$U$30:$AC$30), 0,
IFERROR(LOOKUP(C634, Calculations!$U$30:$AC$30, Calculations!$U$63:$AC$63), 0))</f>
        <v>0</v>
      </c>
      <c r="H634">
        <f>IF(D634 &lt;= MIN(Calculations!$U$30:$AC$30), 0,
IFERROR(LOOKUP(D634, Calculations!$U$30:$AC$30, Calculations!$U$64:$AC$64), 0))</f>
        <v>0</v>
      </c>
    </row>
    <row r="635" spans="2:8" ht="15.75" thickBot="1" x14ac:dyDescent="0.3">
      <c r="B635">
        <f t="shared" si="24"/>
        <v>634</v>
      </c>
      <c r="C635" s="121">
        <v>0</v>
      </c>
      <c r="D635" s="120">
        <v>0.05</v>
      </c>
      <c r="E635">
        <f t="shared" si="22"/>
        <v>0</v>
      </c>
      <c r="F635">
        <f t="shared" si="23"/>
        <v>0</v>
      </c>
      <c r="G635" s="124">
        <f>IF(C635 &lt;= MIN(Calculations!$U$30:$AC$30), 0,
IFERROR(LOOKUP(C635, Calculations!$U$30:$AC$30, Calculations!$U$63:$AC$63), 0))</f>
        <v>0</v>
      </c>
      <c r="H635">
        <f>IF(D635 &lt;= MIN(Calculations!$U$30:$AC$30), 0,
IFERROR(LOOKUP(D635, Calculations!$U$30:$AC$30, Calculations!$U$64:$AC$64), 0))</f>
        <v>0</v>
      </c>
    </row>
    <row r="636" spans="2:8" ht="15.75" thickBot="1" x14ac:dyDescent="0.3">
      <c r="B636">
        <f t="shared" si="24"/>
        <v>635</v>
      </c>
      <c r="C636" s="121">
        <v>0</v>
      </c>
      <c r="D636" s="120">
        <v>0.05</v>
      </c>
      <c r="E636">
        <f t="shared" si="22"/>
        <v>0</v>
      </c>
      <c r="F636">
        <f t="shared" si="23"/>
        <v>0</v>
      </c>
      <c r="G636" s="124">
        <f>IF(C636 &lt;= MIN(Calculations!$U$30:$AC$30), 0,
IFERROR(LOOKUP(C636, Calculations!$U$30:$AC$30, Calculations!$U$63:$AC$63), 0))</f>
        <v>0</v>
      </c>
      <c r="H636">
        <f>IF(D636 &lt;= MIN(Calculations!$U$30:$AC$30), 0,
IFERROR(LOOKUP(D636, Calculations!$U$30:$AC$30, Calculations!$U$64:$AC$64), 0))</f>
        <v>0</v>
      </c>
    </row>
    <row r="637" spans="2:8" ht="15.75" thickBot="1" x14ac:dyDescent="0.3">
      <c r="B637">
        <f t="shared" si="24"/>
        <v>636</v>
      </c>
      <c r="C637" s="121">
        <v>0</v>
      </c>
      <c r="D637" s="120">
        <v>0.05</v>
      </c>
      <c r="E637">
        <f t="shared" si="22"/>
        <v>0</v>
      </c>
      <c r="F637">
        <f t="shared" si="23"/>
        <v>0</v>
      </c>
      <c r="G637" s="124">
        <f>IF(C637 &lt;= MIN(Calculations!$U$30:$AC$30), 0,
IFERROR(LOOKUP(C637, Calculations!$U$30:$AC$30, Calculations!$U$63:$AC$63), 0))</f>
        <v>0</v>
      </c>
      <c r="H637">
        <f>IF(D637 &lt;= MIN(Calculations!$U$30:$AC$30), 0,
IFERROR(LOOKUP(D637, Calculations!$U$30:$AC$30, Calculations!$U$64:$AC$64), 0))</f>
        <v>0</v>
      </c>
    </row>
    <row r="638" spans="2:8" ht="15.75" thickBot="1" x14ac:dyDescent="0.3">
      <c r="B638">
        <f t="shared" si="24"/>
        <v>637</v>
      </c>
      <c r="C638" s="121">
        <v>0</v>
      </c>
      <c r="D638" s="120">
        <v>0.05</v>
      </c>
      <c r="E638">
        <f t="shared" si="22"/>
        <v>0</v>
      </c>
      <c r="F638">
        <f t="shared" si="23"/>
        <v>0</v>
      </c>
      <c r="G638" s="124">
        <f>IF(C638 &lt;= MIN(Calculations!$U$30:$AC$30), 0,
IFERROR(LOOKUP(C638, Calculations!$U$30:$AC$30, Calculations!$U$63:$AC$63), 0))</f>
        <v>0</v>
      </c>
      <c r="H638">
        <f>IF(D638 &lt;= MIN(Calculations!$U$30:$AC$30), 0,
IFERROR(LOOKUP(D638, Calculations!$U$30:$AC$30, Calculations!$U$64:$AC$64), 0))</f>
        <v>0</v>
      </c>
    </row>
    <row r="639" spans="2:8" ht="15.75" thickBot="1" x14ac:dyDescent="0.3">
      <c r="B639">
        <f t="shared" si="24"/>
        <v>638</v>
      </c>
      <c r="C639" s="121">
        <v>0</v>
      </c>
      <c r="D639" s="120">
        <v>0.05</v>
      </c>
      <c r="E639">
        <f t="shared" si="22"/>
        <v>0</v>
      </c>
      <c r="F639">
        <f t="shared" si="23"/>
        <v>0</v>
      </c>
      <c r="G639" s="124">
        <f>IF(C639 &lt;= MIN(Calculations!$U$30:$AC$30), 0,
IFERROR(LOOKUP(C639, Calculations!$U$30:$AC$30, Calculations!$U$63:$AC$63), 0))</f>
        <v>0</v>
      </c>
      <c r="H639">
        <f>IF(D639 &lt;= MIN(Calculations!$U$30:$AC$30), 0,
IFERROR(LOOKUP(D639, Calculations!$U$30:$AC$30, Calculations!$U$64:$AC$64), 0))</f>
        <v>0</v>
      </c>
    </row>
    <row r="640" spans="2:8" ht="15.75" thickBot="1" x14ac:dyDescent="0.3">
      <c r="B640">
        <f t="shared" si="24"/>
        <v>639</v>
      </c>
      <c r="C640" s="121">
        <v>0</v>
      </c>
      <c r="D640" s="120">
        <v>0.05</v>
      </c>
      <c r="E640">
        <f t="shared" si="22"/>
        <v>0</v>
      </c>
      <c r="F640">
        <f t="shared" si="23"/>
        <v>0</v>
      </c>
      <c r="G640" s="124">
        <f>IF(C640 &lt;= MIN(Calculations!$U$30:$AC$30), 0,
IFERROR(LOOKUP(C640, Calculations!$U$30:$AC$30, Calculations!$U$63:$AC$63), 0))</f>
        <v>0</v>
      </c>
      <c r="H640">
        <f>IF(D640 &lt;= MIN(Calculations!$U$30:$AC$30), 0,
IFERROR(LOOKUP(D640, Calculations!$U$30:$AC$30, Calculations!$U$64:$AC$64), 0))</f>
        <v>0</v>
      </c>
    </row>
    <row r="641" spans="2:8" ht="15.75" thickBot="1" x14ac:dyDescent="0.3">
      <c r="B641">
        <f t="shared" si="24"/>
        <v>640</v>
      </c>
      <c r="C641" s="121">
        <v>0</v>
      </c>
      <c r="D641" s="120">
        <v>0.05</v>
      </c>
      <c r="E641">
        <f t="shared" si="22"/>
        <v>0</v>
      </c>
      <c r="F641">
        <f t="shared" si="23"/>
        <v>0</v>
      </c>
      <c r="G641" s="124">
        <f>IF(C641 &lt;= MIN(Calculations!$U$30:$AC$30), 0,
IFERROR(LOOKUP(C641, Calculations!$U$30:$AC$30, Calculations!$U$63:$AC$63), 0))</f>
        <v>0</v>
      </c>
      <c r="H641">
        <f>IF(D641 &lt;= MIN(Calculations!$U$30:$AC$30), 0,
IFERROR(LOOKUP(D641, Calculations!$U$30:$AC$30, Calculations!$U$64:$AC$64), 0))</f>
        <v>0</v>
      </c>
    </row>
    <row r="642" spans="2:8" ht="15.75" thickBot="1" x14ac:dyDescent="0.3">
      <c r="B642">
        <f t="shared" si="24"/>
        <v>641</v>
      </c>
      <c r="C642" s="121">
        <v>0</v>
      </c>
      <c r="D642" s="120">
        <v>0.05</v>
      </c>
      <c r="E642">
        <f t="shared" si="22"/>
        <v>0</v>
      </c>
      <c r="F642">
        <f t="shared" si="23"/>
        <v>0</v>
      </c>
      <c r="G642" s="124">
        <f>IF(C642 &lt;= MIN(Calculations!$U$30:$AC$30), 0,
IFERROR(LOOKUP(C642, Calculations!$U$30:$AC$30, Calculations!$U$63:$AC$63), 0))</f>
        <v>0</v>
      </c>
      <c r="H642">
        <f>IF(D642 &lt;= MIN(Calculations!$U$30:$AC$30), 0,
IFERROR(LOOKUP(D642, Calculations!$U$30:$AC$30, Calculations!$U$64:$AC$64), 0))</f>
        <v>0</v>
      </c>
    </row>
    <row r="643" spans="2:8" ht="15.75" thickBot="1" x14ac:dyDescent="0.3">
      <c r="B643">
        <f t="shared" si="24"/>
        <v>642</v>
      </c>
      <c r="C643" s="121">
        <v>0</v>
      </c>
      <c r="D643" s="120">
        <v>0.05</v>
      </c>
      <c r="E643">
        <f t="shared" si="22"/>
        <v>0</v>
      </c>
      <c r="F643">
        <f t="shared" si="23"/>
        <v>0</v>
      </c>
      <c r="G643" s="124">
        <f>IF(C643 &lt;= MIN(Calculations!$U$30:$AC$30), 0,
IFERROR(LOOKUP(C643, Calculations!$U$30:$AC$30, Calculations!$U$63:$AC$63), 0))</f>
        <v>0</v>
      </c>
      <c r="H643">
        <f>IF(D643 &lt;= MIN(Calculations!$U$30:$AC$30), 0,
IFERROR(LOOKUP(D643, Calculations!$U$30:$AC$30, Calculations!$U$64:$AC$64), 0))</f>
        <v>0</v>
      </c>
    </row>
    <row r="644" spans="2:8" ht="15.75" thickBot="1" x14ac:dyDescent="0.3">
      <c r="B644">
        <f t="shared" si="24"/>
        <v>643</v>
      </c>
      <c r="C644" s="121">
        <v>0</v>
      </c>
      <c r="D644" s="120">
        <v>0.05</v>
      </c>
      <c r="E644">
        <f t="shared" ref="E644:E707" si="25">(C645 - C643) / 2</f>
        <v>0</v>
      </c>
      <c r="F644">
        <f t="shared" ref="F644:F707" si="26">(D645 - D643) / 2</f>
        <v>0</v>
      </c>
      <c r="G644" s="124">
        <f>IF(C644 &lt;= MIN(Calculations!$U$30:$AC$30), 0,
IFERROR(LOOKUP(C644, Calculations!$U$30:$AC$30, Calculations!$U$63:$AC$63), 0))</f>
        <v>0</v>
      </c>
      <c r="H644">
        <f>IF(D644 &lt;= MIN(Calculations!$U$30:$AC$30), 0,
IFERROR(LOOKUP(D644, Calculations!$U$30:$AC$30, Calculations!$U$64:$AC$64), 0))</f>
        <v>0</v>
      </c>
    </row>
    <row r="645" spans="2:8" ht="15.75" thickBot="1" x14ac:dyDescent="0.3">
      <c r="B645">
        <f t="shared" si="24"/>
        <v>644</v>
      </c>
      <c r="C645" s="121">
        <v>0</v>
      </c>
      <c r="D645" s="120">
        <v>0.05</v>
      </c>
      <c r="E645">
        <f t="shared" si="25"/>
        <v>0</v>
      </c>
      <c r="F645">
        <f t="shared" si="26"/>
        <v>0</v>
      </c>
      <c r="G645" s="124">
        <f>IF(C645 &lt;= MIN(Calculations!$U$30:$AC$30), 0,
IFERROR(LOOKUP(C645, Calculations!$U$30:$AC$30, Calculations!$U$63:$AC$63), 0))</f>
        <v>0</v>
      </c>
      <c r="H645">
        <f>IF(D645 &lt;= MIN(Calculations!$U$30:$AC$30), 0,
IFERROR(LOOKUP(D645, Calculations!$U$30:$AC$30, Calculations!$U$64:$AC$64), 0))</f>
        <v>0</v>
      </c>
    </row>
    <row r="646" spans="2:8" ht="15.75" thickBot="1" x14ac:dyDescent="0.3">
      <c r="B646">
        <f t="shared" si="24"/>
        <v>645</v>
      </c>
      <c r="C646" s="121">
        <v>0</v>
      </c>
      <c r="D646" s="120">
        <v>0.05</v>
      </c>
      <c r="E646">
        <f t="shared" si="25"/>
        <v>0</v>
      </c>
      <c r="F646">
        <f t="shared" si="26"/>
        <v>0</v>
      </c>
      <c r="G646" s="124">
        <f>IF(C646 &lt;= MIN(Calculations!$U$30:$AC$30), 0,
IFERROR(LOOKUP(C646, Calculations!$U$30:$AC$30, Calculations!$U$63:$AC$63), 0))</f>
        <v>0</v>
      </c>
      <c r="H646">
        <f>IF(D646 &lt;= MIN(Calculations!$U$30:$AC$30), 0,
IFERROR(LOOKUP(D646, Calculations!$U$30:$AC$30, Calculations!$U$64:$AC$64), 0))</f>
        <v>0</v>
      </c>
    </row>
    <row r="647" spans="2:8" ht="15.75" thickBot="1" x14ac:dyDescent="0.3">
      <c r="B647">
        <f t="shared" si="24"/>
        <v>646</v>
      </c>
      <c r="C647" s="121">
        <v>0</v>
      </c>
      <c r="D647" s="120">
        <v>0.05</v>
      </c>
      <c r="E647">
        <f t="shared" si="25"/>
        <v>0</v>
      </c>
      <c r="F647">
        <f t="shared" si="26"/>
        <v>0</v>
      </c>
      <c r="G647" s="124">
        <f>IF(C647 &lt;= MIN(Calculations!$U$30:$AC$30), 0,
IFERROR(LOOKUP(C647, Calculations!$U$30:$AC$30, Calculations!$U$63:$AC$63), 0))</f>
        <v>0</v>
      </c>
      <c r="H647">
        <f>IF(D647 &lt;= MIN(Calculations!$U$30:$AC$30), 0,
IFERROR(LOOKUP(D647, Calculations!$U$30:$AC$30, Calculations!$U$64:$AC$64), 0))</f>
        <v>0</v>
      </c>
    </row>
    <row r="648" spans="2:8" ht="15.75" thickBot="1" x14ac:dyDescent="0.3">
      <c r="B648">
        <f t="shared" si="24"/>
        <v>647</v>
      </c>
      <c r="C648" s="121">
        <v>0</v>
      </c>
      <c r="D648" s="120">
        <v>0.05</v>
      </c>
      <c r="E648">
        <f t="shared" si="25"/>
        <v>0</v>
      </c>
      <c r="F648">
        <f t="shared" si="26"/>
        <v>0</v>
      </c>
      <c r="G648" s="124">
        <f>IF(C648 &lt;= MIN(Calculations!$U$30:$AC$30), 0,
IFERROR(LOOKUP(C648, Calculations!$U$30:$AC$30, Calculations!$U$63:$AC$63), 0))</f>
        <v>0</v>
      </c>
      <c r="H648">
        <f>IF(D648 &lt;= MIN(Calculations!$U$30:$AC$30), 0,
IFERROR(LOOKUP(D648, Calculations!$U$30:$AC$30, Calculations!$U$64:$AC$64), 0))</f>
        <v>0</v>
      </c>
    </row>
    <row r="649" spans="2:8" ht="15.75" thickBot="1" x14ac:dyDescent="0.3">
      <c r="B649">
        <f t="shared" si="24"/>
        <v>648</v>
      </c>
      <c r="C649" s="121">
        <v>0</v>
      </c>
      <c r="D649" s="120">
        <v>0.05</v>
      </c>
      <c r="E649">
        <f t="shared" si="25"/>
        <v>0</v>
      </c>
      <c r="F649">
        <f t="shared" si="26"/>
        <v>0</v>
      </c>
      <c r="G649" s="124">
        <f>IF(C649 &lt;= MIN(Calculations!$U$30:$AC$30), 0,
IFERROR(LOOKUP(C649, Calculations!$U$30:$AC$30, Calculations!$U$63:$AC$63), 0))</f>
        <v>0</v>
      </c>
      <c r="H649">
        <f>IF(D649 &lt;= MIN(Calculations!$U$30:$AC$30), 0,
IFERROR(LOOKUP(D649, Calculations!$U$30:$AC$30, Calculations!$U$64:$AC$64), 0))</f>
        <v>0</v>
      </c>
    </row>
    <row r="650" spans="2:8" ht="15.75" thickBot="1" x14ac:dyDescent="0.3">
      <c r="B650">
        <f t="shared" si="24"/>
        <v>649</v>
      </c>
      <c r="C650" s="121">
        <v>0</v>
      </c>
      <c r="D650" s="120">
        <v>0.05</v>
      </c>
      <c r="E650">
        <f t="shared" si="25"/>
        <v>0</v>
      </c>
      <c r="F650">
        <f t="shared" si="26"/>
        <v>0</v>
      </c>
      <c r="G650" s="124">
        <f>IF(C650 &lt;= MIN(Calculations!$U$30:$AC$30), 0,
IFERROR(LOOKUP(C650, Calculations!$U$30:$AC$30, Calculations!$U$63:$AC$63), 0))</f>
        <v>0</v>
      </c>
      <c r="H650">
        <f>IF(D650 &lt;= MIN(Calculations!$U$30:$AC$30), 0,
IFERROR(LOOKUP(D650, Calculations!$U$30:$AC$30, Calculations!$U$64:$AC$64), 0))</f>
        <v>0</v>
      </c>
    </row>
    <row r="651" spans="2:8" ht="15.75" thickBot="1" x14ac:dyDescent="0.3">
      <c r="B651">
        <f t="shared" si="24"/>
        <v>650</v>
      </c>
      <c r="C651" s="121">
        <v>0</v>
      </c>
      <c r="D651" s="120">
        <v>0.05</v>
      </c>
      <c r="E651">
        <f t="shared" si="25"/>
        <v>0</v>
      </c>
      <c r="F651">
        <f t="shared" si="26"/>
        <v>0</v>
      </c>
      <c r="G651" s="124">
        <f>IF(C651 &lt;= MIN(Calculations!$U$30:$AC$30), 0,
IFERROR(LOOKUP(C651, Calculations!$U$30:$AC$30, Calculations!$U$63:$AC$63), 0))</f>
        <v>0</v>
      </c>
      <c r="H651">
        <f>IF(D651 &lt;= MIN(Calculations!$U$30:$AC$30), 0,
IFERROR(LOOKUP(D651, Calculations!$U$30:$AC$30, Calculations!$U$64:$AC$64), 0))</f>
        <v>0</v>
      </c>
    </row>
    <row r="652" spans="2:8" ht="15.75" thickBot="1" x14ac:dyDescent="0.3">
      <c r="B652">
        <f t="shared" si="24"/>
        <v>651</v>
      </c>
      <c r="C652" s="121">
        <v>0</v>
      </c>
      <c r="D652" s="120">
        <v>0.05</v>
      </c>
      <c r="E652">
        <f t="shared" si="25"/>
        <v>0</v>
      </c>
      <c r="F652">
        <f t="shared" si="26"/>
        <v>0</v>
      </c>
      <c r="G652" s="124">
        <f>IF(C652 &lt;= MIN(Calculations!$U$30:$AC$30), 0,
IFERROR(LOOKUP(C652, Calculations!$U$30:$AC$30, Calculations!$U$63:$AC$63), 0))</f>
        <v>0</v>
      </c>
      <c r="H652">
        <f>IF(D652 &lt;= MIN(Calculations!$U$30:$AC$30), 0,
IFERROR(LOOKUP(D652, Calculations!$U$30:$AC$30, Calculations!$U$64:$AC$64), 0))</f>
        <v>0</v>
      </c>
    </row>
    <row r="653" spans="2:8" ht="15.75" thickBot="1" x14ac:dyDescent="0.3">
      <c r="B653">
        <f t="shared" si="24"/>
        <v>652</v>
      </c>
      <c r="C653" s="121">
        <v>0</v>
      </c>
      <c r="D653" s="120">
        <v>0.05</v>
      </c>
      <c r="E653">
        <f t="shared" si="25"/>
        <v>0</v>
      </c>
      <c r="F653">
        <f t="shared" si="26"/>
        <v>0</v>
      </c>
      <c r="G653" s="124">
        <f>IF(C653 &lt;= MIN(Calculations!$U$30:$AC$30), 0,
IFERROR(LOOKUP(C653, Calculations!$U$30:$AC$30, Calculations!$U$63:$AC$63), 0))</f>
        <v>0</v>
      </c>
      <c r="H653">
        <f>IF(D653 &lt;= MIN(Calculations!$U$30:$AC$30), 0,
IFERROR(LOOKUP(D653, Calculations!$U$30:$AC$30, Calculations!$U$64:$AC$64), 0))</f>
        <v>0</v>
      </c>
    </row>
    <row r="654" spans="2:8" ht="15.75" thickBot="1" x14ac:dyDescent="0.3">
      <c r="B654">
        <f t="shared" si="24"/>
        <v>653</v>
      </c>
      <c r="C654" s="121">
        <v>0</v>
      </c>
      <c r="D654" s="120">
        <v>0.05</v>
      </c>
      <c r="E654">
        <f t="shared" si="25"/>
        <v>0</v>
      </c>
      <c r="F654">
        <f t="shared" si="26"/>
        <v>0</v>
      </c>
      <c r="G654" s="124">
        <f>IF(C654 &lt;= MIN(Calculations!$U$30:$AC$30), 0,
IFERROR(LOOKUP(C654, Calculations!$U$30:$AC$30, Calculations!$U$63:$AC$63), 0))</f>
        <v>0</v>
      </c>
      <c r="H654">
        <f>IF(D654 &lt;= MIN(Calculations!$U$30:$AC$30), 0,
IFERROR(LOOKUP(D654, Calculations!$U$30:$AC$30, Calculations!$U$64:$AC$64), 0))</f>
        <v>0</v>
      </c>
    </row>
    <row r="655" spans="2:8" ht="15.75" thickBot="1" x14ac:dyDescent="0.3">
      <c r="B655">
        <f t="shared" si="24"/>
        <v>654</v>
      </c>
      <c r="C655" s="121">
        <v>0</v>
      </c>
      <c r="D655" s="120">
        <v>0.05</v>
      </c>
      <c r="E655">
        <f t="shared" si="25"/>
        <v>0</v>
      </c>
      <c r="F655">
        <f t="shared" si="26"/>
        <v>0</v>
      </c>
      <c r="G655" s="124">
        <f>IF(C655 &lt;= MIN(Calculations!$U$30:$AC$30), 0,
IFERROR(LOOKUP(C655, Calculations!$U$30:$AC$30, Calculations!$U$63:$AC$63), 0))</f>
        <v>0</v>
      </c>
      <c r="H655">
        <f>IF(D655 &lt;= MIN(Calculations!$U$30:$AC$30), 0,
IFERROR(LOOKUP(D655, Calculations!$U$30:$AC$30, Calculations!$U$64:$AC$64), 0))</f>
        <v>0</v>
      </c>
    </row>
    <row r="656" spans="2:8" ht="15.75" thickBot="1" x14ac:dyDescent="0.3">
      <c r="B656">
        <f t="shared" si="24"/>
        <v>655</v>
      </c>
      <c r="C656" s="121">
        <v>0</v>
      </c>
      <c r="D656" s="120">
        <v>0.05</v>
      </c>
      <c r="E656">
        <f t="shared" si="25"/>
        <v>0</v>
      </c>
      <c r="F656">
        <f t="shared" si="26"/>
        <v>0</v>
      </c>
      <c r="G656" s="124">
        <f>IF(C656 &lt;= MIN(Calculations!$U$30:$AC$30), 0,
IFERROR(LOOKUP(C656, Calculations!$U$30:$AC$30, Calculations!$U$63:$AC$63), 0))</f>
        <v>0</v>
      </c>
      <c r="H656">
        <f>IF(D656 &lt;= MIN(Calculations!$U$30:$AC$30), 0,
IFERROR(LOOKUP(D656, Calculations!$U$30:$AC$30, Calculations!$U$64:$AC$64), 0))</f>
        <v>0</v>
      </c>
    </row>
    <row r="657" spans="2:8" ht="15.75" thickBot="1" x14ac:dyDescent="0.3">
      <c r="B657">
        <f t="shared" si="24"/>
        <v>656</v>
      </c>
      <c r="C657" s="121">
        <v>0</v>
      </c>
      <c r="D657" s="120">
        <v>0.05</v>
      </c>
      <c r="E657">
        <f t="shared" si="25"/>
        <v>0</v>
      </c>
      <c r="F657">
        <f t="shared" si="26"/>
        <v>0</v>
      </c>
      <c r="G657" s="124">
        <f>IF(C657 &lt;= MIN(Calculations!$U$30:$AC$30), 0,
IFERROR(LOOKUP(C657, Calculations!$U$30:$AC$30, Calculations!$U$63:$AC$63), 0))</f>
        <v>0</v>
      </c>
      <c r="H657">
        <f>IF(D657 &lt;= MIN(Calculations!$U$30:$AC$30), 0,
IFERROR(LOOKUP(D657, Calculations!$U$30:$AC$30, Calculations!$U$64:$AC$64), 0))</f>
        <v>0</v>
      </c>
    </row>
    <row r="658" spans="2:8" ht="15.75" thickBot="1" x14ac:dyDescent="0.3">
      <c r="B658">
        <f t="shared" si="24"/>
        <v>657</v>
      </c>
      <c r="C658" s="121">
        <v>0</v>
      </c>
      <c r="D658" s="120">
        <v>0.05</v>
      </c>
      <c r="E658">
        <f t="shared" si="25"/>
        <v>0</v>
      </c>
      <c r="F658">
        <f t="shared" si="26"/>
        <v>0</v>
      </c>
      <c r="G658" s="124">
        <f>IF(C658 &lt;= MIN(Calculations!$U$30:$AC$30), 0,
IFERROR(LOOKUP(C658, Calculations!$U$30:$AC$30, Calculations!$U$63:$AC$63), 0))</f>
        <v>0</v>
      </c>
      <c r="H658">
        <f>IF(D658 &lt;= MIN(Calculations!$U$30:$AC$30), 0,
IFERROR(LOOKUP(D658, Calculations!$U$30:$AC$30, Calculations!$U$64:$AC$64), 0))</f>
        <v>0</v>
      </c>
    </row>
    <row r="659" spans="2:8" ht="15.75" thickBot="1" x14ac:dyDescent="0.3">
      <c r="B659">
        <f t="shared" si="24"/>
        <v>658</v>
      </c>
      <c r="C659" s="121">
        <v>0</v>
      </c>
      <c r="D659" s="120">
        <v>0.05</v>
      </c>
      <c r="E659">
        <f t="shared" si="25"/>
        <v>0</v>
      </c>
      <c r="F659">
        <f t="shared" si="26"/>
        <v>0</v>
      </c>
      <c r="G659" s="124">
        <f>IF(C659 &lt;= MIN(Calculations!$U$30:$AC$30), 0,
IFERROR(LOOKUP(C659, Calculations!$U$30:$AC$30, Calculations!$U$63:$AC$63), 0))</f>
        <v>0</v>
      </c>
      <c r="H659">
        <f>IF(D659 &lt;= MIN(Calculations!$U$30:$AC$30), 0,
IFERROR(LOOKUP(D659, Calculations!$U$30:$AC$30, Calculations!$U$64:$AC$64), 0))</f>
        <v>0</v>
      </c>
    </row>
    <row r="660" spans="2:8" ht="15.75" thickBot="1" x14ac:dyDescent="0.3">
      <c r="B660">
        <f t="shared" si="24"/>
        <v>659</v>
      </c>
      <c r="C660" s="121">
        <v>0</v>
      </c>
      <c r="D660" s="120">
        <v>0.05</v>
      </c>
      <c r="E660">
        <f t="shared" si="25"/>
        <v>0</v>
      </c>
      <c r="F660">
        <f t="shared" si="26"/>
        <v>0</v>
      </c>
      <c r="G660" s="124">
        <f>IF(C660 &lt;= MIN(Calculations!$U$30:$AC$30), 0,
IFERROR(LOOKUP(C660, Calculations!$U$30:$AC$30, Calculations!$U$63:$AC$63), 0))</f>
        <v>0</v>
      </c>
      <c r="H660">
        <f>IF(D660 &lt;= MIN(Calculations!$U$30:$AC$30), 0,
IFERROR(LOOKUP(D660, Calculations!$U$30:$AC$30, Calculations!$U$64:$AC$64), 0))</f>
        <v>0</v>
      </c>
    </row>
    <row r="661" spans="2:8" ht="15.75" thickBot="1" x14ac:dyDescent="0.3">
      <c r="B661">
        <f t="shared" si="24"/>
        <v>660</v>
      </c>
      <c r="C661" s="121">
        <v>0</v>
      </c>
      <c r="D661" s="120">
        <v>0.05</v>
      </c>
      <c r="E661">
        <f t="shared" si="25"/>
        <v>0</v>
      </c>
      <c r="F661">
        <f t="shared" si="26"/>
        <v>0</v>
      </c>
      <c r="G661" s="124">
        <f>IF(C661 &lt;= MIN(Calculations!$U$30:$AC$30), 0,
IFERROR(LOOKUP(C661, Calculations!$U$30:$AC$30, Calculations!$U$63:$AC$63), 0))</f>
        <v>0</v>
      </c>
      <c r="H661">
        <f>IF(D661 &lt;= MIN(Calculations!$U$30:$AC$30), 0,
IFERROR(LOOKUP(D661, Calculations!$U$30:$AC$30, Calculations!$U$64:$AC$64), 0))</f>
        <v>0</v>
      </c>
    </row>
    <row r="662" spans="2:8" ht="15.75" thickBot="1" x14ac:dyDescent="0.3">
      <c r="B662">
        <f t="shared" si="24"/>
        <v>661</v>
      </c>
      <c r="C662" s="121">
        <v>0</v>
      </c>
      <c r="D662" s="120">
        <v>0.05</v>
      </c>
      <c r="E662">
        <f t="shared" si="25"/>
        <v>0</v>
      </c>
      <c r="F662">
        <f t="shared" si="26"/>
        <v>0</v>
      </c>
      <c r="G662" s="124">
        <f>IF(C662 &lt;= MIN(Calculations!$U$30:$AC$30), 0,
IFERROR(LOOKUP(C662, Calculations!$U$30:$AC$30, Calculations!$U$63:$AC$63), 0))</f>
        <v>0</v>
      </c>
      <c r="H662">
        <f>IF(D662 &lt;= MIN(Calculations!$U$30:$AC$30), 0,
IFERROR(LOOKUP(D662, Calculations!$U$30:$AC$30, Calculations!$U$64:$AC$64), 0))</f>
        <v>0</v>
      </c>
    </row>
    <row r="663" spans="2:8" ht="15.75" thickBot="1" x14ac:dyDescent="0.3">
      <c r="B663">
        <f t="shared" si="24"/>
        <v>662</v>
      </c>
      <c r="C663" s="121">
        <v>0</v>
      </c>
      <c r="D663" s="120">
        <v>0.05</v>
      </c>
      <c r="E663">
        <f t="shared" si="25"/>
        <v>0</v>
      </c>
      <c r="F663">
        <f t="shared" si="26"/>
        <v>0</v>
      </c>
      <c r="G663" s="124">
        <f>IF(C663 &lt;= MIN(Calculations!$U$30:$AC$30), 0,
IFERROR(LOOKUP(C663, Calculations!$U$30:$AC$30, Calculations!$U$63:$AC$63), 0))</f>
        <v>0</v>
      </c>
      <c r="H663">
        <f>IF(D663 &lt;= MIN(Calculations!$U$30:$AC$30), 0,
IFERROR(LOOKUP(D663, Calculations!$U$30:$AC$30, Calculations!$U$64:$AC$64), 0))</f>
        <v>0</v>
      </c>
    </row>
    <row r="664" spans="2:8" ht="15.75" thickBot="1" x14ac:dyDescent="0.3">
      <c r="B664">
        <f t="shared" si="24"/>
        <v>663</v>
      </c>
      <c r="C664" s="121">
        <v>0</v>
      </c>
      <c r="D664" s="120">
        <v>0.05</v>
      </c>
      <c r="E664">
        <f t="shared" si="25"/>
        <v>0</v>
      </c>
      <c r="F664">
        <f t="shared" si="26"/>
        <v>0</v>
      </c>
      <c r="G664" s="124">
        <f>IF(C664 &lt;= MIN(Calculations!$U$30:$AC$30), 0,
IFERROR(LOOKUP(C664, Calculations!$U$30:$AC$30, Calculations!$U$63:$AC$63), 0))</f>
        <v>0</v>
      </c>
      <c r="H664">
        <f>IF(D664 &lt;= MIN(Calculations!$U$30:$AC$30), 0,
IFERROR(LOOKUP(D664, Calculations!$U$30:$AC$30, Calculations!$U$64:$AC$64), 0))</f>
        <v>0</v>
      </c>
    </row>
    <row r="665" spans="2:8" ht="15.75" thickBot="1" x14ac:dyDescent="0.3">
      <c r="B665">
        <f t="shared" si="24"/>
        <v>664</v>
      </c>
      <c r="C665" s="121">
        <v>0</v>
      </c>
      <c r="D665" s="120">
        <v>0.05</v>
      </c>
      <c r="E665">
        <f t="shared" si="25"/>
        <v>0</v>
      </c>
      <c r="F665">
        <f t="shared" si="26"/>
        <v>0</v>
      </c>
      <c r="G665" s="124">
        <f>IF(C665 &lt;= MIN(Calculations!$U$30:$AC$30), 0,
IFERROR(LOOKUP(C665, Calculations!$U$30:$AC$30, Calculations!$U$63:$AC$63), 0))</f>
        <v>0</v>
      </c>
      <c r="H665">
        <f>IF(D665 &lt;= MIN(Calculations!$U$30:$AC$30), 0,
IFERROR(LOOKUP(D665, Calculations!$U$30:$AC$30, Calculations!$U$64:$AC$64), 0))</f>
        <v>0</v>
      </c>
    </row>
    <row r="666" spans="2:8" ht="15.75" thickBot="1" x14ac:dyDescent="0.3">
      <c r="B666">
        <f t="shared" si="24"/>
        <v>665</v>
      </c>
      <c r="C666" s="121">
        <v>0</v>
      </c>
      <c r="D666" s="120">
        <v>0.05</v>
      </c>
      <c r="E666">
        <f t="shared" si="25"/>
        <v>0</v>
      </c>
      <c r="F666">
        <f t="shared" si="26"/>
        <v>0</v>
      </c>
      <c r="G666" s="124">
        <f>IF(C666 &lt;= MIN(Calculations!$U$30:$AC$30), 0,
IFERROR(LOOKUP(C666, Calculations!$U$30:$AC$30, Calculations!$U$63:$AC$63), 0))</f>
        <v>0</v>
      </c>
      <c r="H666">
        <f>IF(D666 &lt;= MIN(Calculations!$U$30:$AC$30), 0,
IFERROR(LOOKUP(D666, Calculations!$U$30:$AC$30, Calculations!$U$64:$AC$64), 0))</f>
        <v>0</v>
      </c>
    </row>
    <row r="667" spans="2:8" ht="15.75" thickBot="1" x14ac:dyDescent="0.3">
      <c r="B667">
        <f t="shared" si="24"/>
        <v>666</v>
      </c>
      <c r="C667" s="121">
        <v>0</v>
      </c>
      <c r="D667" s="120">
        <v>0.05</v>
      </c>
      <c r="E667">
        <f t="shared" si="25"/>
        <v>0</v>
      </c>
      <c r="F667">
        <f t="shared" si="26"/>
        <v>0</v>
      </c>
      <c r="G667" s="124">
        <f>IF(C667 &lt;= MIN(Calculations!$U$30:$AC$30), 0,
IFERROR(LOOKUP(C667, Calculations!$U$30:$AC$30, Calculations!$U$63:$AC$63), 0))</f>
        <v>0</v>
      </c>
      <c r="H667">
        <f>IF(D667 &lt;= MIN(Calculations!$U$30:$AC$30), 0,
IFERROR(LOOKUP(D667, Calculations!$U$30:$AC$30, Calculations!$U$64:$AC$64), 0))</f>
        <v>0</v>
      </c>
    </row>
    <row r="668" spans="2:8" ht="15.75" thickBot="1" x14ac:dyDescent="0.3">
      <c r="B668">
        <f t="shared" si="24"/>
        <v>667</v>
      </c>
      <c r="C668" s="121">
        <v>0</v>
      </c>
      <c r="D668" s="120">
        <v>0.05</v>
      </c>
      <c r="E668">
        <f t="shared" si="25"/>
        <v>0</v>
      </c>
      <c r="F668">
        <f t="shared" si="26"/>
        <v>0</v>
      </c>
      <c r="G668" s="124">
        <f>IF(C668 &lt;= MIN(Calculations!$U$30:$AC$30), 0,
IFERROR(LOOKUP(C668, Calculations!$U$30:$AC$30, Calculations!$U$63:$AC$63), 0))</f>
        <v>0</v>
      </c>
      <c r="H668">
        <f>IF(D668 &lt;= MIN(Calculations!$U$30:$AC$30), 0,
IFERROR(LOOKUP(D668, Calculations!$U$30:$AC$30, Calculations!$U$64:$AC$64), 0))</f>
        <v>0</v>
      </c>
    </row>
    <row r="669" spans="2:8" ht="15.75" thickBot="1" x14ac:dyDescent="0.3">
      <c r="B669">
        <f t="shared" si="24"/>
        <v>668</v>
      </c>
      <c r="C669" s="121">
        <v>0</v>
      </c>
      <c r="D669" s="120">
        <v>0.05</v>
      </c>
      <c r="E669">
        <f t="shared" si="25"/>
        <v>0</v>
      </c>
      <c r="F669">
        <f t="shared" si="26"/>
        <v>0</v>
      </c>
      <c r="G669" s="124">
        <f>IF(C669 &lt;= MIN(Calculations!$U$30:$AC$30), 0,
IFERROR(LOOKUP(C669, Calculations!$U$30:$AC$30, Calculations!$U$63:$AC$63), 0))</f>
        <v>0</v>
      </c>
      <c r="H669">
        <f>IF(D669 &lt;= MIN(Calculations!$U$30:$AC$30), 0,
IFERROR(LOOKUP(D669, Calculations!$U$30:$AC$30, Calculations!$U$64:$AC$64), 0))</f>
        <v>0</v>
      </c>
    </row>
    <row r="670" spans="2:8" ht="15.75" thickBot="1" x14ac:dyDescent="0.3">
      <c r="B670">
        <f t="shared" si="24"/>
        <v>669</v>
      </c>
      <c r="C670" s="121">
        <v>0</v>
      </c>
      <c r="D670" s="120">
        <v>0.05</v>
      </c>
      <c r="E670">
        <f t="shared" si="25"/>
        <v>0</v>
      </c>
      <c r="F670">
        <f t="shared" si="26"/>
        <v>0</v>
      </c>
      <c r="G670" s="124">
        <f>IF(C670 &lt;= MIN(Calculations!$U$30:$AC$30), 0,
IFERROR(LOOKUP(C670, Calculations!$U$30:$AC$30, Calculations!$U$63:$AC$63), 0))</f>
        <v>0</v>
      </c>
      <c r="H670">
        <f>IF(D670 &lt;= MIN(Calculations!$U$30:$AC$30), 0,
IFERROR(LOOKUP(D670, Calculations!$U$30:$AC$30, Calculations!$U$64:$AC$64), 0))</f>
        <v>0</v>
      </c>
    </row>
    <row r="671" spans="2:8" ht="15.75" thickBot="1" x14ac:dyDescent="0.3">
      <c r="B671">
        <f t="shared" si="24"/>
        <v>670</v>
      </c>
      <c r="C671" s="121">
        <v>0</v>
      </c>
      <c r="D671" s="120">
        <v>0.05</v>
      </c>
      <c r="E671">
        <f t="shared" si="25"/>
        <v>0</v>
      </c>
      <c r="F671">
        <f t="shared" si="26"/>
        <v>0</v>
      </c>
      <c r="G671" s="124">
        <f>IF(C671 &lt;= MIN(Calculations!$U$30:$AC$30), 0,
IFERROR(LOOKUP(C671, Calculations!$U$30:$AC$30, Calculations!$U$63:$AC$63), 0))</f>
        <v>0</v>
      </c>
      <c r="H671">
        <f>IF(D671 &lt;= MIN(Calculations!$U$30:$AC$30), 0,
IFERROR(LOOKUP(D671, Calculations!$U$30:$AC$30, Calculations!$U$64:$AC$64), 0))</f>
        <v>0</v>
      </c>
    </row>
    <row r="672" spans="2:8" ht="15.75" thickBot="1" x14ac:dyDescent="0.3">
      <c r="B672">
        <f t="shared" si="24"/>
        <v>671</v>
      </c>
      <c r="C672" s="121">
        <v>0</v>
      </c>
      <c r="D672" s="120">
        <v>0.05</v>
      </c>
      <c r="E672">
        <f t="shared" si="25"/>
        <v>0</v>
      </c>
      <c r="F672">
        <f t="shared" si="26"/>
        <v>0</v>
      </c>
      <c r="G672" s="124">
        <f>IF(C672 &lt;= MIN(Calculations!$U$30:$AC$30), 0,
IFERROR(LOOKUP(C672, Calculations!$U$30:$AC$30, Calculations!$U$63:$AC$63), 0))</f>
        <v>0</v>
      </c>
      <c r="H672">
        <f>IF(D672 &lt;= MIN(Calculations!$U$30:$AC$30), 0,
IFERROR(LOOKUP(D672, Calculations!$U$30:$AC$30, Calculations!$U$64:$AC$64), 0))</f>
        <v>0</v>
      </c>
    </row>
    <row r="673" spans="2:8" ht="15.75" thickBot="1" x14ac:dyDescent="0.3">
      <c r="B673">
        <f t="shared" si="24"/>
        <v>672</v>
      </c>
      <c r="C673" s="121">
        <v>0</v>
      </c>
      <c r="D673" s="120">
        <v>0.05</v>
      </c>
      <c r="E673">
        <f t="shared" si="25"/>
        <v>0</v>
      </c>
      <c r="F673">
        <f t="shared" si="26"/>
        <v>0</v>
      </c>
      <c r="G673" s="124">
        <f>IF(C673 &lt;= MIN(Calculations!$U$30:$AC$30), 0,
IFERROR(LOOKUP(C673, Calculations!$U$30:$AC$30, Calculations!$U$63:$AC$63), 0))</f>
        <v>0</v>
      </c>
      <c r="H673">
        <f>IF(D673 &lt;= MIN(Calculations!$U$30:$AC$30), 0,
IFERROR(LOOKUP(D673, Calculations!$U$30:$AC$30, Calculations!$U$64:$AC$64), 0))</f>
        <v>0</v>
      </c>
    </row>
    <row r="674" spans="2:8" ht="15.75" thickBot="1" x14ac:dyDescent="0.3">
      <c r="B674">
        <f t="shared" si="24"/>
        <v>673</v>
      </c>
      <c r="C674" s="121">
        <v>0</v>
      </c>
      <c r="D674" s="120">
        <v>0.05</v>
      </c>
      <c r="E674">
        <f t="shared" si="25"/>
        <v>0</v>
      </c>
      <c r="F674">
        <f t="shared" si="26"/>
        <v>0</v>
      </c>
      <c r="G674" s="124">
        <f>IF(C674 &lt;= MIN(Calculations!$U$30:$AC$30), 0,
IFERROR(LOOKUP(C674, Calculations!$U$30:$AC$30, Calculations!$U$63:$AC$63), 0))</f>
        <v>0</v>
      </c>
      <c r="H674">
        <f>IF(D674 &lt;= MIN(Calculations!$U$30:$AC$30), 0,
IFERROR(LOOKUP(D674, Calculations!$U$30:$AC$30, Calculations!$U$64:$AC$64), 0))</f>
        <v>0</v>
      </c>
    </row>
    <row r="675" spans="2:8" ht="15.75" thickBot="1" x14ac:dyDescent="0.3">
      <c r="B675">
        <f t="shared" si="24"/>
        <v>674</v>
      </c>
      <c r="C675" s="121">
        <v>0</v>
      </c>
      <c r="D675" s="120">
        <v>0.05</v>
      </c>
      <c r="E675">
        <f t="shared" si="25"/>
        <v>0</v>
      </c>
      <c r="F675">
        <f t="shared" si="26"/>
        <v>0</v>
      </c>
      <c r="G675" s="124">
        <f>IF(C675 &lt;= MIN(Calculations!$U$30:$AC$30), 0,
IFERROR(LOOKUP(C675, Calculations!$U$30:$AC$30, Calculations!$U$63:$AC$63), 0))</f>
        <v>0</v>
      </c>
      <c r="H675">
        <f>IF(D675 &lt;= MIN(Calculations!$U$30:$AC$30), 0,
IFERROR(LOOKUP(D675, Calculations!$U$30:$AC$30, Calculations!$U$64:$AC$64), 0))</f>
        <v>0</v>
      </c>
    </row>
    <row r="676" spans="2:8" ht="15.75" thickBot="1" x14ac:dyDescent="0.3">
      <c r="B676">
        <f t="shared" si="24"/>
        <v>675</v>
      </c>
      <c r="C676" s="121">
        <v>0</v>
      </c>
      <c r="D676" s="120">
        <v>0.05</v>
      </c>
      <c r="E676">
        <f t="shared" si="25"/>
        <v>0</v>
      </c>
      <c r="F676">
        <f t="shared" si="26"/>
        <v>0</v>
      </c>
      <c r="G676" s="124">
        <f>IF(C676 &lt;= MIN(Calculations!$U$30:$AC$30), 0,
IFERROR(LOOKUP(C676, Calculations!$U$30:$AC$30, Calculations!$U$63:$AC$63), 0))</f>
        <v>0</v>
      </c>
      <c r="H676">
        <f>IF(D676 &lt;= MIN(Calculations!$U$30:$AC$30), 0,
IFERROR(LOOKUP(D676, Calculations!$U$30:$AC$30, Calculations!$U$64:$AC$64), 0))</f>
        <v>0</v>
      </c>
    </row>
    <row r="677" spans="2:8" ht="15.75" thickBot="1" x14ac:dyDescent="0.3">
      <c r="B677">
        <f t="shared" si="24"/>
        <v>676</v>
      </c>
      <c r="C677" s="121">
        <v>0</v>
      </c>
      <c r="D677" s="120">
        <v>0.05</v>
      </c>
      <c r="E677">
        <f t="shared" si="25"/>
        <v>0</v>
      </c>
      <c r="F677">
        <f t="shared" si="26"/>
        <v>0</v>
      </c>
      <c r="G677" s="124">
        <f>IF(C677 &lt;= MIN(Calculations!$U$30:$AC$30), 0,
IFERROR(LOOKUP(C677, Calculations!$U$30:$AC$30, Calculations!$U$63:$AC$63), 0))</f>
        <v>0</v>
      </c>
      <c r="H677">
        <f>IF(D677 &lt;= MIN(Calculations!$U$30:$AC$30), 0,
IFERROR(LOOKUP(D677, Calculations!$U$30:$AC$30, Calculations!$U$64:$AC$64), 0))</f>
        <v>0</v>
      </c>
    </row>
    <row r="678" spans="2:8" ht="15.75" thickBot="1" x14ac:dyDescent="0.3">
      <c r="B678">
        <f t="shared" si="24"/>
        <v>677</v>
      </c>
      <c r="C678" s="121">
        <v>0</v>
      </c>
      <c r="D678" s="120">
        <v>0.05</v>
      </c>
      <c r="E678">
        <f t="shared" si="25"/>
        <v>0</v>
      </c>
      <c r="F678">
        <f t="shared" si="26"/>
        <v>0</v>
      </c>
      <c r="G678" s="124">
        <f>IF(C678 &lt;= MIN(Calculations!$U$30:$AC$30), 0,
IFERROR(LOOKUP(C678, Calculations!$U$30:$AC$30, Calculations!$U$63:$AC$63), 0))</f>
        <v>0</v>
      </c>
      <c r="H678">
        <f>IF(D678 &lt;= MIN(Calculations!$U$30:$AC$30), 0,
IFERROR(LOOKUP(D678, Calculations!$U$30:$AC$30, Calculations!$U$64:$AC$64), 0))</f>
        <v>0</v>
      </c>
    </row>
    <row r="679" spans="2:8" ht="15.75" thickBot="1" x14ac:dyDescent="0.3">
      <c r="B679">
        <f t="shared" si="24"/>
        <v>678</v>
      </c>
      <c r="C679" s="121">
        <v>0</v>
      </c>
      <c r="D679" s="120">
        <v>0.05</v>
      </c>
      <c r="E679">
        <f t="shared" si="25"/>
        <v>0</v>
      </c>
      <c r="F679">
        <f t="shared" si="26"/>
        <v>0</v>
      </c>
      <c r="G679" s="124">
        <f>IF(C679 &lt;= MIN(Calculations!$U$30:$AC$30), 0,
IFERROR(LOOKUP(C679, Calculations!$U$30:$AC$30, Calculations!$U$63:$AC$63), 0))</f>
        <v>0</v>
      </c>
      <c r="H679">
        <f>IF(D679 &lt;= MIN(Calculations!$U$30:$AC$30), 0,
IFERROR(LOOKUP(D679, Calculations!$U$30:$AC$30, Calculations!$U$64:$AC$64), 0))</f>
        <v>0</v>
      </c>
    </row>
    <row r="680" spans="2:8" ht="15.75" thickBot="1" x14ac:dyDescent="0.3">
      <c r="B680">
        <f t="shared" si="24"/>
        <v>679</v>
      </c>
      <c r="C680" s="121">
        <v>0</v>
      </c>
      <c r="D680" s="120">
        <v>0.05</v>
      </c>
      <c r="E680">
        <f t="shared" si="25"/>
        <v>0</v>
      </c>
      <c r="F680">
        <f t="shared" si="26"/>
        <v>-5.000000000000001E-3</v>
      </c>
      <c r="G680" s="124">
        <f>IF(C680 &lt;= MIN(Calculations!$U$30:$AC$30), 0,
IFERROR(LOOKUP(C680, Calculations!$U$30:$AC$30, Calculations!$U$63:$AC$63), 0))</f>
        <v>0</v>
      </c>
      <c r="H680">
        <f>IF(D680 &lt;= MIN(Calculations!$U$30:$AC$30), 0,
IFERROR(LOOKUP(D680, Calculations!$U$30:$AC$30, Calculations!$U$64:$AC$64), 0))</f>
        <v>0</v>
      </c>
    </row>
    <row r="681" spans="2:8" ht="15.75" thickBot="1" x14ac:dyDescent="0.3">
      <c r="B681">
        <f t="shared" si="24"/>
        <v>680</v>
      </c>
      <c r="C681" s="121">
        <v>0</v>
      </c>
      <c r="D681" s="120">
        <v>0.04</v>
      </c>
      <c r="E681">
        <f t="shared" si="25"/>
        <v>0</v>
      </c>
      <c r="F681">
        <f t="shared" si="26"/>
        <v>-5.000000000000001E-3</v>
      </c>
      <c r="G681" s="124">
        <f>IF(C681 &lt;= MIN(Calculations!$U$30:$AC$30), 0,
IFERROR(LOOKUP(C681, Calculations!$U$30:$AC$30, Calculations!$U$63:$AC$63), 0))</f>
        <v>0</v>
      </c>
      <c r="H681">
        <f>IF(D681 &lt;= MIN(Calculations!$U$30:$AC$30), 0,
IFERROR(LOOKUP(D681, Calculations!$U$30:$AC$30, Calculations!$U$64:$AC$64), 0))</f>
        <v>0</v>
      </c>
    </row>
    <row r="682" spans="2:8" ht="15.75" thickBot="1" x14ac:dyDescent="0.3">
      <c r="B682">
        <f t="shared" si="24"/>
        <v>681</v>
      </c>
      <c r="C682" s="121">
        <v>0</v>
      </c>
      <c r="D682" s="120">
        <v>0.04</v>
      </c>
      <c r="E682">
        <f t="shared" si="25"/>
        <v>0</v>
      </c>
      <c r="F682">
        <f t="shared" si="26"/>
        <v>0</v>
      </c>
      <c r="G682" s="124">
        <f>IF(C682 &lt;= MIN(Calculations!$U$30:$AC$30), 0,
IFERROR(LOOKUP(C682, Calculations!$U$30:$AC$30, Calculations!$U$63:$AC$63), 0))</f>
        <v>0</v>
      </c>
      <c r="H682">
        <f>IF(D682 &lt;= MIN(Calculations!$U$30:$AC$30), 0,
IFERROR(LOOKUP(D682, Calculations!$U$30:$AC$30, Calculations!$U$64:$AC$64), 0))</f>
        <v>0</v>
      </c>
    </row>
    <row r="683" spans="2:8" ht="15.75" thickBot="1" x14ac:dyDescent="0.3">
      <c r="B683">
        <f t="shared" ref="B683:B721" si="27">B682+1</f>
        <v>682</v>
      </c>
      <c r="C683" s="121">
        <v>0</v>
      </c>
      <c r="D683" s="120">
        <v>0.04</v>
      </c>
      <c r="E683">
        <f t="shared" si="25"/>
        <v>0</v>
      </c>
      <c r="F683">
        <f t="shared" si="26"/>
        <v>0</v>
      </c>
      <c r="G683" s="124">
        <f>IF(C683 &lt;= MIN(Calculations!$U$30:$AC$30), 0,
IFERROR(LOOKUP(C683, Calculations!$U$30:$AC$30, Calculations!$U$63:$AC$63), 0))</f>
        <v>0</v>
      </c>
      <c r="H683">
        <f>IF(D683 &lt;= MIN(Calculations!$U$30:$AC$30), 0,
IFERROR(LOOKUP(D683, Calculations!$U$30:$AC$30, Calculations!$U$64:$AC$64), 0))</f>
        <v>0</v>
      </c>
    </row>
    <row r="684" spans="2:8" ht="15.75" thickBot="1" x14ac:dyDescent="0.3">
      <c r="B684">
        <f t="shared" si="27"/>
        <v>683</v>
      </c>
      <c r="C684" s="121">
        <v>0</v>
      </c>
      <c r="D684" s="120">
        <v>0.04</v>
      </c>
      <c r="E684">
        <f t="shared" si="25"/>
        <v>0</v>
      </c>
      <c r="F684">
        <f t="shared" si="26"/>
        <v>-5.000000000000001E-3</v>
      </c>
      <c r="G684" s="124">
        <f>IF(C684 &lt;= MIN(Calculations!$U$30:$AC$30), 0,
IFERROR(LOOKUP(C684, Calculations!$U$30:$AC$30, Calculations!$U$63:$AC$63), 0))</f>
        <v>0</v>
      </c>
      <c r="H684">
        <f>IF(D684 &lt;= MIN(Calculations!$U$30:$AC$30), 0,
IFERROR(LOOKUP(D684, Calculations!$U$30:$AC$30, Calculations!$U$64:$AC$64), 0))</f>
        <v>0</v>
      </c>
    </row>
    <row r="685" spans="2:8" ht="15.75" thickBot="1" x14ac:dyDescent="0.3">
      <c r="B685">
        <f t="shared" si="27"/>
        <v>684</v>
      </c>
      <c r="C685" s="121">
        <v>0</v>
      </c>
      <c r="D685" s="120">
        <v>0.03</v>
      </c>
      <c r="E685">
        <f t="shared" si="25"/>
        <v>0</v>
      </c>
      <c r="F685">
        <f t="shared" si="26"/>
        <v>-5.000000000000001E-3</v>
      </c>
      <c r="G685" s="124">
        <f>IF(C685 &lt;= MIN(Calculations!$U$30:$AC$30), 0,
IFERROR(LOOKUP(C685, Calculations!$U$30:$AC$30, Calculations!$U$63:$AC$63), 0))</f>
        <v>0</v>
      </c>
      <c r="H685">
        <f>IF(D685 &lt;= MIN(Calculations!$U$30:$AC$30), 0,
IFERROR(LOOKUP(D685, Calculations!$U$30:$AC$30, Calculations!$U$64:$AC$64), 0))</f>
        <v>0</v>
      </c>
    </row>
    <row r="686" spans="2:8" ht="15.75" thickBot="1" x14ac:dyDescent="0.3">
      <c r="B686">
        <f t="shared" si="27"/>
        <v>685</v>
      </c>
      <c r="C686" s="121">
        <v>0</v>
      </c>
      <c r="D686" s="120">
        <v>0.03</v>
      </c>
      <c r="E686">
        <f t="shared" si="25"/>
        <v>0</v>
      </c>
      <c r="F686">
        <f t="shared" si="26"/>
        <v>0</v>
      </c>
      <c r="G686" s="124">
        <f>IF(C686 &lt;= MIN(Calculations!$U$30:$AC$30), 0,
IFERROR(LOOKUP(C686, Calculations!$U$30:$AC$30, Calculations!$U$63:$AC$63), 0))</f>
        <v>0</v>
      </c>
      <c r="H686">
        <f>IF(D686 &lt;= MIN(Calculations!$U$30:$AC$30), 0,
IFERROR(LOOKUP(D686, Calculations!$U$30:$AC$30, Calculations!$U$64:$AC$64), 0))</f>
        <v>0</v>
      </c>
    </row>
    <row r="687" spans="2:8" ht="15.75" thickBot="1" x14ac:dyDescent="0.3">
      <c r="B687">
        <f t="shared" si="27"/>
        <v>686</v>
      </c>
      <c r="C687" s="121">
        <v>0</v>
      </c>
      <c r="D687" s="120">
        <v>0.03</v>
      </c>
      <c r="E687">
        <f t="shared" si="25"/>
        <v>0</v>
      </c>
      <c r="F687">
        <f t="shared" si="26"/>
        <v>0</v>
      </c>
      <c r="G687" s="124">
        <f>IF(C687 &lt;= MIN(Calculations!$U$30:$AC$30), 0,
IFERROR(LOOKUP(C687, Calculations!$U$30:$AC$30, Calculations!$U$63:$AC$63), 0))</f>
        <v>0</v>
      </c>
      <c r="H687">
        <f>IF(D687 &lt;= MIN(Calculations!$U$30:$AC$30), 0,
IFERROR(LOOKUP(D687, Calculations!$U$30:$AC$30, Calculations!$U$64:$AC$64), 0))</f>
        <v>0</v>
      </c>
    </row>
    <row r="688" spans="2:8" ht="15.75" thickBot="1" x14ac:dyDescent="0.3">
      <c r="B688">
        <f t="shared" si="27"/>
        <v>687</v>
      </c>
      <c r="C688" s="121">
        <v>0</v>
      </c>
      <c r="D688" s="120">
        <v>0.03</v>
      </c>
      <c r="E688">
        <f t="shared" si="25"/>
        <v>0</v>
      </c>
      <c r="F688">
        <f t="shared" si="26"/>
        <v>0</v>
      </c>
      <c r="G688" s="124">
        <f>IF(C688 &lt;= MIN(Calculations!$U$30:$AC$30), 0,
IFERROR(LOOKUP(C688, Calculations!$U$30:$AC$30, Calculations!$U$63:$AC$63), 0))</f>
        <v>0</v>
      </c>
      <c r="H688">
        <f>IF(D688 &lt;= MIN(Calculations!$U$30:$AC$30), 0,
IFERROR(LOOKUP(D688, Calculations!$U$30:$AC$30, Calculations!$U$64:$AC$64), 0))</f>
        <v>0</v>
      </c>
    </row>
    <row r="689" spans="2:8" ht="15.75" thickBot="1" x14ac:dyDescent="0.3">
      <c r="B689">
        <f t="shared" si="27"/>
        <v>688</v>
      </c>
      <c r="C689" s="121">
        <v>0</v>
      </c>
      <c r="D689" s="120">
        <v>0.03</v>
      </c>
      <c r="E689">
        <f t="shared" si="25"/>
        <v>0</v>
      </c>
      <c r="F689">
        <f t="shared" si="26"/>
        <v>0</v>
      </c>
      <c r="G689" s="124">
        <f>IF(C689 &lt;= MIN(Calculations!$U$30:$AC$30), 0,
IFERROR(LOOKUP(C689, Calculations!$U$30:$AC$30, Calculations!$U$63:$AC$63), 0))</f>
        <v>0</v>
      </c>
      <c r="H689">
        <f>IF(D689 &lt;= MIN(Calculations!$U$30:$AC$30), 0,
IFERROR(LOOKUP(D689, Calculations!$U$30:$AC$30, Calculations!$U$64:$AC$64), 0))</f>
        <v>0</v>
      </c>
    </row>
    <row r="690" spans="2:8" ht="15.75" thickBot="1" x14ac:dyDescent="0.3">
      <c r="B690">
        <f t="shared" si="27"/>
        <v>689</v>
      </c>
      <c r="C690" s="121">
        <v>0</v>
      </c>
      <c r="D690" s="120">
        <v>0.03</v>
      </c>
      <c r="E690">
        <f t="shared" si="25"/>
        <v>0</v>
      </c>
      <c r="F690">
        <f t="shared" si="26"/>
        <v>0</v>
      </c>
      <c r="G690" s="124">
        <f>IF(C690 &lt;= MIN(Calculations!$U$30:$AC$30), 0,
IFERROR(LOOKUP(C690, Calculations!$U$30:$AC$30, Calculations!$U$63:$AC$63), 0))</f>
        <v>0</v>
      </c>
      <c r="H690">
        <f>IF(D690 &lt;= MIN(Calculations!$U$30:$AC$30), 0,
IFERROR(LOOKUP(D690, Calculations!$U$30:$AC$30, Calculations!$U$64:$AC$64), 0))</f>
        <v>0</v>
      </c>
    </row>
    <row r="691" spans="2:8" ht="15.75" thickBot="1" x14ac:dyDescent="0.3">
      <c r="B691">
        <f t="shared" si="27"/>
        <v>690</v>
      </c>
      <c r="C691" s="121">
        <v>0</v>
      </c>
      <c r="D691" s="120">
        <v>0.03</v>
      </c>
      <c r="E691">
        <f t="shared" si="25"/>
        <v>0</v>
      </c>
      <c r="F691">
        <f t="shared" si="26"/>
        <v>0</v>
      </c>
      <c r="G691" s="124">
        <f>IF(C691 &lt;= MIN(Calculations!$U$30:$AC$30), 0,
IFERROR(LOOKUP(C691, Calculations!$U$30:$AC$30, Calculations!$U$63:$AC$63), 0))</f>
        <v>0</v>
      </c>
      <c r="H691">
        <f>IF(D691 &lt;= MIN(Calculations!$U$30:$AC$30), 0,
IFERROR(LOOKUP(D691, Calculations!$U$30:$AC$30, Calculations!$U$64:$AC$64), 0))</f>
        <v>0</v>
      </c>
    </row>
    <row r="692" spans="2:8" ht="15.75" thickBot="1" x14ac:dyDescent="0.3">
      <c r="B692">
        <f t="shared" si="27"/>
        <v>691</v>
      </c>
      <c r="C692" s="121">
        <v>0</v>
      </c>
      <c r="D692" s="120">
        <v>0.03</v>
      </c>
      <c r="E692">
        <f t="shared" si="25"/>
        <v>0</v>
      </c>
      <c r="F692">
        <f t="shared" si="26"/>
        <v>0</v>
      </c>
      <c r="G692" s="124">
        <f>IF(C692 &lt;= MIN(Calculations!$U$30:$AC$30), 0,
IFERROR(LOOKUP(C692, Calculations!$U$30:$AC$30, Calculations!$U$63:$AC$63), 0))</f>
        <v>0</v>
      </c>
      <c r="H692">
        <f>IF(D692 &lt;= MIN(Calculations!$U$30:$AC$30), 0,
IFERROR(LOOKUP(D692, Calculations!$U$30:$AC$30, Calculations!$U$64:$AC$64), 0))</f>
        <v>0</v>
      </c>
    </row>
    <row r="693" spans="2:8" ht="15.75" thickBot="1" x14ac:dyDescent="0.3">
      <c r="B693">
        <f t="shared" si="27"/>
        <v>692</v>
      </c>
      <c r="C693" s="121">
        <v>0</v>
      </c>
      <c r="D693" s="120">
        <v>0.03</v>
      </c>
      <c r="E693">
        <f t="shared" si="25"/>
        <v>0</v>
      </c>
      <c r="F693">
        <f t="shared" si="26"/>
        <v>-4.9999999999999992E-3</v>
      </c>
      <c r="G693" s="124">
        <f>IF(C693 &lt;= MIN(Calculations!$U$30:$AC$30), 0,
IFERROR(LOOKUP(C693, Calculations!$U$30:$AC$30, Calculations!$U$63:$AC$63), 0))</f>
        <v>0</v>
      </c>
      <c r="H693">
        <f>IF(D693 &lt;= MIN(Calculations!$U$30:$AC$30), 0,
IFERROR(LOOKUP(D693, Calculations!$U$30:$AC$30, Calculations!$U$64:$AC$64), 0))</f>
        <v>0</v>
      </c>
    </row>
    <row r="694" spans="2:8" ht="15.75" thickBot="1" x14ac:dyDescent="0.3">
      <c r="B694">
        <f t="shared" si="27"/>
        <v>693</v>
      </c>
      <c r="C694" s="121">
        <v>0</v>
      </c>
      <c r="D694" s="120">
        <v>0.02</v>
      </c>
      <c r="E694">
        <f t="shared" si="25"/>
        <v>0</v>
      </c>
      <c r="F694">
        <f t="shared" si="26"/>
        <v>-4.9999999999999992E-3</v>
      </c>
      <c r="G694" s="124">
        <f>IF(C694 &lt;= MIN(Calculations!$U$30:$AC$30), 0,
IFERROR(LOOKUP(C694, Calculations!$U$30:$AC$30, Calculations!$U$63:$AC$63), 0))</f>
        <v>0</v>
      </c>
      <c r="H694">
        <f>IF(D694 &lt;= MIN(Calculations!$U$30:$AC$30), 0,
IFERROR(LOOKUP(D694, Calculations!$U$30:$AC$30, Calculations!$U$64:$AC$64), 0))</f>
        <v>0</v>
      </c>
    </row>
    <row r="695" spans="2:8" ht="15.75" thickBot="1" x14ac:dyDescent="0.3">
      <c r="B695">
        <f t="shared" si="27"/>
        <v>694</v>
      </c>
      <c r="C695" s="121">
        <v>0</v>
      </c>
      <c r="D695" s="120">
        <v>0.02</v>
      </c>
      <c r="E695">
        <f t="shared" si="25"/>
        <v>0</v>
      </c>
      <c r="F695">
        <f t="shared" si="26"/>
        <v>0</v>
      </c>
      <c r="G695" s="124">
        <f>IF(C695 &lt;= MIN(Calculations!$U$30:$AC$30), 0,
IFERROR(LOOKUP(C695, Calculations!$U$30:$AC$30, Calculations!$U$63:$AC$63), 0))</f>
        <v>0</v>
      </c>
      <c r="H695">
        <f>IF(D695 &lt;= MIN(Calculations!$U$30:$AC$30), 0,
IFERROR(LOOKUP(D695, Calculations!$U$30:$AC$30, Calculations!$U$64:$AC$64), 0))</f>
        <v>0</v>
      </c>
    </row>
    <row r="696" spans="2:8" ht="15.75" thickBot="1" x14ac:dyDescent="0.3">
      <c r="B696">
        <f t="shared" si="27"/>
        <v>695</v>
      </c>
      <c r="C696" s="121">
        <v>0</v>
      </c>
      <c r="D696" s="120">
        <v>0.02</v>
      </c>
      <c r="E696">
        <f t="shared" si="25"/>
        <v>0</v>
      </c>
      <c r="F696">
        <f t="shared" si="26"/>
        <v>0</v>
      </c>
      <c r="G696" s="124">
        <f>IF(C696 &lt;= MIN(Calculations!$U$30:$AC$30), 0,
IFERROR(LOOKUP(C696, Calculations!$U$30:$AC$30, Calculations!$U$63:$AC$63), 0))</f>
        <v>0</v>
      </c>
      <c r="H696">
        <f>IF(D696 &lt;= MIN(Calculations!$U$30:$AC$30), 0,
IFERROR(LOOKUP(D696, Calculations!$U$30:$AC$30, Calculations!$U$64:$AC$64), 0))</f>
        <v>0</v>
      </c>
    </row>
    <row r="697" spans="2:8" ht="15.75" thickBot="1" x14ac:dyDescent="0.3">
      <c r="B697">
        <f t="shared" si="27"/>
        <v>696</v>
      </c>
      <c r="C697" s="121">
        <v>0</v>
      </c>
      <c r="D697" s="120">
        <v>0.02</v>
      </c>
      <c r="E697">
        <f t="shared" si="25"/>
        <v>0</v>
      </c>
      <c r="F697">
        <f t="shared" si="26"/>
        <v>0</v>
      </c>
      <c r="G697" s="124">
        <f>IF(C697 &lt;= MIN(Calculations!$U$30:$AC$30), 0,
IFERROR(LOOKUP(C697, Calculations!$U$30:$AC$30, Calculations!$U$63:$AC$63), 0))</f>
        <v>0</v>
      </c>
      <c r="H697">
        <f>IF(D697 &lt;= MIN(Calculations!$U$30:$AC$30), 0,
IFERROR(LOOKUP(D697, Calculations!$U$30:$AC$30, Calculations!$U$64:$AC$64), 0))</f>
        <v>0</v>
      </c>
    </row>
    <row r="698" spans="2:8" ht="15.75" thickBot="1" x14ac:dyDescent="0.3">
      <c r="B698">
        <f t="shared" si="27"/>
        <v>697</v>
      </c>
      <c r="C698" s="121">
        <v>0</v>
      </c>
      <c r="D698" s="120">
        <v>0.02</v>
      </c>
      <c r="E698">
        <f t="shared" si="25"/>
        <v>0</v>
      </c>
      <c r="F698">
        <f t="shared" si="26"/>
        <v>0</v>
      </c>
      <c r="G698" s="124">
        <f>IF(C698 &lt;= MIN(Calculations!$U$30:$AC$30), 0,
IFERROR(LOOKUP(C698, Calculations!$U$30:$AC$30, Calculations!$U$63:$AC$63), 0))</f>
        <v>0</v>
      </c>
      <c r="H698">
        <f>IF(D698 &lt;= MIN(Calculations!$U$30:$AC$30), 0,
IFERROR(LOOKUP(D698, Calculations!$U$30:$AC$30, Calculations!$U$64:$AC$64), 0))</f>
        <v>0</v>
      </c>
    </row>
    <row r="699" spans="2:8" ht="15.75" thickBot="1" x14ac:dyDescent="0.3">
      <c r="B699">
        <f t="shared" si="27"/>
        <v>698</v>
      </c>
      <c r="C699" s="121">
        <v>0</v>
      </c>
      <c r="D699" s="120">
        <v>0.02</v>
      </c>
      <c r="E699">
        <f t="shared" si="25"/>
        <v>0</v>
      </c>
      <c r="F699">
        <f t="shared" si="26"/>
        <v>0</v>
      </c>
      <c r="G699" s="124">
        <f>IF(C699 &lt;= MIN(Calculations!$U$30:$AC$30), 0,
IFERROR(LOOKUP(C699, Calculations!$U$30:$AC$30, Calculations!$U$63:$AC$63), 0))</f>
        <v>0</v>
      </c>
      <c r="H699">
        <f>IF(D699 &lt;= MIN(Calculations!$U$30:$AC$30), 0,
IFERROR(LOOKUP(D699, Calculations!$U$30:$AC$30, Calculations!$U$64:$AC$64), 0))</f>
        <v>0</v>
      </c>
    </row>
    <row r="700" spans="2:8" ht="15.75" thickBot="1" x14ac:dyDescent="0.3">
      <c r="B700">
        <f t="shared" si="27"/>
        <v>699</v>
      </c>
      <c r="C700" s="121">
        <v>0</v>
      </c>
      <c r="D700" s="120">
        <v>0.02</v>
      </c>
      <c r="E700">
        <f t="shared" si="25"/>
        <v>0</v>
      </c>
      <c r="F700">
        <f t="shared" si="26"/>
        <v>0</v>
      </c>
      <c r="G700" s="124">
        <f>IF(C700 &lt;= MIN(Calculations!$U$30:$AC$30), 0,
IFERROR(LOOKUP(C700, Calculations!$U$30:$AC$30, Calculations!$U$63:$AC$63), 0))</f>
        <v>0</v>
      </c>
      <c r="H700">
        <f>IF(D700 &lt;= MIN(Calculations!$U$30:$AC$30), 0,
IFERROR(LOOKUP(D700, Calculations!$U$30:$AC$30, Calculations!$U$64:$AC$64), 0))</f>
        <v>0</v>
      </c>
    </row>
    <row r="701" spans="2:8" ht="15.75" thickBot="1" x14ac:dyDescent="0.3">
      <c r="B701">
        <f t="shared" si="27"/>
        <v>700</v>
      </c>
      <c r="C701" s="121">
        <v>0</v>
      </c>
      <c r="D701" s="120">
        <v>0.02</v>
      </c>
      <c r="E701">
        <f t="shared" si="25"/>
        <v>0</v>
      </c>
      <c r="F701">
        <f t="shared" si="26"/>
        <v>0</v>
      </c>
      <c r="G701" s="124">
        <f>IF(C701 &lt;= MIN(Calculations!$U$30:$AC$30), 0,
IFERROR(LOOKUP(C701, Calculations!$U$30:$AC$30, Calculations!$U$63:$AC$63), 0))</f>
        <v>0</v>
      </c>
      <c r="H701">
        <f>IF(D701 &lt;= MIN(Calculations!$U$30:$AC$30), 0,
IFERROR(LOOKUP(D701, Calculations!$U$30:$AC$30, Calculations!$U$64:$AC$64), 0))</f>
        <v>0</v>
      </c>
    </row>
    <row r="702" spans="2:8" ht="15.75" thickBot="1" x14ac:dyDescent="0.3">
      <c r="B702">
        <f t="shared" si="27"/>
        <v>701</v>
      </c>
      <c r="C702" s="121">
        <v>0</v>
      </c>
      <c r="D702" s="120">
        <v>0.02</v>
      </c>
      <c r="E702">
        <f t="shared" si="25"/>
        <v>0</v>
      </c>
      <c r="F702">
        <f t="shared" si="26"/>
        <v>0</v>
      </c>
      <c r="G702" s="124">
        <f>IF(C702 &lt;= MIN(Calculations!$U$30:$AC$30), 0,
IFERROR(LOOKUP(C702, Calculations!$U$30:$AC$30, Calculations!$U$63:$AC$63), 0))</f>
        <v>0</v>
      </c>
      <c r="H702">
        <f>IF(D702 &lt;= MIN(Calculations!$U$30:$AC$30), 0,
IFERROR(LOOKUP(D702, Calculations!$U$30:$AC$30, Calculations!$U$64:$AC$64), 0))</f>
        <v>0</v>
      </c>
    </row>
    <row r="703" spans="2:8" ht="15.75" thickBot="1" x14ac:dyDescent="0.3">
      <c r="B703">
        <f t="shared" si="27"/>
        <v>702</v>
      </c>
      <c r="C703" s="121">
        <v>0</v>
      </c>
      <c r="D703" s="120">
        <v>0.02</v>
      </c>
      <c r="E703">
        <f t="shared" si="25"/>
        <v>0</v>
      </c>
      <c r="F703">
        <f t="shared" si="26"/>
        <v>0</v>
      </c>
      <c r="G703" s="124">
        <f>IF(C703 &lt;= MIN(Calculations!$U$30:$AC$30), 0,
IFERROR(LOOKUP(C703, Calculations!$U$30:$AC$30, Calculations!$U$63:$AC$63), 0))</f>
        <v>0</v>
      </c>
      <c r="H703">
        <f>IF(D703 &lt;= MIN(Calculations!$U$30:$AC$30), 0,
IFERROR(LOOKUP(D703, Calculations!$U$30:$AC$30, Calculations!$U$64:$AC$64), 0))</f>
        <v>0</v>
      </c>
    </row>
    <row r="704" spans="2:8" ht="15.75" thickBot="1" x14ac:dyDescent="0.3">
      <c r="B704">
        <f t="shared" si="27"/>
        <v>703</v>
      </c>
      <c r="C704" s="121">
        <v>0</v>
      </c>
      <c r="D704" s="120">
        <v>0.02</v>
      </c>
      <c r="E704">
        <f t="shared" si="25"/>
        <v>0</v>
      </c>
      <c r="F704">
        <f t="shared" si="26"/>
        <v>0</v>
      </c>
      <c r="G704" s="124">
        <f>IF(C704 &lt;= MIN(Calculations!$U$30:$AC$30), 0,
IFERROR(LOOKUP(C704, Calculations!$U$30:$AC$30, Calculations!$U$63:$AC$63), 0))</f>
        <v>0</v>
      </c>
      <c r="H704">
        <f>IF(D704 &lt;= MIN(Calculations!$U$30:$AC$30), 0,
IFERROR(LOOKUP(D704, Calculations!$U$30:$AC$30, Calculations!$U$64:$AC$64), 0))</f>
        <v>0</v>
      </c>
    </row>
    <row r="705" spans="2:8" ht="15.75" thickBot="1" x14ac:dyDescent="0.3">
      <c r="B705">
        <f t="shared" si="27"/>
        <v>704</v>
      </c>
      <c r="C705" s="121">
        <v>0</v>
      </c>
      <c r="D705" s="120">
        <v>0.02</v>
      </c>
      <c r="E705">
        <f t="shared" si="25"/>
        <v>0</v>
      </c>
      <c r="F705">
        <f t="shared" si="26"/>
        <v>-5.0000000000000001E-3</v>
      </c>
      <c r="G705" s="124">
        <f>IF(C705 &lt;= MIN(Calculations!$U$30:$AC$30), 0,
IFERROR(LOOKUP(C705, Calculations!$U$30:$AC$30, Calculations!$U$63:$AC$63), 0))</f>
        <v>0</v>
      </c>
      <c r="H705">
        <f>IF(D705 &lt;= MIN(Calculations!$U$30:$AC$30), 0,
IFERROR(LOOKUP(D705, Calculations!$U$30:$AC$30, Calculations!$U$64:$AC$64), 0))</f>
        <v>0</v>
      </c>
    </row>
    <row r="706" spans="2:8" ht="15.75" thickBot="1" x14ac:dyDescent="0.3">
      <c r="B706">
        <f t="shared" si="27"/>
        <v>705</v>
      </c>
      <c r="C706" s="121">
        <v>0</v>
      </c>
      <c r="D706" s="120">
        <v>0.01</v>
      </c>
      <c r="E706">
        <f t="shared" si="25"/>
        <v>0</v>
      </c>
      <c r="F706">
        <f t="shared" si="26"/>
        <v>-5.0000000000000001E-3</v>
      </c>
      <c r="G706" s="124">
        <f>IF(C706 &lt;= MIN(Calculations!$U$30:$AC$30), 0,
IFERROR(LOOKUP(C706, Calculations!$U$30:$AC$30, Calculations!$U$63:$AC$63), 0))</f>
        <v>0</v>
      </c>
      <c r="H706">
        <f>IF(D706 &lt;= MIN(Calculations!$U$30:$AC$30), 0,
IFERROR(LOOKUP(D706, Calculations!$U$30:$AC$30, Calculations!$U$64:$AC$64), 0))</f>
        <v>0</v>
      </c>
    </row>
    <row r="707" spans="2:8" ht="15.75" thickBot="1" x14ac:dyDescent="0.3">
      <c r="B707">
        <f t="shared" si="27"/>
        <v>706</v>
      </c>
      <c r="C707" s="121">
        <v>0</v>
      </c>
      <c r="D707" s="120">
        <v>0.01</v>
      </c>
      <c r="E707">
        <f t="shared" si="25"/>
        <v>0</v>
      </c>
      <c r="F707">
        <f t="shared" si="26"/>
        <v>0</v>
      </c>
      <c r="G707" s="124">
        <f>IF(C707 &lt;= MIN(Calculations!$U$30:$AC$30), 0,
IFERROR(LOOKUP(C707, Calculations!$U$30:$AC$30, Calculations!$U$63:$AC$63), 0))</f>
        <v>0</v>
      </c>
      <c r="H707">
        <f>IF(D707 &lt;= MIN(Calculations!$U$30:$AC$30), 0,
IFERROR(LOOKUP(D707, Calculations!$U$30:$AC$30, Calculations!$U$64:$AC$64), 0))</f>
        <v>0</v>
      </c>
    </row>
    <row r="708" spans="2:8" ht="15.75" thickBot="1" x14ac:dyDescent="0.3">
      <c r="B708">
        <f t="shared" si="27"/>
        <v>707</v>
      </c>
      <c r="C708" s="121">
        <v>0</v>
      </c>
      <c r="D708" s="120">
        <v>0.01</v>
      </c>
      <c r="E708">
        <f t="shared" ref="E708:E720" si="28">(C709 - C707) / 2</f>
        <v>0</v>
      </c>
      <c r="F708">
        <f t="shared" ref="F708:F721" si="29">(D709 - D707) / 2</f>
        <v>0</v>
      </c>
      <c r="G708" s="124">
        <f>IF(C708 &lt;= MIN(Calculations!$U$30:$AC$30), 0,
IFERROR(LOOKUP(C708, Calculations!$U$30:$AC$30, Calculations!$U$63:$AC$63), 0))</f>
        <v>0</v>
      </c>
      <c r="H708">
        <f>IF(D708 &lt;= MIN(Calculations!$U$30:$AC$30), 0,
IFERROR(LOOKUP(D708, Calculations!$U$30:$AC$30, Calculations!$U$64:$AC$64), 0))</f>
        <v>0</v>
      </c>
    </row>
    <row r="709" spans="2:8" ht="15.75" thickBot="1" x14ac:dyDescent="0.3">
      <c r="B709">
        <f t="shared" si="27"/>
        <v>708</v>
      </c>
      <c r="C709" s="121">
        <v>0</v>
      </c>
      <c r="D709" s="120">
        <v>0.01</v>
      </c>
      <c r="E709">
        <f t="shared" si="28"/>
        <v>0</v>
      </c>
      <c r="F709">
        <f t="shared" si="29"/>
        <v>0</v>
      </c>
      <c r="G709" s="124">
        <f>IF(C709 &lt;= MIN(Calculations!$U$30:$AC$30), 0,
IFERROR(LOOKUP(C709, Calculations!$U$30:$AC$30, Calculations!$U$63:$AC$63), 0))</f>
        <v>0</v>
      </c>
      <c r="H709">
        <f>IF(D709 &lt;= MIN(Calculations!$U$30:$AC$30), 0,
IFERROR(LOOKUP(D709, Calculations!$U$30:$AC$30, Calculations!$U$64:$AC$64), 0))</f>
        <v>0</v>
      </c>
    </row>
    <row r="710" spans="2:8" ht="15.75" thickBot="1" x14ac:dyDescent="0.3">
      <c r="B710">
        <f t="shared" si="27"/>
        <v>709</v>
      </c>
      <c r="C710" s="121">
        <v>0</v>
      </c>
      <c r="D710" s="120">
        <v>0.01</v>
      </c>
      <c r="E710">
        <f t="shared" si="28"/>
        <v>0</v>
      </c>
      <c r="F710">
        <f t="shared" si="29"/>
        <v>0</v>
      </c>
      <c r="G710" s="124">
        <f>IF(C710 &lt;= MIN(Calculations!$U$30:$AC$30), 0,
IFERROR(LOOKUP(C710, Calculations!$U$30:$AC$30, Calculations!$U$63:$AC$63), 0))</f>
        <v>0</v>
      </c>
      <c r="H710">
        <f>IF(D710 &lt;= MIN(Calculations!$U$30:$AC$30), 0,
IFERROR(LOOKUP(D710, Calculations!$U$30:$AC$30, Calculations!$U$64:$AC$64), 0))</f>
        <v>0</v>
      </c>
    </row>
    <row r="711" spans="2:8" ht="15.75" thickBot="1" x14ac:dyDescent="0.3">
      <c r="B711">
        <f t="shared" si="27"/>
        <v>710</v>
      </c>
      <c r="C711" s="121">
        <v>0</v>
      </c>
      <c r="D711" s="120">
        <v>0.01</v>
      </c>
      <c r="E711">
        <f t="shared" si="28"/>
        <v>0</v>
      </c>
      <c r="F711">
        <f t="shared" si="29"/>
        <v>0</v>
      </c>
      <c r="G711" s="124">
        <f>IF(C711 &lt;= MIN(Calculations!$U$30:$AC$30), 0,
IFERROR(LOOKUP(C711, Calculations!$U$30:$AC$30, Calculations!$U$63:$AC$63), 0))</f>
        <v>0</v>
      </c>
      <c r="H711">
        <f>IF(D711 &lt;= MIN(Calculations!$U$30:$AC$30), 0,
IFERROR(LOOKUP(D711, Calculations!$U$30:$AC$30, Calculations!$U$64:$AC$64), 0))</f>
        <v>0</v>
      </c>
    </row>
    <row r="712" spans="2:8" ht="15.75" thickBot="1" x14ac:dyDescent="0.3">
      <c r="B712">
        <f t="shared" si="27"/>
        <v>711</v>
      </c>
      <c r="C712" s="121">
        <v>0</v>
      </c>
      <c r="D712" s="120">
        <v>0.01</v>
      </c>
      <c r="E712">
        <f t="shared" si="28"/>
        <v>0</v>
      </c>
      <c r="F712">
        <f t="shared" si="29"/>
        <v>0</v>
      </c>
      <c r="G712" s="124">
        <f>IF(C712 &lt;= MIN(Calculations!$U$30:$AC$30), 0,
IFERROR(LOOKUP(C712, Calculations!$U$30:$AC$30, Calculations!$U$63:$AC$63), 0))</f>
        <v>0</v>
      </c>
      <c r="H712">
        <f>IF(D712 &lt;= MIN(Calculations!$U$30:$AC$30), 0,
IFERROR(LOOKUP(D712, Calculations!$U$30:$AC$30, Calculations!$U$64:$AC$64), 0))</f>
        <v>0</v>
      </c>
    </row>
    <row r="713" spans="2:8" ht="15.75" thickBot="1" x14ac:dyDescent="0.3">
      <c r="B713">
        <f t="shared" si="27"/>
        <v>712</v>
      </c>
      <c r="C713" s="121">
        <v>0</v>
      </c>
      <c r="D713" s="120">
        <v>0.01</v>
      </c>
      <c r="E713">
        <f t="shared" si="28"/>
        <v>0</v>
      </c>
      <c r="F713">
        <f t="shared" si="29"/>
        <v>0</v>
      </c>
      <c r="G713" s="124">
        <f>IF(C713 &lt;= MIN(Calculations!$U$30:$AC$30), 0,
IFERROR(LOOKUP(C713, Calculations!$U$30:$AC$30, Calculations!$U$63:$AC$63), 0))</f>
        <v>0</v>
      </c>
      <c r="H713">
        <f>IF(D713 &lt;= MIN(Calculations!$U$30:$AC$30), 0,
IFERROR(LOOKUP(D713, Calculations!$U$30:$AC$30, Calculations!$U$64:$AC$64), 0))</f>
        <v>0</v>
      </c>
    </row>
    <row r="714" spans="2:8" ht="15.75" thickBot="1" x14ac:dyDescent="0.3">
      <c r="B714">
        <f t="shared" si="27"/>
        <v>713</v>
      </c>
      <c r="C714" s="121">
        <v>0</v>
      </c>
      <c r="D714" s="120">
        <v>0.01</v>
      </c>
      <c r="E714">
        <f t="shared" si="28"/>
        <v>0</v>
      </c>
      <c r="F714">
        <f t="shared" si="29"/>
        <v>-5.0000000000000001E-3</v>
      </c>
      <c r="G714" s="124">
        <f>IF(C714 &lt;= MIN(Calculations!$U$30:$AC$30), 0,
IFERROR(LOOKUP(C714, Calculations!$U$30:$AC$30, Calculations!$U$63:$AC$63), 0))</f>
        <v>0</v>
      </c>
      <c r="H714">
        <f>IF(D714 &lt;= MIN(Calculations!$U$30:$AC$30), 0,
IFERROR(LOOKUP(D714, Calculations!$U$30:$AC$30, Calculations!$U$64:$AC$64), 0))</f>
        <v>0</v>
      </c>
    </row>
    <row r="715" spans="2:8" ht="15.75" thickBot="1" x14ac:dyDescent="0.3">
      <c r="B715">
        <f t="shared" si="27"/>
        <v>714</v>
      </c>
      <c r="C715" s="121">
        <v>0</v>
      </c>
      <c r="D715" s="120">
        <v>0</v>
      </c>
      <c r="E715">
        <f t="shared" si="28"/>
        <v>0</v>
      </c>
      <c r="F715">
        <f t="shared" si="29"/>
        <v>-5.0000000000000001E-3</v>
      </c>
      <c r="G715" s="124">
        <f>IF(C715 &lt;= MIN(Calculations!$U$30:$AC$30), 0,
IFERROR(LOOKUP(C715, Calculations!$U$30:$AC$30, Calculations!$U$63:$AC$63), 0))</f>
        <v>0</v>
      </c>
      <c r="H715">
        <f>IF(D715 &lt;= MIN(Calculations!$U$30:$AC$30), 0,
IFERROR(LOOKUP(D715, Calculations!$U$30:$AC$30, Calculations!$U$64:$AC$64), 0))</f>
        <v>0</v>
      </c>
    </row>
    <row r="716" spans="2:8" ht="15.75" thickBot="1" x14ac:dyDescent="0.3">
      <c r="B716">
        <f t="shared" si="27"/>
        <v>715</v>
      </c>
      <c r="C716" s="121">
        <v>0</v>
      </c>
      <c r="D716" s="120">
        <v>0</v>
      </c>
      <c r="E716">
        <f t="shared" si="28"/>
        <v>0</v>
      </c>
      <c r="F716">
        <f t="shared" si="29"/>
        <v>0</v>
      </c>
      <c r="G716" s="124">
        <f>IF(C716 &lt;= MIN(Calculations!$U$30:$AC$30), 0,
IFERROR(LOOKUP(C716, Calculations!$U$30:$AC$30, Calculations!$U$63:$AC$63), 0))</f>
        <v>0</v>
      </c>
      <c r="H716">
        <f>IF(D716 &lt;= MIN(Calculations!$U$30:$AC$30), 0,
IFERROR(LOOKUP(D716, Calculations!$U$30:$AC$30, Calculations!$U$64:$AC$64), 0))</f>
        <v>0</v>
      </c>
    </row>
    <row r="717" spans="2:8" ht="15.75" thickBot="1" x14ac:dyDescent="0.3">
      <c r="B717">
        <f t="shared" si="27"/>
        <v>716</v>
      </c>
      <c r="C717" s="121">
        <v>0</v>
      </c>
      <c r="D717" s="120">
        <v>0</v>
      </c>
      <c r="E717">
        <f t="shared" si="28"/>
        <v>0</v>
      </c>
      <c r="F717">
        <f t="shared" si="29"/>
        <v>0</v>
      </c>
      <c r="G717" s="124">
        <f>IF(C717 &lt;= MIN(Calculations!$U$30:$AC$30), 0,
IFERROR(LOOKUP(C717, Calculations!$U$30:$AC$30, Calculations!$U$63:$AC$63), 0))</f>
        <v>0</v>
      </c>
      <c r="H717">
        <f>IF(D717 &lt;= MIN(Calculations!$U$30:$AC$30), 0,
IFERROR(LOOKUP(D717, Calculations!$U$30:$AC$30, Calculations!$U$64:$AC$64), 0))</f>
        <v>0</v>
      </c>
    </row>
    <row r="718" spans="2:8" ht="15.75" thickBot="1" x14ac:dyDescent="0.3">
      <c r="B718">
        <f t="shared" si="27"/>
        <v>717</v>
      </c>
      <c r="C718" s="121">
        <v>0</v>
      </c>
      <c r="D718" s="120">
        <v>0</v>
      </c>
      <c r="E718">
        <f t="shared" si="28"/>
        <v>0</v>
      </c>
      <c r="F718">
        <f t="shared" si="29"/>
        <v>0</v>
      </c>
      <c r="G718" s="124">
        <f>IF(C718 &lt;= MIN(Calculations!$U$30:$AC$30), 0,
IFERROR(LOOKUP(C718, Calculations!$U$30:$AC$30, Calculations!$U$63:$AC$63), 0))</f>
        <v>0</v>
      </c>
      <c r="H718">
        <f>IF(D718 &lt;= MIN(Calculations!$U$30:$AC$30), 0,
IFERROR(LOOKUP(D718, Calculations!$U$30:$AC$30, Calculations!$U$64:$AC$64), 0))</f>
        <v>0</v>
      </c>
    </row>
    <row r="719" spans="2:8" ht="15.75" thickBot="1" x14ac:dyDescent="0.3">
      <c r="B719">
        <f t="shared" si="27"/>
        <v>718</v>
      </c>
      <c r="C719" s="121">
        <v>0</v>
      </c>
      <c r="D719" s="120">
        <v>0</v>
      </c>
      <c r="E719">
        <f t="shared" si="28"/>
        <v>0</v>
      </c>
      <c r="F719">
        <f t="shared" si="29"/>
        <v>0</v>
      </c>
      <c r="G719" s="124">
        <f>IF(C719 &lt;= MIN(Calculations!$U$30:$AC$30), 0,
IFERROR(LOOKUP(C719, Calculations!$U$30:$AC$30, Calculations!$U$63:$AC$63), 0))</f>
        <v>0</v>
      </c>
      <c r="H719">
        <f>IF(D719 &lt;= MIN(Calculations!$U$30:$AC$30), 0,
IFERROR(LOOKUP(D719, Calculations!$U$30:$AC$30, Calculations!$U$64:$AC$64), 0))</f>
        <v>0</v>
      </c>
    </row>
    <row r="720" spans="2:8" ht="15.75" thickBot="1" x14ac:dyDescent="0.3">
      <c r="B720">
        <f t="shared" si="27"/>
        <v>719</v>
      </c>
      <c r="C720" s="121">
        <v>0</v>
      </c>
      <c r="D720" s="120">
        <v>0</v>
      </c>
      <c r="E720">
        <f t="shared" si="28"/>
        <v>0</v>
      </c>
      <c r="F720">
        <f t="shared" si="29"/>
        <v>0</v>
      </c>
      <c r="G720" s="124">
        <f>IF(C720 &lt;= MIN(Calculations!$U$30:$AC$30), 0,
IFERROR(LOOKUP(C720, Calculations!$U$30:$AC$30, Calculations!$U$63:$AC$63), 0))</f>
        <v>0</v>
      </c>
      <c r="H720">
        <f>IF(D720 &lt;= MIN(Calculations!$U$30:$AC$30), 0,
IFERROR(LOOKUP(D720, Calculations!$U$30:$AC$30, Calculations!$U$64:$AC$64), 0))</f>
        <v>0</v>
      </c>
    </row>
    <row r="721" spans="2:8" ht="15.75" thickBot="1" x14ac:dyDescent="0.3">
      <c r="B721">
        <f t="shared" si="27"/>
        <v>720</v>
      </c>
      <c r="C721" s="121">
        <v>0</v>
      </c>
      <c r="D721" s="120">
        <v>0</v>
      </c>
      <c r="E721">
        <v>0</v>
      </c>
      <c r="F721">
        <f t="shared" si="29"/>
        <v>0</v>
      </c>
      <c r="G721" s="124">
        <f>IF(C721 &lt;= MIN(Calculations!$U$30:$AC$30), 0,
IFERROR(LOOKUP(C721, Calculations!$U$30:$AC$30, Calculations!$U$63:$AC$63), 0))</f>
        <v>0</v>
      </c>
      <c r="H721">
        <f>IF(D721 &lt;= MIN(Calculations!$U$30:$AC$30), 0,
IFERROR(LOOKUP(D721, Calculations!$U$30:$AC$30, Calculations!$U$64:$AC$64), 0))</f>
        <v>0</v>
      </c>
    </row>
  </sheetData>
  <mergeCells count="8">
    <mergeCell ref="J60:AB60"/>
    <mergeCell ref="J61:AB61"/>
    <mergeCell ref="J62:AB62"/>
    <mergeCell ref="J25:AA25"/>
    <mergeCell ref="J26:AA26"/>
    <mergeCell ref="J28:AA28"/>
    <mergeCell ref="J27:AB27"/>
    <mergeCell ref="J59:AC5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8105E-EAB4-4B37-82F7-DA02592BA606}">
  <dimension ref="A1"/>
  <sheetViews>
    <sheetView workbookViewId="0">
      <selection activeCell="P19" sqref="P19"/>
    </sheetView>
  </sheetViews>
  <sheetFormatPr defaultRowHeight="15" x14ac:dyDescent="0.25"/>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24cecc8-5b1a-4f4b-aa1d-4508502f11c0" xsi:nil="true"/>
    <lcf76f155ced4ddcb4097134ff3c332f xmlns="1684eeaa-63d5-4a8a-805f-2a73dd5a7c6a">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790A77C-D554-40A1-B741-86BFA21F4EE6}">
  <ds:schemaRefs>
    <ds:schemaRef ds:uri="http://schemas.microsoft.com/office/2006/metadata/properties"/>
    <ds:schemaRef ds:uri="http://schemas.microsoft.com/office/infopath/2007/PartnerControls"/>
    <ds:schemaRef ds:uri="224cecc8-5b1a-4f4b-aa1d-4508502f11c0"/>
    <ds:schemaRef ds:uri="1684eeaa-63d5-4a8a-805f-2a73dd5a7c6a"/>
  </ds:schemaRefs>
</ds:datastoreItem>
</file>

<file path=customXml/itemProps2.xml><?xml version="1.0" encoding="utf-8"?>
<ds:datastoreItem xmlns:ds="http://schemas.openxmlformats.org/officeDocument/2006/customXml" ds:itemID="{F4AB29C5-B572-4FE3-B20E-671AB4DDF069}">
  <ds:schemaRefs>
    <ds:schemaRef ds:uri="http://schemas.microsoft.com/sharepoint/v3/contenttype/forms"/>
  </ds:schemaRefs>
</ds:datastoreItem>
</file>

<file path=customXml/itemProps3.xml><?xml version="1.0" encoding="utf-8"?>
<ds:datastoreItem xmlns:ds="http://schemas.openxmlformats.org/officeDocument/2006/customXml" ds:itemID="{790827A8-D56A-4483-9962-EFC4B8204CB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Charts</vt:lpstr>
      </vt:variant>
      <vt:variant>
        <vt:i4>4</vt:i4>
      </vt:variant>
    </vt:vector>
  </HeadingPairs>
  <TitlesOfParts>
    <vt:vector size="7" baseType="lpstr">
      <vt:lpstr>Calculations</vt:lpstr>
      <vt:lpstr>Camshaft</vt:lpstr>
      <vt:lpstr>Piston Graph sumarries</vt:lpstr>
      <vt:lpstr>Piston</vt:lpstr>
      <vt:lpstr>Velocity</vt:lpstr>
      <vt:lpstr>Acceleration</vt:lpstr>
      <vt:lpstr>Volume</vt:lpstr>
    </vt:vector>
  </TitlesOfParts>
  <Manager/>
  <Company>SIHE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Owen</dc:creator>
  <cp:keywords/>
  <dc:description/>
  <cp:lastModifiedBy>Rhodri Jones (2305734)</cp:lastModifiedBy>
  <cp:revision/>
  <dcterms:created xsi:type="dcterms:W3CDTF">2009-03-09T14:34:47Z</dcterms:created>
  <dcterms:modified xsi:type="dcterms:W3CDTF">2025-12-07T21:44:55Z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