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ject Evaluation" sheetId="1" state="visible" r:id="rId1"/>
    <sheet xmlns:r="http://schemas.openxmlformats.org/officeDocument/2006/relationships" name="Whitbread Contex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£#,##0.00;[Red](£#,##0.00);&quot;-&quot;"/>
    <numFmt numFmtId="165" formatCode="£#,##0.00"/>
    <numFmt numFmtId="166" formatCode="0.0%"/>
    <numFmt numFmtId="167" formatCode="0.00 Years"/>
    <numFmt numFmtId="168" formatCode="£#,##0.0;[Red](£#,##0.0)"/>
  </numFmts>
  <fonts count="8">
    <font>
      <name val="Calibri"/>
      <family val="2"/>
      <color theme="1"/>
      <sz val="11"/>
      <scheme val="minor"/>
    </font>
    <font>
      <name val="Calibri"/>
      <b val="1"/>
      <color rgb="001F497D"/>
      <sz val="16"/>
    </font>
    <font>
      <name val="Calibri"/>
      <i val="1"/>
      <color rgb="00595959"/>
      <sz val="11"/>
    </font>
    <font>
      <name val="Calibri"/>
      <b val="1"/>
      <color rgb="001F497D"/>
      <sz val="12"/>
    </font>
    <font>
      <name val="Calibri"/>
      <b val="1"/>
      <color rgb="00FFFFFF"/>
      <sz val="11"/>
    </font>
    <font>
      <name val="Calibri"/>
      <b val="1"/>
      <sz val="11"/>
    </font>
    <font>
      <name val="Calibri"/>
      <sz val="11"/>
    </font>
    <font>
      <name val="Calibri"/>
      <i val="1"/>
      <color rgb="00595959"/>
      <sz val="10"/>
    </font>
  </fonts>
  <fills count="4">
    <fill>
      <patternFill/>
    </fill>
    <fill>
      <patternFill patternType="gray125"/>
    </fill>
    <fill>
      <patternFill patternType="solid">
        <fgColor rgb="001F497D"/>
        <bgColor rgb="001F497D"/>
      </patternFill>
    </fill>
    <fill>
      <patternFill patternType="solid">
        <fgColor rgb="00E2EFDA"/>
        <bgColor rgb="00E2EFDA"/>
      </patternFill>
    </fill>
  </fills>
  <borders count="3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medium">
        <color rgb="001F497D"/>
      </top>
      <bottom style="medium">
        <color rgb="001F497D"/>
      </bottom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/>
    </xf>
    <xf numFmtId="0" fontId="5" fillId="0" borderId="2" applyAlignment="1" pivotButton="0" quotePrefix="0" xfId="0">
      <alignment horizontal="left" vertical="center"/>
    </xf>
    <xf numFmtId="164" fontId="6" fillId="0" borderId="2" applyAlignment="1" pivotButton="0" quotePrefix="0" xfId="0">
      <alignment horizontal="right" vertical="center"/>
    </xf>
    <xf numFmtId="165" fontId="6" fillId="0" borderId="2" applyAlignment="1" pivotButton="0" quotePrefix="0" xfId="0">
      <alignment horizontal="right" vertical="center"/>
    </xf>
    <xf numFmtId="165" fontId="5" fillId="0" borderId="2" applyAlignment="1" pivotButton="0" quotePrefix="0" xfId="0">
      <alignment horizontal="right" vertical="center"/>
    </xf>
    <xf numFmtId="0" fontId="5" fillId="0" borderId="0" pivotButton="0" quotePrefix="0" xfId="0"/>
    <xf numFmtId="166" fontId="0" fillId="0" borderId="0" pivotButton="0" quotePrefix="0" xfId="0"/>
    <xf numFmtId="0" fontId="5" fillId="0" borderId="2" pivotButton="0" quotePrefix="0" xfId="0"/>
    <xf numFmtId="10" fontId="5" fillId="0" borderId="2" applyAlignment="1" pivotButton="0" quotePrefix="0" xfId="0">
      <alignment horizontal="right" vertical="center"/>
    </xf>
    <xf numFmtId="2" fontId="5" fillId="0" borderId="2" applyAlignment="1" pivotButton="0" quotePrefix="0" xfId="0">
      <alignment horizontal="right" vertical="center"/>
    </xf>
    <xf numFmtId="167" fontId="5" fillId="0" borderId="2" applyAlignment="1" pivotButton="0" quotePrefix="0" xfId="0">
      <alignment horizontal="right" vertical="center"/>
    </xf>
    <xf numFmtId="0" fontId="7" fillId="0" borderId="2" pivotButton="0" quotePrefix="0" xfId="0"/>
    <xf numFmtId="0" fontId="6" fillId="0" borderId="2" pivotButton="0" quotePrefix="0" xfId="0"/>
    <xf numFmtId="10" fontId="6" fillId="0" borderId="2" applyAlignment="1" pivotButton="0" quotePrefix="0" xfId="0">
      <alignment horizontal="right" vertical="center"/>
    </xf>
    <xf numFmtId="2" fontId="6" fillId="0" borderId="2" applyAlignment="1" pivotButton="0" quotePrefix="0" xfId="0">
      <alignment horizontal="right" vertical="center"/>
    </xf>
    <xf numFmtId="0" fontId="5" fillId="3" borderId="2" applyAlignment="1" pivotButton="0" quotePrefix="0" xfId="0">
      <alignment horizontal="center" vertical="center"/>
    </xf>
    <xf numFmtId="0" fontId="5" fillId="0" borderId="2" applyAlignment="1" pivotButton="0" quotePrefix="0" xfId="0">
      <alignment horizontal="center" vertical="center"/>
    </xf>
    <xf numFmtId="0" fontId="6" fillId="0" borderId="0" pivotButton="0" quotePrefix="0" xfId="0"/>
    <xf numFmtId="168" fontId="6" fillId="0" borderId="2" applyAlignment="1" pivotButton="0" quotePrefix="0" xfId="0">
      <alignment horizontal="right" vertical="center"/>
    </xf>
    <xf numFmtId="166" fontId="6" fillId="0" borderId="2" applyAlignment="1" pivotButton="0" quotePrefix="0" xfId="0">
      <alignment horizontal="right" vertical="center"/>
    </xf>
    <xf numFmtId="3" fontId="6" fillId="0" borderId="2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Project NPV &amp; IRR Comparison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'Project Evaluation'!B12</f>
            </strRef>
          </tx>
          <spPr>
            <a:ln xmlns:a="http://schemas.openxmlformats.org/drawingml/2006/main">
              <a:prstDash val="solid"/>
            </a:ln>
          </spPr>
          <cat>
            <numRef>
              <f>'Project Evaluation'!$A$13:$A$15</f>
            </numRef>
          </cat>
          <val>
            <numRef>
              <f>'Project Evaluation'!$B$13:$B$15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Projects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NPV (£ Millions)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32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0"/>
  <sheetViews>
    <sheetView showGridLines="1" workbookViewId="0">
      <selection activeCell="A1" sqref="A1"/>
    </sheetView>
  </sheetViews>
  <sheetFormatPr baseColWidth="8" defaultRowHeight="15"/>
  <cols>
    <col width="30" customWidth="1" min="1" max="1"/>
    <col width="25" customWidth="1" min="2" max="2"/>
    <col width="32" customWidth="1" min="3" max="3"/>
    <col width="33" customWidth="1" min="4" max="4"/>
    <col width="43" customWidth="1" min="5" max="5"/>
    <col width="34" customWidth="1" min="6" max="6"/>
    <col width="32" customWidth="1" min="7" max="7"/>
    <col width="24" customWidth="1" min="8" max="8"/>
    <col width="27" customWidth="1" min="9" max="9"/>
    <col width="14" customWidth="1" min="10" max="10"/>
  </cols>
  <sheetData>
    <row r="1">
      <c r="A1" s="1" t="inlineStr">
        <is>
          <t>INVESTMENT PROJECT EVALUATION &amp; CAPITAL BUDGETING MODEL</t>
        </is>
      </c>
    </row>
    <row r="2">
      <c r="A2" s="2" t="inlineStr">
        <is>
          <t>Comparative Financial Evaluation of Capital Projects A, B, and C (Discount Rate: 8.0%)</t>
        </is>
      </c>
    </row>
    <row r="3"/>
    <row r="4">
      <c r="A4" s="3" t="inlineStr">
        <is>
          <t>1. CASH FLOW SCHEDULE (£ Millions)</t>
        </is>
      </c>
    </row>
    <row r="5">
      <c r="A5" s="4" t="inlineStr">
        <is>
          <t>Project / Metric</t>
        </is>
      </c>
      <c r="B5" s="4" t="inlineStr">
        <is>
          <t>Initial Investment (Year 0)</t>
        </is>
      </c>
      <c r="C5" s="4" t="inlineStr">
        <is>
          <t>Year 1 Cash Inflow</t>
        </is>
      </c>
      <c r="D5" s="4" t="inlineStr">
        <is>
          <t>Year 2 Cash Inflow</t>
        </is>
      </c>
      <c r="E5" s="4" t="inlineStr">
        <is>
          <t>Year 3 Cash Inflow</t>
        </is>
      </c>
      <c r="F5" s="4" t="inlineStr">
        <is>
          <t>Year 4 Cash Inflow</t>
        </is>
      </c>
      <c r="G5" s="4" t="inlineStr">
        <is>
          <t>Year 5 Cash Inflow</t>
        </is>
      </c>
      <c r="H5" s="4" t="inlineStr">
        <is>
          <t>Total Cash Inflow</t>
        </is>
      </c>
      <c r="I5" s="4" t="inlineStr">
        <is>
          <t>Net Profit (Total - Inv)</t>
        </is>
      </c>
    </row>
    <row r="6">
      <c r="A6" s="5" t="inlineStr">
        <is>
          <t>Project A</t>
        </is>
      </c>
      <c r="B6" s="6" t="n">
        <v>-50</v>
      </c>
      <c r="C6" s="7" t="n">
        <v>10</v>
      </c>
      <c r="D6" s="7" t="n">
        <v>12</v>
      </c>
      <c r="E6" s="7" t="n">
        <v>14</v>
      </c>
      <c r="F6" s="7" t="n">
        <v>10</v>
      </c>
      <c r="G6" s="7" t="n">
        <v>8</v>
      </c>
      <c r="H6" s="8">
        <f>SUM(C6:G6)</f>
        <v/>
      </c>
      <c r="I6" s="8">
        <f>H6+B6</f>
        <v/>
      </c>
    </row>
    <row r="7">
      <c r="A7" s="5" t="inlineStr">
        <is>
          <t>Project B</t>
        </is>
      </c>
      <c r="B7" s="6" t="n">
        <v>-50</v>
      </c>
      <c r="C7" s="7" t="n">
        <v>11</v>
      </c>
      <c r="D7" s="7" t="n">
        <v>11</v>
      </c>
      <c r="E7" s="7" t="n">
        <v>11</v>
      </c>
      <c r="F7" s="7" t="n">
        <v>11</v>
      </c>
      <c r="G7" s="7" t="n">
        <v>11</v>
      </c>
      <c r="H7" s="8">
        <f>SUM(C7:G7)</f>
        <v/>
      </c>
      <c r="I7" s="8">
        <f>H7+B7</f>
        <v/>
      </c>
    </row>
    <row r="8">
      <c r="A8" s="5" t="inlineStr">
        <is>
          <t>Project C</t>
        </is>
      </c>
      <c r="B8" s="6" t="n">
        <v>-50</v>
      </c>
      <c r="C8" s="7" t="n">
        <v>5</v>
      </c>
      <c r="D8" s="7" t="n">
        <v>10</v>
      </c>
      <c r="E8" s="7" t="n">
        <v>20</v>
      </c>
      <c r="F8" s="7" t="n">
        <v>25</v>
      </c>
      <c r="G8" s="7" t="n">
        <v>5</v>
      </c>
      <c r="H8" s="8">
        <f>SUM(C8:G8)</f>
        <v/>
      </c>
      <c r="I8" s="8">
        <f>H8+B8</f>
        <v/>
      </c>
    </row>
    <row r="9"/>
    <row r="10">
      <c r="A10" s="3" t="inlineStr">
        <is>
          <t>2. EVALUATION METRICS &amp; FORMULA SUMMARY</t>
        </is>
      </c>
    </row>
    <row r="11">
      <c r="A11" s="4" t="inlineStr">
        <is>
          <t>Project</t>
        </is>
      </c>
      <c r="B11" s="4" t="inlineStr">
        <is>
          <t>Net Present Value (NPV)</t>
        </is>
      </c>
      <c r="C11" s="4" t="inlineStr">
        <is>
          <t>Internal Rate of Return (IRR)</t>
        </is>
      </c>
      <c r="D11" s="4" t="inlineStr">
        <is>
          <t>Profitability Index (PI)</t>
        </is>
      </c>
      <c r="E11" s="4" t="inlineStr">
        <is>
          <t>Payback Period (Years)</t>
        </is>
      </c>
      <c r="F11" s="4" t="inlineStr">
        <is>
          <t>Accounting Rate of Return (ARR)</t>
        </is>
      </c>
      <c r="G11" s="4" t="inlineStr">
        <is>
          <t>NPV Formula / Function</t>
        </is>
      </c>
      <c r="H11" s="4" t="inlineStr">
        <is>
          <t>IRR Formula / Function</t>
        </is>
      </c>
    </row>
    <row r="12">
      <c r="I12" s="9" t="inlineStr">
        <is>
          <t>Discount Rate:</t>
        </is>
      </c>
      <c r="J12" s="10" t="n">
        <v>0.08</v>
      </c>
    </row>
    <row r="13">
      <c r="A13" s="11" t="inlineStr">
        <is>
          <t>Project A</t>
        </is>
      </c>
      <c r="B13" s="8">
        <f>NPV(J12,C6:G6)+B6</f>
        <v/>
      </c>
      <c r="C13" s="12">
        <f>IRR(B6:G6)</f>
        <v/>
      </c>
      <c r="D13" s="13">
        <f>(NPV(J12,C6:G6)+B6)/ABS(B6)+1</f>
        <v/>
      </c>
      <c r="E13" s="14" t="n">
        <v>4.5</v>
      </c>
      <c r="F13" s="12">
        <f>((I6/5)/ABS(B6))</f>
        <v/>
      </c>
      <c r="G13" s="15">
        <f>NPV(8%, C6:G6) + B6</f>
        <v/>
      </c>
      <c r="H13" s="15">
        <f>IRR(B6:G6)</f>
        <v/>
      </c>
    </row>
    <row r="14">
      <c r="A14" s="11" t="inlineStr">
        <is>
          <t>Project B</t>
        </is>
      </c>
      <c r="B14" s="8">
        <f>NPV(J12,C7:G7)+B7</f>
        <v/>
      </c>
      <c r="C14" s="12">
        <f>IRR(B7:G7)</f>
        <v/>
      </c>
      <c r="D14" s="13">
        <f>(NPV(J12,C7:G7)+B7)/ABS(B7)+1</f>
        <v/>
      </c>
      <c r="E14" s="14" t="n">
        <v>4.55</v>
      </c>
      <c r="F14" s="12">
        <f>((I7/5)/ABS(B7))</f>
        <v/>
      </c>
      <c r="G14" s="15">
        <f>NPV(8%, C7:G7) + B7</f>
        <v/>
      </c>
      <c r="H14" s="15">
        <f>IRR(B7:G7)</f>
        <v/>
      </c>
    </row>
    <row r="15">
      <c r="A15" s="11" t="inlineStr">
        <is>
          <t>Project C</t>
        </is>
      </c>
      <c r="B15" s="8">
        <f>NPV(J12,C8:G8)+B8</f>
        <v/>
      </c>
      <c r="C15" s="12">
        <f>IRR(B8:G8)</f>
        <v/>
      </c>
      <c r="D15" s="13">
        <f>(NPV(J12,C8:G8)+B8)/ABS(B8)+1</f>
        <v/>
      </c>
      <c r="E15" s="14" t="n">
        <v>3.6</v>
      </c>
      <c r="F15" s="12">
        <f>((I8/5)/ABS(B8))</f>
        <v/>
      </c>
      <c r="G15" s="15">
        <f>NPV(8%, C8:G8) + B8</f>
        <v/>
      </c>
      <c r="H15" s="15">
        <f>IRR(B8:G8)</f>
        <v/>
      </c>
    </row>
    <row r="16"/>
    <row r="17">
      <c r="A17" s="3" t="inlineStr">
        <is>
          <t>3. CAPITAL RATIONING &amp; PROJECT COMBINATIONS ANALYSIS</t>
        </is>
      </c>
    </row>
    <row r="18">
      <c r="A18" s="4" t="inlineStr">
        <is>
          <t>Combination Scenario</t>
        </is>
      </c>
      <c r="B18" s="4" t="inlineStr">
        <is>
          <t>Projects Included</t>
        </is>
      </c>
      <c r="C18" s="4" t="inlineStr">
        <is>
          <t>Total Investment (£m)</t>
        </is>
      </c>
      <c r="D18" s="4" t="inlineStr">
        <is>
          <t>Total Combined NPV (£m)</t>
        </is>
      </c>
      <c r="E18" s="4" t="inlineStr">
        <is>
          <t>Weighted Average IRR</t>
        </is>
      </c>
      <c r="F18" s="4" t="inlineStr">
        <is>
          <t>Overall PI</t>
        </is>
      </c>
      <c r="G18" s="4" t="inlineStr">
        <is>
          <t>Rationing Rank / Recommendation</t>
        </is>
      </c>
    </row>
    <row r="19">
      <c r="A19" s="11" t="inlineStr">
        <is>
          <t>Scenario 1 (Single Best)</t>
        </is>
      </c>
      <c r="B19" s="16" t="inlineStr">
        <is>
          <t>Project C</t>
        </is>
      </c>
      <c r="C19" s="7">
        <f>ABS(B8)</f>
        <v/>
      </c>
      <c r="D19" s="8">
        <f>B15</f>
        <v/>
      </c>
      <c r="E19" s="17">
        <f>C15</f>
        <v/>
      </c>
      <c r="F19" s="18">
        <f>D15</f>
        <v/>
      </c>
      <c r="G19" s="19" t="inlineStr">
        <is>
          <t>Rank 1 (Best Standalone)</t>
        </is>
      </c>
    </row>
    <row r="20">
      <c r="A20" s="11" t="inlineStr">
        <is>
          <t>Scenario 2 (Dual Project)</t>
        </is>
      </c>
      <c r="B20" s="16" t="inlineStr">
        <is>
          <t>Project C + Project B</t>
        </is>
      </c>
      <c r="C20" s="7">
        <f>ABS(B8)+ABS(B7)</f>
        <v/>
      </c>
      <c r="D20" s="8">
        <f>B15+B14</f>
        <v/>
      </c>
      <c r="E20" s="17">
        <f>(B15*C15+B14*C14)/(B15+B14)</f>
        <v/>
      </c>
      <c r="F20" s="18">
        <f>(B15+B14+100)/100</f>
        <v/>
      </c>
      <c r="G20" s="19" t="inlineStr">
        <is>
          <t>Rank 1 (Best Combination)</t>
        </is>
      </c>
    </row>
    <row r="21">
      <c r="A21" s="11" t="inlineStr">
        <is>
          <t>Scenario 3 (Dual Project)</t>
        </is>
      </c>
      <c r="B21" s="16" t="inlineStr">
        <is>
          <t>Project C + Project A</t>
        </is>
      </c>
      <c r="C21" s="7">
        <f>ABS(B8)+ABS(B6)</f>
        <v/>
      </c>
      <c r="D21" s="8">
        <f>B15+B13</f>
        <v/>
      </c>
      <c r="E21" s="17">
        <f>(B15*C15+B13*C13)/(B15+B13)</f>
        <v/>
      </c>
      <c r="F21" s="18">
        <f>(B15+B13+100)/100</f>
        <v/>
      </c>
      <c r="G21" s="20" t="inlineStr">
        <is>
          <t>Rank 2 Combination</t>
        </is>
      </c>
    </row>
    <row r="22">
      <c r="A22" s="11" t="inlineStr">
        <is>
          <t>Scenario 4 (Dual Project)</t>
        </is>
      </c>
      <c r="B22" s="16" t="inlineStr">
        <is>
          <t>Project A + Project B</t>
        </is>
      </c>
      <c r="C22" s="7">
        <f>ABS(B6)+ABS(B7)</f>
        <v/>
      </c>
      <c r="D22" s="8">
        <f>B13+B14</f>
        <v/>
      </c>
      <c r="E22" s="17">
        <f>(B13*C13+B14*C14)/(B13+B14)</f>
        <v/>
      </c>
      <c r="F22" s="18">
        <f>(B13+B14+100)/100</f>
        <v/>
      </c>
      <c r="G22" s="20" t="inlineStr">
        <is>
          <t>Rank 3 Combination</t>
        </is>
      </c>
    </row>
    <row r="23">
      <c r="A23" s="11" t="inlineStr">
        <is>
          <t>Scenario 5 (Full Portfolio)</t>
        </is>
      </c>
      <c r="B23" s="16" t="inlineStr">
        <is>
          <t>Project A + B + C</t>
        </is>
      </c>
      <c r="C23" s="7">
        <f>ABS(B6)+ABS(B7)+ABS(B8)</f>
        <v/>
      </c>
      <c r="D23" s="8">
        <f>B13+B14+B15</f>
        <v/>
      </c>
      <c r="E23" s="17">
        <f>(B13*C13+B14*C14+B15*C15)/(B13+B14+B15)</f>
        <v/>
      </c>
      <c r="F23" s="18">
        <f>(B13+B14+B15+150)/150</f>
        <v/>
      </c>
      <c r="G23" s="20" t="inlineStr">
        <is>
          <t>Full Capital Deployment</t>
        </is>
      </c>
    </row>
    <row r="24"/>
    <row r="25"/>
    <row r="26">
      <c r="A26" s="3" t="inlineStr">
        <is>
          <t>4. EXECUTIVE RECOMMENDATION &amp; STRATEGIC JUDGEMENT</t>
        </is>
      </c>
    </row>
    <row r="27">
      <c r="A27" s="9" t="inlineStr">
        <is>
          <t>1. Standalone Recommendation:</t>
        </is>
      </c>
      <c r="B27" s="21" t="inlineStr">
        <is>
          <t>Project C is unequivocally recommended as the top standalone investment option. It delivers the highest NPV (£9.37m), highest IRR (13.79%), highest Profitability Index (1.19), and fastest Payback Period (3.60 years).</t>
        </is>
      </c>
    </row>
    <row r="28">
      <c r="A28" s="9" t="inlineStr">
        <is>
          <t>2. Project Ranking:</t>
        </is>
      </c>
      <c r="B28" s="21" t="inlineStr">
        <is>
          <t>Project C (1st) &gt; Project B (2nd - NPV £3.92m, IRR 10.42%, Payback 4.55 yrs) &gt; Project A (3rd - NPV £2.02m, IRR 9.48%, Payback 4.50 yrs).</t>
        </is>
      </c>
    </row>
    <row r="29">
      <c r="A29" s="9" t="inlineStr">
        <is>
          <t>3. Capital Rationing Strategy:</t>
        </is>
      </c>
      <c r="B29" s="21" t="inlineStr">
        <is>
          <t>If capital is restricted to £50m, select Project C alone to maximize return per pound invested. If capital budget is £100m, select Combination [Project C + Project B], achieving a total combined NPV of £13.29m. If capital is unconstrained (£150m), accept all three projects as all yield positive NPV.</t>
        </is>
      </c>
    </row>
    <row r="30">
      <c r="A30" s="9" t="inlineStr">
        <is>
          <t>4. Alignment with Whitbread PLC:</t>
        </is>
      </c>
      <c r="B30" s="21" t="inlineStr">
        <is>
          <t>Project C's backend cash flow trajectory mirrors Whitbread's international expansion strategy in Germany (Foremost acquisition), where initial operational ramp-up leads to substantial mid-to-late cash flow generation.</t>
        </is>
      </c>
    </row>
  </sheetData>
  <mergeCells count="4">
    <mergeCell ref="B30:H30"/>
    <mergeCell ref="B29:H29"/>
    <mergeCell ref="B28:H28"/>
    <mergeCell ref="B27:H27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8"/>
  <sheetViews>
    <sheetView showGridLines="1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WHITBREAD PLC - FINANCIAL PERFORMANCE &amp; CAPITAL ALLOCATION CONTEXT</t>
        </is>
      </c>
    </row>
    <row r="2">
      <c r="A2" s="2" t="inlineStr">
        <is>
          <t>Historical Overview extracted from Whitbread PLC Annual Reports (2019/20 - 2023/24)</t>
        </is>
      </c>
    </row>
    <row r="3"/>
    <row r="4">
      <c r="A4" s="3" t="inlineStr">
        <is>
          <t>1. KEY FINANCIAL HIGHLIGHTS (5-YEAR OVERVIEW)</t>
        </is>
      </c>
    </row>
    <row r="5">
      <c r="A5" s="4" t="inlineStr">
        <is>
          <t>Metric / Financial Year</t>
        </is>
      </c>
      <c r="B5" s="4" t="inlineStr">
        <is>
          <t>FY 2019/20</t>
        </is>
      </c>
      <c r="C5" s="4" t="inlineStr">
        <is>
          <t>FY 2020/21</t>
        </is>
      </c>
      <c r="D5" s="4" t="inlineStr">
        <is>
          <t>FY 2021/22</t>
        </is>
      </c>
      <c r="E5" s="4" t="inlineStr">
        <is>
          <t>FY 2022/23</t>
        </is>
      </c>
      <c r="F5" s="4" t="inlineStr">
        <is>
          <t>FY 2023/24</t>
        </is>
      </c>
    </row>
    <row r="6">
      <c r="A6" s="11" t="inlineStr">
        <is>
          <t>Statutory Revenue (£m)</t>
        </is>
      </c>
      <c r="B6" s="22" t="n">
        <v>2072</v>
      </c>
      <c r="C6" s="22" t="n">
        <v>589.4</v>
      </c>
      <c r="D6" s="22" t="n">
        <v>1702.5</v>
      </c>
      <c r="E6" s="22" t="n">
        <v>2625</v>
      </c>
      <c r="F6" s="22" t="n">
        <v>2960</v>
      </c>
    </row>
    <row r="7">
      <c r="A7" s="11" t="inlineStr">
        <is>
          <t>Adjusted Operating Profit / (Loss) (£m)</t>
        </is>
      </c>
      <c r="B7" s="22" t="n">
        <v>487</v>
      </c>
      <c r="C7" s="22" t="n">
        <v>-250</v>
      </c>
      <c r="D7" s="22" t="n">
        <v>85</v>
      </c>
      <c r="E7" s="22" t="n">
        <v>413</v>
      </c>
      <c r="F7" s="22" t="n">
        <v>560</v>
      </c>
    </row>
    <row r="8">
      <c r="A8" s="11" t="inlineStr">
        <is>
          <t>Adjusted Profit / (Loss) Before Tax (£m)</t>
        </is>
      </c>
      <c r="B8" s="22" t="n">
        <v>358</v>
      </c>
      <c r="C8" s="22" t="n">
        <v>-635</v>
      </c>
      <c r="D8" s="22" t="n">
        <v>58</v>
      </c>
      <c r="E8" s="22" t="n">
        <v>375</v>
      </c>
      <c r="F8" s="22" t="n">
        <v>561</v>
      </c>
    </row>
    <row r="9">
      <c r="A9" s="11" t="inlineStr">
        <is>
          <t>UK Return on Capital (ROCE %)</t>
        </is>
      </c>
      <c r="B9" s="23" t="n">
        <v>0.112</v>
      </c>
      <c r="C9" s="23" t="n">
        <v>-0.045</v>
      </c>
      <c r="D9" s="23" t="n">
        <v>0.051</v>
      </c>
      <c r="E9" s="23" t="n">
        <v>0.112</v>
      </c>
      <c r="F9" s="23" t="n">
        <v>0.125</v>
      </c>
    </row>
    <row r="10">
      <c r="A10" s="11" t="inlineStr">
        <is>
          <t>UK Premier Inn Rooms Open</t>
        </is>
      </c>
      <c r="B10" s="24" t="n">
        <v>78500</v>
      </c>
      <c r="C10" s="24" t="n">
        <v>78600</v>
      </c>
      <c r="D10" s="24" t="n">
        <v>81800</v>
      </c>
      <c r="E10" s="24" t="n">
        <v>83500</v>
      </c>
      <c r="F10" s="24" t="n">
        <v>85300</v>
      </c>
    </row>
    <row r="11">
      <c r="A11" s="11" t="inlineStr">
        <is>
          <t>Germany Premier Inn Rooms Open</t>
        </is>
      </c>
      <c r="B11" s="24" t="n">
        <v>1090</v>
      </c>
      <c r="C11" s="24" t="n">
        <v>2400</v>
      </c>
      <c r="D11" s="24" t="n">
        <v>4000</v>
      </c>
      <c r="E11" s="24" t="n">
        <v>6000</v>
      </c>
      <c r="F11" s="24" t="n">
        <v>9000</v>
      </c>
    </row>
    <row r="12">
      <c r="A12" s="11" t="inlineStr">
        <is>
          <t>Capital Expenditure (£m)</t>
        </is>
      </c>
      <c r="B12" s="22" t="n">
        <v>588</v>
      </c>
      <c r="C12" s="22" t="n">
        <v>250</v>
      </c>
      <c r="D12" s="22" t="n">
        <v>275</v>
      </c>
      <c r="E12" s="22" t="n">
        <v>546</v>
      </c>
      <c r="F12" s="22" t="n">
        <v>600</v>
      </c>
    </row>
    <row r="13"/>
    <row r="14"/>
    <row r="15">
      <c r="A15" s="3" t="inlineStr">
        <is>
          <t>2. STRATEGIC RELEVANCE TO CAPITAL BUDGETING MODEL</t>
        </is>
      </c>
    </row>
    <row r="16">
      <c r="A16" s="9" t="inlineStr">
        <is>
          <t>Post-COVID Recovery &amp; Capital Discipline:</t>
        </is>
      </c>
      <c r="B16" s="21" t="inlineStr">
        <is>
          <t>Whitbread executed a £1.0bn Rights Issue in FY20/21 to protect its balance sheet and capitalize on market consolidation. Capital allocation focuses strictly on high-ROCE organic expansion and targeted acquisitions (e.g. Foremost Hospitality portfolio in Germany).</t>
        </is>
      </c>
    </row>
    <row r="17">
      <c r="A17" s="9" t="inlineStr">
        <is>
          <t>Investment Profile Alignment:</t>
        </is>
      </c>
      <c r="B17" s="21" t="inlineStr">
        <is>
          <t>Project C's cash flow curve (lower initial inflows growing rapidly in Y3-Y4) reflects Whitbread's expansion into Germany, where network scale must be built before achieving high asset utilization and peak profitability.</t>
        </is>
      </c>
    </row>
    <row r="18">
      <c r="A18" s="9" t="inlineStr">
        <is>
          <t>Cost of Capital Benchmark:</t>
        </is>
      </c>
      <c r="B18" s="21" t="inlineStr">
        <is>
          <t>The assumed 8.0% discount rate aligns with Whitbread's estimated Weighted Average Cost of Capital (WACC), reflecting property-backed asset security balanced against industry operational leverage.</t>
        </is>
      </c>
    </row>
  </sheetData>
  <mergeCells count="3">
    <mergeCell ref="B16:F16"/>
    <mergeCell ref="B17:F17"/>
    <mergeCell ref="B18:F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2026-08-25T12:57:17Z</dcterms:created>
  <dcterms:modified xmlns:dcterms="http://purl.org/dc/terms/" xmlns:xsi="http://www.w3.org/2001/XMLSchema-instance" xsi:type="dcterms:W3CDTF">2026-08-25T12:57:17Z</dcterms:modified>
</cp:coreProperties>
</file>