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nes\Documents\Data Analysis\"/>
    </mc:Choice>
  </mc:AlternateContent>
  <xr:revisionPtr revIDLastSave="0" documentId="8_{9108223B-4AF1-4D95-8F5E-398A15F7E21F}" xr6:coauthVersionLast="47" xr6:coauthVersionMax="47" xr10:uidLastSave="{00000000-0000-0000-0000-000000000000}"/>
  <bookViews>
    <workbookView xWindow="-120" yWindow="-120" windowWidth="29040" windowHeight="15840" xr2:uid="{183B5337-6DF9-4B3A-8E55-18E87F238CD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3" i="1" l="1"/>
  <c r="C144" i="1"/>
  <c r="C128" i="1"/>
  <c r="J47" i="1"/>
  <c r="J9" i="1"/>
  <c r="J20" i="1"/>
  <c r="Q48" i="1"/>
  <c r="Q47" i="1"/>
  <c r="Q46" i="1"/>
  <c r="Q45" i="1"/>
  <c r="Q44" i="1"/>
  <c r="Q49" i="1"/>
  <c r="J37" i="1"/>
  <c r="M49" i="1"/>
  <c r="L48" i="1"/>
  <c r="L47" i="1"/>
  <c r="L46" i="1"/>
  <c r="L45" i="1"/>
  <c r="J18" i="1"/>
  <c r="L44" i="1"/>
  <c r="J3" i="1"/>
  <c r="J83" i="1"/>
  <c r="J67" i="1"/>
  <c r="J64" i="1"/>
  <c r="J65" i="1"/>
  <c r="J49" i="1"/>
  <c r="J30" i="1"/>
  <c r="J15" i="1"/>
  <c r="Q7" i="1"/>
  <c r="J81" i="1"/>
  <c r="J80" i="1"/>
  <c r="J46" i="1"/>
  <c r="J13" i="1"/>
  <c r="J12" i="1"/>
  <c r="J28" i="1"/>
  <c r="J27" i="1"/>
  <c r="J77" i="1" l="1"/>
  <c r="J61" i="1"/>
  <c r="J43" i="1"/>
  <c r="J24" i="1"/>
  <c r="J75" i="1"/>
  <c r="J76" i="1" s="1"/>
  <c r="M38" i="1"/>
  <c r="L38" i="1"/>
  <c r="J73" i="1"/>
  <c r="J72" i="1"/>
  <c r="J71" i="1"/>
  <c r="J59" i="1"/>
  <c r="J60" i="1" s="1"/>
  <c r="M29" i="1"/>
  <c r="L29" i="1"/>
  <c r="J57" i="1"/>
  <c r="J56" i="1"/>
  <c r="J55" i="1"/>
  <c r="J41" i="1"/>
  <c r="J42" i="1" s="1"/>
  <c r="J22" i="1"/>
  <c r="J23" i="1" s="1"/>
  <c r="M20" i="1"/>
  <c r="L20" i="1"/>
  <c r="J39" i="1"/>
  <c r="J38" i="1"/>
  <c r="M11" i="1"/>
  <c r="L11" i="1"/>
  <c r="J5" i="1"/>
  <c r="J19" i="1"/>
  <c r="J7" i="1"/>
  <c r="J8" i="1" s="1"/>
  <c r="M3" i="1"/>
  <c r="L3" i="1"/>
  <c r="J11" i="1" l="1"/>
  <c r="J10" i="1"/>
  <c r="J45" i="1"/>
  <c r="J44" i="1"/>
  <c r="J26" i="1"/>
  <c r="J25" i="1"/>
  <c r="J62" i="1"/>
  <c r="J63" i="1"/>
  <c r="J79" i="1"/>
  <c r="J78" i="1"/>
  <c r="J74" i="1"/>
  <c r="J21" i="1"/>
  <c r="J40" i="1"/>
  <c r="J6" i="1"/>
  <c r="J58" i="1"/>
  <c r="J4" i="1"/>
</calcChain>
</file>

<file path=xl/sharedStrings.xml><?xml version="1.0" encoding="utf-8"?>
<sst xmlns="http://schemas.openxmlformats.org/spreadsheetml/2006/main" count="180" uniqueCount="39">
  <si>
    <t>Store</t>
  </si>
  <si>
    <t>Product Category</t>
  </si>
  <si>
    <t>Daily Sales (in thousands of pounds)</t>
  </si>
  <si>
    <t>Average Customer Rating (on a scale of 1 to 5)</t>
  </si>
  <si>
    <t>Location</t>
  </si>
  <si>
    <t>Electronics</t>
  </si>
  <si>
    <t>Urban</t>
  </si>
  <si>
    <t>Store 1 - Electronics</t>
  </si>
  <si>
    <t>Max</t>
  </si>
  <si>
    <t>Min</t>
  </si>
  <si>
    <t>Mean</t>
  </si>
  <si>
    <t xml:space="preserve">Null Hypothesis - There isnt a big difference in daily sales between rural and urban </t>
  </si>
  <si>
    <t xml:space="preserve">Median </t>
  </si>
  <si>
    <t>Mode</t>
  </si>
  <si>
    <t>Alternative Hypothesis - There is a big difference in daily sales between rural and urban</t>
  </si>
  <si>
    <t>Range</t>
  </si>
  <si>
    <t>Standard Deviation</t>
  </si>
  <si>
    <t>2nd standard deviation</t>
  </si>
  <si>
    <t>Apparel</t>
  </si>
  <si>
    <t>Variance</t>
  </si>
  <si>
    <t>Outliers-</t>
  </si>
  <si>
    <t>Outliers+</t>
  </si>
  <si>
    <t>Q1</t>
  </si>
  <si>
    <t>Q3</t>
  </si>
  <si>
    <t>Home Goods</t>
  </si>
  <si>
    <t>Rural</t>
  </si>
  <si>
    <t>Correlation coefficient</t>
  </si>
  <si>
    <t>T-Test</t>
  </si>
  <si>
    <t>Store 2 -  Apparel</t>
  </si>
  <si>
    <t>Store 3-  Home Goods</t>
  </si>
  <si>
    <t>Means of each stores daily sales</t>
  </si>
  <si>
    <t>Mean customer rating of every store</t>
  </si>
  <si>
    <t>CORRELATION</t>
  </si>
  <si>
    <t>Store 4 - Electronics</t>
  </si>
  <si>
    <t>rural</t>
  </si>
  <si>
    <t xml:space="preserve">  </t>
  </si>
  <si>
    <t>Store 5 - Home Goods</t>
  </si>
  <si>
    <t>Store names</t>
  </si>
  <si>
    <t>Electronic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</si>
</sst>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21252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 style="medium">
        <color rgb="FFDEE2E6"/>
      </left>
      <right style="medium">
        <color rgb="FFDEE2E6"/>
      </right>
      <top/>
      <bottom style="medium">
        <color rgb="FFDEE2E6"/>
      </bottom>
      <diagonal/>
    </border>
    <border>
      <left/>
      <right style="medium">
        <color rgb="FFDEE2E6"/>
      </right>
      <top/>
      <bottom style="medium">
        <color rgb="FFDEE2E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DEE2E6"/>
      </bottom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/>
      <right style="medium">
        <color rgb="FFDEE2E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0" fillId="0" borderId="5" xfId="0" applyBorder="1"/>
    <xf numFmtId="0" fontId="1" fillId="2" borderId="5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6" borderId="4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1" fillId="6" borderId="5" xfId="0" applyFont="1" applyFill="1" applyBorder="1" applyAlignment="1">
      <alignment vertical="center" wrapText="1"/>
    </xf>
    <xf numFmtId="0" fontId="0" fillId="0" borderId="0" xfId="0" applyFill="1"/>
    <xf numFmtId="0" fontId="1" fillId="0" borderId="6" xfId="0" applyFont="1" applyFill="1" applyBorder="1" applyAlignment="1">
      <alignment vertical="center" wrapText="1"/>
    </xf>
    <xf numFmtId="0" fontId="0" fillId="0" borderId="10" xfId="0" applyBorder="1"/>
    <xf numFmtId="0" fontId="0" fillId="0" borderId="11" xfId="0" applyBorder="1"/>
    <xf numFmtId="0" fontId="1" fillId="6" borderId="9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 Daily sales in thousands of urban compared to rural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Sheet1!$D$91:$E$91</c:f>
              <c:numCache>
                <c:formatCode>General</c:formatCode>
                <c:ptCount val="2"/>
                <c:pt idx="0">
                  <c:v>10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E7-4DDD-80A2-4949A7F67F74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3DE7-4DDD-80A2-4949A7F67F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Sheet1!$D$92:$E$92</c:f>
              <c:numCache>
                <c:formatCode>General</c:formatCode>
                <c:ptCount val="2"/>
                <c:pt idx="0">
                  <c:v>12</c:v>
                </c:pt>
                <c:pt idx="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E7-4DDD-80A2-4949A7F67F74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Sheet1!$D$93:$E$93</c:f>
              <c:numCache>
                <c:formatCode>General</c:formatCode>
                <c:ptCount val="2"/>
                <c:pt idx="0">
                  <c:v>12</c:v>
                </c:pt>
                <c:pt idx="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DE7-4DDD-80A2-4949A7F67F74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Sheet1!$D$94:$E$94</c:f>
              <c:numCache>
                <c:formatCode>General</c:formatCode>
                <c:ptCount val="2"/>
                <c:pt idx="0">
                  <c:v>15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DE7-4DDD-80A2-4949A7F67F74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Sheet1!$D$95:$E$95</c:f>
              <c:numCache>
                <c:formatCode>General</c:formatCode>
                <c:ptCount val="2"/>
                <c:pt idx="0">
                  <c:v>15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DE7-4DDD-80A2-4949A7F67F74}"/>
            </c:ext>
          </c:extLst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Sheet1!$D$96:$E$96</c:f>
              <c:numCache>
                <c:formatCode>General</c:formatCode>
                <c:ptCount val="2"/>
                <c:pt idx="0">
                  <c:v>18</c:v>
                </c:pt>
                <c:pt idx="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DE7-4DDD-80A2-4949A7F67F74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Sheet1!$D$97:$E$97</c:f>
              <c:numCache>
                <c:formatCode>General</c:formatCode>
                <c:ptCount val="2"/>
                <c:pt idx="0">
                  <c:v>18</c:v>
                </c:pt>
                <c:pt idx="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DE7-4DDD-80A2-4949A7F67F74}"/>
            </c:ext>
          </c:extLst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Sheet1!$D$98:$E$98</c:f>
              <c:numCache>
                <c:formatCode>General</c:formatCode>
                <c:ptCount val="2"/>
                <c:pt idx="0">
                  <c:v>18</c:v>
                </c:pt>
                <c:pt idx="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DE7-4DDD-80A2-4949A7F67F74}"/>
            </c:ext>
          </c:extLst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Sheet1!$D$99:$E$99</c:f>
              <c:numCache>
                <c:formatCode>General</c:formatCode>
                <c:ptCount val="2"/>
                <c:pt idx="0">
                  <c:v>20</c:v>
                </c:pt>
                <c:pt idx="1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DE7-4DDD-80A2-4949A7F67F74}"/>
            </c:ext>
          </c:extLst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Sheet1!$D$100:$E$100</c:f>
              <c:numCache>
                <c:formatCode>General</c:formatCode>
                <c:ptCount val="2"/>
                <c:pt idx="0">
                  <c:v>20</c:v>
                </c:pt>
                <c:pt idx="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DE7-4DDD-80A2-4949A7F67F74}"/>
            </c:ext>
          </c:extLst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Sheet1!$D$101:$E$101</c:f>
              <c:numCache>
                <c:formatCode>General</c:formatCode>
                <c:ptCount val="2"/>
                <c:pt idx="0">
                  <c:v>20</c:v>
                </c:pt>
                <c:pt idx="1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DE7-4DDD-80A2-4949A7F67F74}"/>
            </c:ext>
          </c:extLst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Sheet1!$D$102:$E$102</c:f>
              <c:numCache>
                <c:formatCode>General</c:formatCode>
                <c:ptCount val="2"/>
                <c:pt idx="0">
                  <c:v>20</c:v>
                </c:pt>
                <c:pt idx="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DE7-4DDD-80A2-4949A7F67F74}"/>
            </c:ext>
          </c:extLst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Sheet1!$D$103:$E$103</c:f>
              <c:numCache>
                <c:formatCode>General</c:formatCode>
                <c:ptCount val="2"/>
                <c:pt idx="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DE7-4DDD-80A2-4949A7F67F74}"/>
            </c:ext>
          </c:extLst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Sheet1!$D$104:$E$104</c:f>
              <c:numCache>
                <c:formatCode>General</c:formatCode>
                <c:ptCount val="2"/>
                <c:pt idx="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DE7-4DDD-80A2-4949A7F67F74}"/>
            </c:ext>
          </c:extLst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Sheet1!$D$105:$E$105</c:f>
              <c:numCache>
                <c:formatCode>General</c:formatCode>
                <c:ptCount val="2"/>
                <c:pt idx="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DE7-4DDD-80A2-4949A7F67F74}"/>
            </c:ext>
          </c:extLst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Sheet1!$D$106:$E$106</c:f>
              <c:numCache>
                <c:formatCode>General</c:formatCode>
                <c:ptCount val="2"/>
                <c:pt idx="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DE7-4DDD-80A2-4949A7F67F74}"/>
            </c:ext>
          </c:extLst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Sheet1!$D$107:$E$107</c:f>
              <c:numCache>
                <c:formatCode>General</c:formatCode>
                <c:ptCount val="2"/>
                <c:pt idx="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DE7-4DDD-80A2-4949A7F67F74}"/>
            </c:ext>
          </c:extLst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Sheet1!$D$108:$E$108</c:f>
              <c:numCache>
                <c:formatCode>General</c:formatCode>
                <c:ptCount val="2"/>
                <c:pt idx="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DE7-4DDD-80A2-4949A7F67F74}"/>
            </c:ext>
          </c:extLst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Sheet1!$D$90:$E$90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Sheet1!$D$109:$E$109</c:f>
              <c:numCache>
                <c:formatCode>General</c:formatCode>
                <c:ptCount val="2"/>
                <c:pt idx="0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DE7-4DDD-80A2-4949A7F67F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1877935"/>
        <c:axId val="249534399"/>
      </c:barChart>
      <c:catAx>
        <c:axId val="241877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9534399"/>
        <c:crosses val="autoZero"/>
        <c:auto val="1"/>
        <c:lblAlgn val="ctr"/>
        <c:lblOffset val="100"/>
        <c:noMultiLvlLbl val="0"/>
      </c:catAx>
      <c:valAx>
        <c:axId val="249534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Daily</a:t>
                </a:r>
                <a:r>
                  <a:rPr lang="en-GB" baseline="0"/>
                  <a:t> sales in thousands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18779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63655904544657"/>
          <c:y val="2.4539223356711059E-2"/>
          <c:w val="0.84056983681347608"/>
          <c:h val="0.6304573431572311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Sheet1!$Q$43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Sheet1!$P$44:$P$48</c:f>
              <c:numCache>
                <c:formatCode>General</c:formatCode>
                <c:ptCount val="5"/>
                <c:pt idx="0">
                  <c:v>4.2</c:v>
                </c:pt>
                <c:pt idx="1">
                  <c:v>3.8</c:v>
                </c:pt>
                <c:pt idx="2">
                  <c:v>4.0999999999999996</c:v>
                </c:pt>
                <c:pt idx="3">
                  <c:v>3.6</c:v>
                </c:pt>
                <c:pt idx="4">
                  <c:v>4.5</c:v>
                </c:pt>
              </c:numCache>
            </c:numRef>
          </c:xVal>
          <c:yVal>
            <c:numRef>
              <c:f>Sheet1!$Q$44:$Q$48</c:f>
              <c:numCache>
                <c:formatCode>General</c:formatCode>
                <c:ptCount val="5"/>
                <c:pt idx="0">
                  <c:v>19.714285714285715</c:v>
                </c:pt>
                <c:pt idx="1">
                  <c:v>15</c:v>
                </c:pt>
                <c:pt idx="2">
                  <c:v>13</c:v>
                </c:pt>
                <c:pt idx="3">
                  <c:v>13.142857142857142</c:v>
                </c:pt>
                <c:pt idx="4">
                  <c:v>23.833333333333332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C77-497C-B128-DFC7192D80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0969808"/>
        <c:axId val="1003694880"/>
      </c:scatterChart>
      <c:valAx>
        <c:axId val="1000969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 customer rating</a:t>
                </a:r>
              </a:p>
            </c:rich>
          </c:tx>
          <c:layout>
            <c:manualLayout>
              <c:xMode val="edge"/>
              <c:yMode val="edge"/>
              <c:x val="0.48601968503937015"/>
              <c:y val="0.884328521434820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3694880"/>
        <c:crosses val="autoZero"/>
        <c:crossBetween val="midCat"/>
      </c:valAx>
      <c:valAx>
        <c:axId val="1003694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 daily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09698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</a:t>
            </a:r>
            <a:r>
              <a:rPr lang="en-GB" baseline="0"/>
              <a:t>  of stores in rural and urban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Sheet1!$L$54</c:f>
              <c:strCache>
                <c:ptCount val="1"/>
                <c:pt idx="0">
                  <c:v>Home Goods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Sheet1!$M$53:$N$53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Sheet1!$M$54:$N$54</c:f>
              <c:numCache>
                <c:formatCode>General</c:formatCode>
                <c:ptCount val="2"/>
                <c:pt idx="0">
                  <c:v>6</c:v>
                </c:pt>
                <c:pt idx="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41-4389-8186-2CE32F8690F3}"/>
            </c:ext>
          </c:extLst>
        </c:ser>
        <c:ser>
          <c:idx val="1"/>
          <c:order val="1"/>
          <c:tx>
            <c:strRef>
              <c:f>Sheet1!$L$55</c:f>
              <c:strCache>
                <c:ptCount val="1"/>
                <c:pt idx="0">
                  <c:v>Electronic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Sheet1!$M$53:$N$53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Sheet1!$M$55:$N$55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41-4389-8186-2CE32F8690F3}"/>
            </c:ext>
          </c:extLst>
        </c:ser>
        <c:ser>
          <c:idx val="2"/>
          <c:order val="2"/>
          <c:tx>
            <c:strRef>
              <c:f>Sheet1!$L$56</c:f>
              <c:strCache>
                <c:ptCount val="1"/>
                <c:pt idx="0">
                  <c:v>Apparel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Sheet1!$M$53:$N$53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Sheet1!$M$56:$N$56</c:f>
              <c:numCache>
                <c:formatCode>General</c:formatCode>
                <c:ptCount val="2"/>
                <c:pt idx="0">
                  <c:v>5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41-4389-8186-2CE32F8690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00979408"/>
        <c:axId val="1003691904"/>
      </c:barChart>
      <c:catAx>
        <c:axId val="1000979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3691904"/>
        <c:crosses val="autoZero"/>
        <c:auto val="1"/>
        <c:lblAlgn val="ctr"/>
        <c:lblOffset val="100"/>
        <c:noMultiLvlLbl val="0"/>
      </c:catAx>
      <c:valAx>
        <c:axId val="100369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0979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Electronics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775371828521436E-2"/>
          <c:y val="0.19486111111111112"/>
          <c:w val="0.88389129483814521"/>
          <c:h val="0.72088764946048411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Sheet1!$J$137</c:f>
              <c:strCache>
                <c:ptCount val="1"/>
                <c:pt idx="0">
                  <c:v>Average Customer Rating (on a scale of 1 to 5)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7"/>
            <c:marker>
              <c:symbol val="circle"/>
              <c:size val="5"/>
              <c:spPr>
                <a:solidFill>
                  <a:schemeClr val="accent2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F456-4A9B-8B3B-36E1A9E22252}"/>
              </c:ext>
            </c:extLst>
          </c:dPt>
          <c:dPt>
            <c:idx val="8"/>
            <c:marker>
              <c:symbol val="circle"/>
              <c:size val="5"/>
              <c:spPr>
                <a:solidFill>
                  <a:schemeClr val="accent2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F456-4A9B-8B3B-36E1A9E22252}"/>
              </c:ext>
            </c:extLst>
          </c:dPt>
          <c:dPt>
            <c:idx val="9"/>
            <c:marker>
              <c:symbol val="circle"/>
              <c:size val="5"/>
              <c:spPr>
                <a:solidFill>
                  <a:schemeClr val="accent2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F456-4A9B-8B3B-36E1A9E22252}"/>
              </c:ext>
            </c:extLst>
          </c:dPt>
          <c:dPt>
            <c:idx val="10"/>
            <c:marker>
              <c:symbol val="circle"/>
              <c:size val="5"/>
              <c:spPr>
                <a:solidFill>
                  <a:schemeClr val="accent2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F456-4A9B-8B3B-36E1A9E22252}"/>
              </c:ext>
            </c:extLst>
          </c:dPt>
          <c:dPt>
            <c:idx val="11"/>
            <c:marker>
              <c:symbol val="circle"/>
              <c:size val="5"/>
              <c:spPr>
                <a:solidFill>
                  <a:schemeClr val="accent2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F456-4A9B-8B3B-36E1A9E22252}"/>
              </c:ext>
            </c:extLst>
          </c:dPt>
          <c:dPt>
            <c:idx val="12"/>
            <c:marker>
              <c:symbol val="circle"/>
              <c:size val="5"/>
              <c:spPr>
                <a:solidFill>
                  <a:schemeClr val="accent2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F456-4A9B-8B3B-36E1A9E22252}"/>
              </c:ext>
            </c:extLst>
          </c:dPt>
          <c:dPt>
            <c:idx val="13"/>
            <c:marker>
              <c:symbol val="circle"/>
              <c:size val="5"/>
              <c:spPr>
                <a:solidFill>
                  <a:schemeClr val="accent2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8-F456-4A9B-8B3B-36E1A9E22252}"/>
              </c:ext>
            </c:extLst>
          </c:dPt>
          <c:xVal>
            <c:numRef>
              <c:f>Sheet1!$I$138:$I$151</c:f>
              <c:numCache>
                <c:formatCode>General</c:formatCode>
                <c:ptCount val="14"/>
                <c:pt idx="0">
                  <c:v>12</c:v>
                </c:pt>
                <c:pt idx="1">
                  <c:v>15</c:v>
                </c:pt>
                <c:pt idx="2">
                  <c:v>18</c:v>
                </c:pt>
                <c:pt idx="3">
                  <c:v>20</c:v>
                </c:pt>
                <c:pt idx="4">
                  <c:v>20</c:v>
                </c:pt>
                <c:pt idx="5">
                  <c:v>25</c:v>
                </c:pt>
                <c:pt idx="6">
                  <c:v>28</c:v>
                </c:pt>
                <c:pt idx="7">
                  <c:v>5</c:v>
                </c:pt>
                <c:pt idx="8">
                  <c:v>8</c:v>
                </c:pt>
                <c:pt idx="9">
                  <c:v>10</c:v>
                </c:pt>
                <c:pt idx="10">
                  <c:v>12</c:v>
                </c:pt>
                <c:pt idx="11">
                  <c:v>15</c:v>
                </c:pt>
                <c:pt idx="12">
                  <c:v>20</c:v>
                </c:pt>
                <c:pt idx="13">
                  <c:v>22</c:v>
                </c:pt>
              </c:numCache>
            </c:numRef>
          </c:xVal>
          <c:yVal>
            <c:numRef>
              <c:f>Sheet1!$J$138:$J$151</c:f>
              <c:numCache>
                <c:formatCode>General</c:formatCode>
                <c:ptCount val="14"/>
                <c:pt idx="0">
                  <c:v>4.2</c:v>
                </c:pt>
                <c:pt idx="1">
                  <c:v>4.2</c:v>
                </c:pt>
                <c:pt idx="2">
                  <c:v>4.2</c:v>
                </c:pt>
                <c:pt idx="3">
                  <c:v>4.2</c:v>
                </c:pt>
                <c:pt idx="4">
                  <c:v>4.2</c:v>
                </c:pt>
                <c:pt idx="5">
                  <c:v>4.2</c:v>
                </c:pt>
                <c:pt idx="6">
                  <c:v>4.2</c:v>
                </c:pt>
                <c:pt idx="7">
                  <c:v>3.6</c:v>
                </c:pt>
                <c:pt idx="8">
                  <c:v>3.6</c:v>
                </c:pt>
                <c:pt idx="9">
                  <c:v>3.6</c:v>
                </c:pt>
                <c:pt idx="10">
                  <c:v>3.6</c:v>
                </c:pt>
                <c:pt idx="11">
                  <c:v>3.6</c:v>
                </c:pt>
                <c:pt idx="12">
                  <c:v>3.6</c:v>
                </c:pt>
                <c:pt idx="13">
                  <c:v>3.6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456-4A9B-8B3B-36E1A9E222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1802608"/>
        <c:axId val="1024615232"/>
      </c:scatterChart>
      <c:valAx>
        <c:axId val="901802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Daily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4615232"/>
        <c:crosses val="autoZero"/>
        <c:crossBetween val="midCat"/>
      </c:valAx>
      <c:valAx>
        <c:axId val="102461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Average Customer Rating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1802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Home Goods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442038495188095E-2"/>
          <c:y val="0.19486111111111112"/>
          <c:w val="0.87122462817147861"/>
          <c:h val="0.72088764946048411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Sheet1!$J$154</c:f>
              <c:strCache>
                <c:ptCount val="1"/>
                <c:pt idx="0">
                  <c:v>Average Customer Rating (on a scale of 1 to 5)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Sheet1!$I$155:$I$166</c:f>
              <c:numCache>
                <c:formatCode>General</c:formatCode>
                <c:ptCount val="12"/>
                <c:pt idx="0">
                  <c:v>8</c:v>
                </c:pt>
                <c:pt idx="1">
                  <c:v>10</c:v>
                </c:pt>
                <c:pt idx="2">
                  <c:v>12</c:v>
                </c:pt>
                <c:pt idx="3">
                  <c:v>14</c:v>
                </c:pt>
                <c:pt idx="4">
                  <c:v>16</c:v>
                </c:pt>
                <c:pt idx="5">
                  <c:v>18</c:v>
                </c:pt>
                <c:pt idx="6">
                  <c:v>18</c:v>
                </c:pt>
                <c:pt idx="7">
                  <c:v>20</c:v>
                </c:pt>
                <c:pt idx="8">
                  <c:v>22</c:v>
                </c:pt>
                <c:pt idx="9">
                  <c:v>25</c:v>
                </c:pt>
                <c:pt idx="10">
                  <c:v>28</c:v>
                </c:pt>
                <c:pt idx="11">
                  <c:v>30</c:v>
                </c:pt>
              </c:numCache>
            </c:numRef>
          </c:xVal>
          <c:yVal>
            <c:numRef>
              <c:f>Sheet1!$J$155:$J$166</c:f>
              <c:numCache>
                <c:formatCode>General</c:formatCode>
                <c:ptCount val="12"/>
                <c:pt idx="0">
                  <c:v>4.0999999999999996</c:v>
                </c:pt>
                <c:pt idx="1">
                  <c:v>4.0999999999999996</c:v>
                </c:pt>
                <c:pt idx="2">
                  <c:v>4.0999999999999996</c:v>
                </c:pt>
                <c:pt idx="3">
                  <c:v>4.0999999999999996</c:v>
                </c:pt>
                <c:pt idx="4">
                  <c:v>4.0999999999999996</c:v>
                </c:pt>
                <c:pt idx="5">
                  <c:v>4.0999999999999996</c:v>
                </c:pt>
                <c:pt idx="6">
                  <c:v>4.5</c:v>
                </c:pt>
                <c:pt idx="7">
                  <c:v>4.5</c:v>
                </c:pt>
                <c:pt idx="8">
                  <c:v>4.5</c:v>
                </c:pt>
                <c:pt idx="9">
                  <c:v>4.5</c:v>
                </c:pt>
                <c:pt idx="10">
                  <c:v>4.5</c:v>
                </c:pt>
                <c:pt idx="11">
                  <c:v>4.5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5E-4A09-AC9D-2C21679365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0969328"/>
        <c:axId val="910943600"/>
      </c:scatterChart>
      <c:valAx>
        <c:axId val="1000969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Daily Sales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0943600"/>
        <c:crosses val="autoZero"/>
        <c:crossBetween val="midCat"/>
      </c:valAx>
      <c:valAx>
        <c:axId val="910943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Average Customer Rating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0969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Apparel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Sheet1!$J$170</c:f>
              <c:strCache>
                <c:ptCount val="1"/>
                <c:pt idx="0">
                  <c:v>Average Customer Rating (on a scale of 1 to 5)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Sheet1!$I$171:$I$175</c:f>
              <c:numCache>
                <c:formatCode>General</c:formatCode>
                <c:ptCount val="5"/>
                <c:pt idx="0">
                  <c:v>10</c:v>
                </c:pt>
                <c:pt idx="1">
                  <c:v>12</c:v>
                </c:pt>
                <c:pt idx="2">
                  <c:v>15</c:v>
                </c:pt>
                <c:pt idx="3">
                  <c:v>18</c:v>
                </c:pt>
                <c:pt idx="4">
                  <c:v>20</c:v>
                </c:pt>
              </c:numCache>
            </c:numRef>
          </c:xVal>
          <c:yVal>
            <c:numRef>
              <c:f>Sheet1!$J$171:$J$175</c:f>
              <c:numCache>
                <c:formatCode>General</c:formatCode>
                <c:ptCount val="5"/>
                <c:pt idx="0">
                  <c:v>3.8</c:v>
                </c:pt>
                <c:pt idx="1">
                  <c:v>3.8</c:v>
                </c:pt>
                <c:pt idx="2">
                  <c:v>3.8</c:v>
                </c:pt>
                <c:pt idx="3">
                  <c:v>3.8</c:v>
                </c:pt>
                <c:pt idx="4">
                  <c:v>3.8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D8A-4014-B629-AC7CB1BDD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1796368"/>
        <c:axId val="910941616"/>
      </c:scatterChart>
      <c:valAx>
        <c:axId val="901796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Daily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0941616"/>
        <c:crosses val="autoZero"/>
        <c:crossBetween val="midCat"/>
      </c:valAx>
      <c:valAx>
        <c:axId val="91094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</a:t>
                </a:r>
                <a:r>
                  <a:rPr lang="en-GB" baseline="0"/>
                  <a:t> Customer Rating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1796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125015</xdr:colOff>
      <xdr:row>85</xdr:row>
      <xdr:rowOff>170257</xdr:rowOff>
    </xdr:from>
    <xdr:to>
      <xdr:col>16</xdr:col>
      <xdr:colOff>2500312</xdr:colOff>
      <xdr:row>122</xdr:row>
      <xdr:rowOff>130967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BC0422E-C3AB-42ED-B520-E0940EFAAA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864404</xdr:colOff>
      <xdr:row>24</xdr:row>
      <xdr:rowOff>181013</xdr:rowOff>
    </xdr:from>
    <xdr:to>
      <xdr:col>16</xdr:col>
      <xdr:colOff>3172240</xdr:colOff>
      <xdr:row>38</xdr:row>
      <xdr:rowOff>166105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F37BD8E-A73E-47FA-A4A0-EB2DD0A811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969819</xdr:colOff>
      <xdr:row>58</xdr:row>
      <xdr:rowOff>117764</xdr:rowOff>
    </xdr:from>
    <xdr:to>
      <xdr:col>14</xdr:col>
      <xdr:colOff>0</xdr:colOff>
      <xdr:row>71</xdr:row>
      <xdr:rowOff>159327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A2D8A46-AAA1-50BD-84D6-1C840CBEF2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514349</xdr:colOff>
      <xdr:row>134</xdr:row>
      <xdr:rowOff>119061</xdr:rowOff>
    </xdr:from>
    <xdr:to>
      <xdr:col>13</xdr:col>
      <xdr:colOff>104774</xdr:colOff>
      <xdr:row>150</xdr:row>
      <xdr:rowOff>85725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DA79813-405A-9D35-5158-23B2A14344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704850</xdr:colOff>
      <xdr:row>153</xdr:row>
      <xdr:rowOff>204787</xdr:rowOff>
    </xdr:from>
    <xdr:to>
      <xdr:col>13</xdr:col>
      <xdr:colOff>781050</xdr:colOff>
      <xdr:row>169</xdr:row>
      <xdr:rowOff>142875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768E0AA-1416-351C-2E63-546330DC39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781050</xdr:colOff>
      <xdr:row>169</xdr:row>
      <xdr:rowOff>671512</xdr:rowOff>
    </xdr:from>
    <xdr:to>
      <xdr:col>12</xdr:col>
      <xdr:colOff>1857375</xdr:colOff>
      <xdr:row>182</xdr:row>
      <xdr:rowOff>119062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9212BC0-C7B4-1D2D-4DF5-FCAFBA2A7D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B3B72-CD16-4A2B-BE18-790C8ADCE651}">
  <dimension ref="A1:Q175"/>
  <sheetViews>
    <sheetView tabSelected="1" topLeftCell="E157" zoomScale="115" zoomScaleNormal="115" workbookViewId="0">
      <selection activeCell="E159" sqref="E159"/>
    </sheetView>
  </sheetViews>
  <sheetFormatPr defaultRowHeight="15" x14ac:dyDescent="0.25"/>
  <cols>
    <col min="2" max="2" width="22.140625" customWidth="1"/>
    <col min="3" max="4" width="40" customWidth="1"/>
    <col min="5" max="5" width="10.85546875" customWidth="1"/>
    <col min="9" max="9" width="21.7109375" bestFit="1" customWidth="1"/>
    <col min="10" max="10" width="14.85546875" bestFit="1" customWidth="1"/>
    <col min="11" max="11" width="20.28515625" customWidth="1"/>
    <col min="12" max="12" width="32.140625" bestFit="1" customWidth="1"/>
    <col min="13" max="13" width="35.28515625" bestFit="1" customWidth="1"/>
    <col min="14" max="14" width="15.5703125" customWidth="1"/>
    <col min="16" max="16" width="33.85546875" bestFit="1" customWidth="1"/>
    <col min="17" max="17" width="86.42578125" bestFit="1" customWidth="1"/>
  </cols>
  <sheetData>
    <row r="1" spans="1:17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J1" s="7"/>
      <c r="K1" s="2"/>
      <c r="L1" s="9"/>
      <c r="M1" s="9"/>
      <c r="N1" s="2"/>
    </row>
    <row r="2" spans="1:17" ht="15.75" thickBot="1" x14ac:dyDescent="0.3">
      <c r="A2" s="3">
        <v>1</v>
      </c>
      <c r="B2" s="4" t="s">
        <v>5</v>
      </c>
      <c r="C2" s="13">
        <v>12</v>
      </c>
      <c r="D2" s="4">
        <v>4.2</v>
      </c>
      <c r="E2" s="4" t="s">
        <v>6</v>
      </c>
      <c r="I2" s="5" t="s">
        <v>7</v>
      </c>
      <c r="J2" s="7"/>
      <c r="K2" s="8"/>
      <c r="L2" s="6" t="s">
        <v>8</v>
      </c>
      <c r="M2" s="6" t="s">
        <v>9</v>
      </c>
      <c r="N2" s="4"/>
    </row>
    <row r="3" spans="1:17" ht="15.75" thickBot="1" x14ac:dyDescent="0.3">
      <c r="A3" s="3">
        <v>1</v>
      </c>
      <c r="B3" s="4" t="s">
        <v>5</v>
      </c>
      <c r="C3" s="13">
        <v>15</v>
      </c>
      <c r="D3" s="4">
        <v>4.2</v>
      </c>
      <c r="E3" s="4" t="s">
        <v>6</v>
      </c>
      <c r="I3" s="5" t="s">
        <v>10</v>
      </c>
      <c r="J3" s="6">
        <f>AVERAGE($C$2:$C$8)</f>
        <v>19.714285714285715</v>
      </c>
      <c r="K3" s="8"/>
      <c r="L3" s="6">
        <f>MAX(C2:C8)</f>
        <v>28</v>
      </c>
      <c r="M3" s="6">
        <f>MIN(C2:C8)</f>
        <v>12</v>
      </c>
      <c r="N3" s="4"/>
      <c r="Q3" t="s">
        <v>11</v>
      </c>
    </row>
    <row r="4" spans="1:17" ht="15.75" thickBot="1" x14ac:dyDescent="0.3">
      <c r="A4" s="3">
        <v>1</v>
      </c>
      <c r="B4" s="4" t="s">
        <v>5</v>
      </c>
      <c r="C4" s="13">
        <v>18</v>
      </c>
      <c r="D4" s="4">
        <v>4.2</v>
      </c>
      <c r="E4" s="4" t="s">
        <v>6</v>
      </c>
      <c r="I4" s="5" t="s">
        <v>12</v>
      </c>
      <c r="J4" s="6">
        <f>MEDIAN(C2:C8)</f>
        <v>20</v>
      </c>
      <c r="K4" s="4"/>
      <c r="L4" s="4"/>
      <c r="M4" s="4"/>
      <c r="N4" s="4"/>
    </row>
    <row r="5" spans="1:17" ht="15.75" thickBot="1" x14ac:dyDescent="0.3">
      <c r="A5" s="3">
        <v>1</v>
      </c>
      <c r="B5" s="4" t="s">
        <v>5</v>
      </c>
      <c r="C5" s="13">
        <v>20</v>
      </c>
      <c r="D5" s="4">
        <v>4.2</v>
      </c>
      <c r="E5" s="4" t="s">
        <v>6</v>
      </c>
      <c r="I5" s="5" t="s">
        <v>13</v>
      </c>
      <c r="J5" s="6">
        <f>MODE(C2:C8)</f>
        <v>20</v>
      </c>
      <c r="K5" s="4"/>
      <c r="L5" s="4"/>
      <c r="M5" s="4"/>
      <c r="N5" s="4"/>
      <c r="Q5" t="s">
        <v>14</v>
      </c>
    </row>
    <row r="6" spans="1:17" ht="15.75" thickBot="1" x14ac:dyDescent="0.3">
      <c r="A6" s="3">
        <v>1</v>
      </c>
      <c r="B6" s="4" t="s">
        <v>5</v>
      </c>
      <c r="C6" s="13">
        <v>20</v>
      </c>
      <c r="D6" s="4">
        <v>4.2</v>
      </c>
      <c r="E6" s="4" t="s">
        <v>6</v>
      </c>
      <c r="I6" s="5" t="s">
        <v>15</v>
      </c>
      <c r="J6" s="6">
        <f>L3-M3</f>
        <v>16</v>
      </c>
      <c r="K6" s="4"/>
      <c r="L6" s="4"/>
      <c r="M6" s="4"/>
      <c r="N6" s="4"/>
    </row>
    <row r="7" spans="1:17" ht="15.75" thickBot="1" x14ac:dyDescent="0.3">
      <c r="A7" s="3">
        <v>1</v>
      </c>
      <c r="B7" s="4" t="s">
        <v>5</v>
      </c>
      <c r="C7" s="13">
        <v>25</v>
      </c>
      <c r="D7" s="4">
        <v>4.2</v>
      </c>
      <c r="E7" s="4" t="s">
        <v>6</v>
      </c>
      <c r="I7" s="5" t="s">
        <v>16</v>
      </c>
      <c r="J7" s="6">
        <f>_xlfn.STDEV.P(C2:C8)</f>
        <v>5.091008480344418</v>
      </c>
      <c r="K7" s="4"/>
      <c r="L7" s="4"/>
      <c r="M7" s="4"/>
      <c r="N7" s="4"/>
      <c r="Q7">
        <f>_xlfn.T.TEST(C36:C53,C14:C26,2,2)</f>
        <v>2.2353152014302001E-3</v>
      </c>
    </row>
    <row r="8" spans="1:17" ht="15.75" thickBot="1" x14ac:dyDescent="0.3">
      <c r="A8" s="3">
        <v>1</v>
      </c>
      <c r="B8" s="4" t="s">
        <v>5</v>
      </c>
      <c r="C8" s="13">
        <v>28</v>
      </c>
      <c r="D8" s="4">
        <v>4.2</v>
      </c>
      <c r="E8" s="4" t="s">
        <v>6</v>
      </c>
      <c r="I8" s="5" t="s">
        <v>17</v>
      </c>
      <c r="J8" s="6">
        <f xml:space="preserve"> J7*2</f>
        <v>10.182016960688836</v>
      </c>
      <c r="K8" s="4"/>
      <c r="L8" s="4"/>
      <c r="M8" s="4"/>
      <c r="N8" s="4"/>
    </row>
    <row r="9" spans="1:17" ht="15.75" thickBot="1" x14ac:dyDescent="0.3">
      <c r="A9" s="3">
        <v>2</v>
      </c>
      <c r="B9" s="4" t="s">
        <v>18</v>
      </c>
      <c r="C9" s="13">
        <v>10</v>
      </c>
      <c r="D9" s="4">
        <v>3.8</v>
      </c>
      <c r="E9" s="4" t="s">
        <v>6</v>
      </c>
      <c r="I9" s="5" t="s">
        <v>19</v>
      </c>
      <c r="J9" s="6">
        <f>_xlfn.VAR.P(C2:C8)</f>
        <v>25.918367346938776</v>
      </c>
      <c r="K9" s="4"/>
      <c r="L9" s="10"/>
      <c r="M9" s="10"/>
      <c r="N9" s="4"/>
    </row>
    <row r="10" spans="1:17" ht="15.75" thickBot="1" x14ac:dyDescent="0.3">
      <c r="A10" s="3">
        <v>2</v>
      </c>
      <c r="B10" s="4" t="s">
        <v>18</v>
      </c>
      <c r="C10" s="13">
        <v>12</v>
      </c>
      <c r="D10" s="4">
        <v>3.8</v>
      </c>
      <c r="E10" s="4" t="s">
        <v>6</v>
      </c>
      <c r="I10" s="5" t="s">
        <v>20</v>
      </c>
      <c r="J10" s="5">
        <f>J3-J8</f>
        <v>9.5322687535968793</v>
      </c>
      <c r="K10" s="8"/>
      <c r="L10" s="6" t="s">
        <v>8</v>
      </c>
      <c r="M10" s="6" t="s">
        <v>9</v>
      </c>
      <c r="N10" s="4"/>
    </row>
    <row r="11" spans="1:17" ht="15.75" thickBot="1" x14ac:dyDescent="0.3">
      <c r="A11" s="3">
        <v>2</v>
      </c>
      <c r="B11" s="4" t="s">
        <v>18</v>
      </c>
      <c r="C11" s="13">
        <v>15</v>
      </c>
      <c r="D11" s="4">
        <v>3.8</v>
      </c>
      <c r="E11" s="4" t="s">
        <v>6</v>
      </c>
      <c r="I11" s="5" t="s">
        <v>21</v>
      </c>
      <c r="J11" s="5">
        <f>J3+J8</f>
        <v>29.89630267497455</v>
      </c>
      <c r="K11" s="8"/>
      <c r="L11" s="6">
        <f>MAX(C9:C13)</f>
        <v>20</v>
      </c>
      <c r="M11" s="6">
        <f>MIN(C9:C13)</f>
        <v>10</v>
      </c>
      <c r="N11" s="4"/>
    </row>
    <row r="12" spans="1:17" ht="15.75" thickBot="1" x14ac:dyDescent="0.3">
      <c r="A12" s="3">
        <v>2</v>
      </c>
      <c r="B12" s="4" t="s">
        <v>18</v>
      </c>
      <c r="C12" s="13">
        <v>18</v>
      </c>
      <c r="D12" s="4">
        <v>3.8</v>
      </c>
      <c r="E12" s="4" t="s">
        <v>6</v>
      </c>
      <c r="I12" s="5" t="s">
        <v>22</v>
      </c>
      <c r="J12" s="5">
        <f>QUARTILE($C$2:$C$8, 1)</f>
        <v>16.5</v>
      </c>
      <c r="K12" s="4"/>
      <c r="L12" s="4"/>
      <c r="M12" s="4"/>
      <c r="N12" s="4"/>
    </row>
    <row r="13" spans="1:17" ht="15.75" thickBot="1" x14ac:dyDescent="0.3">
      <c r="A13" s="3">
        <v>2</v>
      </c>
      <c r="B13" s="4" t="s">
        <v>18</v>
      </c>
      <c r="C13" s="13">
        <v>20</v>
      </c>
      <c r="D13" s="4">
        <v>3.8</v>
      </c>
      <c r="E13" s="4" t="s">
        <v>6</v>
      </c>
      <c r="I13" s="5" t="s">
        <v>23</v>
      </c>
      <c r="J13" s="5">
        <f>QUARTILE($C$2:$C$8, 3)</f>
        <v>22.5</v>
      </c>
      <c r="K13" s="4"/>
      <c r="L13" s="4"/>
      <c r="M13" s="4"/>
      <c r="N13" s="4"/>
    </row>
    <row r="14" spans="1:17" ht="15.75" thickBot="1" x14ac:dyDescent="0.3">
      <c r="A14" s="3">
        <v>3</v>
      </c>
      <c r="B14" s="4" t="s">
        <v>24</v>
      </c>
      <c r="C14" s="12">
        <v>8</v>
      </c>
      <c r="D14" s="4">
        <v>4.0999999999999996</v>
      </c>
      <c r="E14" s="4" t="s">
        <v>25</v>
      </c>
      <c r="I14" s="5" t="s">
        <v>26</v>
      </c>
      <c r="J14" s="5"/>
      <c r="K14" s="4"/>
      <c r="L14" s="4"/>
      <c r="M14" s="4"/>
      <c r="N14" s="4"/>
    </row>
    <row r="15" spans="1:17" ht="15.75" thickBot="1" x14ac:dyDescent="0.3">
      <c r="A15" s="3">
        <v>3</v>
      </c>
      <c r="B15" s="4" t="s">
        <v>24</v>
      </c>
      <c r="C15" s="12">
        <v>10</v>
      </c>
      <c r="D15" s="4">
        <v>4.0999999999999996</v>
      </c>
      <c r="E15" s="4" t="s">
        <v>25</v>
      </c>
      <c r="I15" s="5" t="s">
        <v>27</v>
      </c>
      <c r="J15" s="5">
        <f>_xlfn.T.TEST(C2:C8,D2:D8,2,2)</f>
        <v>7.5857124329966819E-6</v>
      </c>
      <c r="K15" s="4"/>
      <c r="L15" s="4"/>
      <c r="M15" s="4"/>
      <c r="N15" s="4"/>
    </row>
    <row r="16" spans="1:17" ht="15.75" thickBot="1" x14ac:dyDescent="0.3">
      <c r="A16" s="3">
        <v>3</v>
      </c>
      <c r="B16" s="4" t="s">
        <v>24</v>
      </c>
      <c r="C16" s="12">
        <v>12</v>
      </c>
      <c r="D16" s="4">
        <v>4.0999999999999996</v>
      </c>
      <c r="E16" s="4" t="s">
        <v>25</v>
      </c>
      <c r="K16" s="4"/>
      <c r="L16" s="4"/>
      <c r="M16" s="4"/>
      <c r="N16" s="4"/>
    </row>
    <row r="17" spans="1:14" ht="15.75" thickBot="1" x14ac:dyDescent="0.3">
      <c r="A17" s="3">
        <v>3</v>
      </c>
      <c r="B17" s="4" t="s">
        <v>24</v>
      </c>
      <c r="C17" s="12">
        <v>14</v>
      </c>
      <c r="D17" s="4">
        <v>4.0999999999999996</v>
      </c>
      <c r="E17" s="4" t="s">
        <v>25</v>
      </c>
      <c r="I17" s="5" t="s">
        <v>28</v>
      </c>
      <c r="J17" s="7"/>
      <c r="K17" s="4"/>
      <c r="L17" s="4"/>
      <c r="M17" s="4"/>
      <c r="N17" s="4"/>
    </row>
    <row r="18" spans="1:14" ht="15.75" thickBot="1" x14ac:dyDescent="0.3">
      <c r="A18" s="3">
        <v>3</v>
      </c>
      <c r="B18" s="4" t="s">
        <v>24</v>
      </c>
      <c r="C18" s="12">
        <v>16</v>
      </c>
      <c r="D18" s="4">
        <v>4.0999999999999996</v>
      </c>
      <c r="E18" s="4" t="s">
        <v>25</v>
      </c>
      <c r="I18" s="5" t="s">
        <v>10</v>
      </c>
      <c r="J18" s="6">
        <f>AVERAGE($C$9:$C$13)</f>
        <v>15</v>
      </c>
      <c r="K18" s="4"/>
      <c r="L18" s="10"/>
      <c r="M18" s="10"/>
      <c r="N18" s="4"/>
    </row>
    <row r="19" spans="1:14" ht="15.75" thickBot="1" x14ac:dyDescent="0.3">
      <c r="A19" s="3">
        <v>3</v>
      </c>
      <c r="B19" s="4" t="s">
        <v>24</v>
      </c>
      <c r="C19" s="12">
        <v>18</v>
      </c>
      <c r="D19" s="4">
        <v>4.0999999999999996</v>
      </c>
      <c r="E19" s="4" t="s">
        <v>25</v>
      </c>
      <c r="I19" s="5" t="s">
        <v>12</v>
      </c>
      <c r="J19" s="6">
        <f>MEDIAN(C9:C13)</f>
        <v>15</v>
      </c>
      <c r="K19" s="8"/>
      <c r="L19" s="6" t="s">
        <v>8</v>
      </c>
      <c r="M19" s="6" t="s">
        <v>9</v>
      </c>
      <c r="N19" s="4"/>
    </row>
    <row r="20" spans="1:14" ht="15.75" thickBot="1" x14ac:dyDescent="0.3">
      <c r="A20" s="3">
        <v>4</v>
      </c>
      <c r="B20" s="4" t="s">
        <v>5</v>
      </c>
      <c r="C20" s="11">
        <v>5</v>
      </c>
      <c r="D20" s="4">
        <v>3.6</v>
      </c>
      <c r="E20" s="4" t="s">
        <v>25</v>
      </c>
      <c r="I20" s="5" t="s">
        <v>13</v>
      </c>
      <c r="J20" s="6" t="e">
        <f>MODE(C9:C13)</f>
        <v>#N/A</v>
      </c>
      <c r="K20" s="8"/>
      <c r="L20" s="6">
        <f>MAX(C14:C19)</f>
        <v>18</v>
      </c>
      <c r="M20" s="6">
        <f>MIN(C14:C19)</f>
        <v>8</v>
      </c>
      <c r="N20" s="4"/>
    </row>
    <row r="21" spans="1:14" ht="15.75" thickBot="1" x14ac:dyDescent="0.3">
      <c r="A21" s="3">
        <v>4</v>
      </c>
      <c r="B21" s="4" t="s">
        <v>5</v>
      </c>
      <c r="C21" s="11">
        <v>8</v>
      </c>
      <c r="D21" s="4">
        <v>3.6</v>
      </c>
      <c r="E21" s="4" t="s">
        <v>25</v>
      </c>
      <c r="I21" s="5" t="s">
        <v>15</v>
      </c>
      <c r="J21" s="6">
        <f>L11-M11</f>
        <v>10</v>
      </c>
      <c r="K21" s="4"/>
      <c r="L21" s="4"/>
      <c r="M21" s="4"/>
      <c r="N21" s="4"/>
    </row>
    <row r="22" spans="1:14" ht="15.75" thickBot="1" x14ac:dyDescent="0.3">
      <c r="A22" s="3">
        <v>4</v>
      </c>
      <c r="B22" s="4" t="s">
        <v>5</v>
      </c>
      <c r="C22" s="11">
        <v>10</v>
      </c>
      <c r="D22" s="4">
        <v>3.6</v>
      </c>
      <c r="E22" s="4" t="s">
        <v>25</v>
      </c>
      <c r="I22" s="5" t="s">
        <v>16</v>
      </c>
      <c r="J22" s="6">
        <f>_xlfn.STDEV.P(C9:C13)</f>
        <v>3.687817782917155</v>
      </c>
      <c r="K22" s="4"/>
      <c r="L22" s="4"/>
      <c r="M22" s="4"/>
      <c r="N22" s="4"/>
    </row>
    <row r="23" spans="1:14" ht="15.75" thickBot="1" x14ac:dyDescent="0.3">
      <c r="A23" s="3">
        <v>4</v>
      </c>
      <c r="B23" s="4" t="s">
        <v>5</v>
      </c>
      <c r="C23" s="11">
        <v>12</v>
      </c>
      <c r="D23" s="4">
        <v>3.6</v>
      </c>
      <c r="E23" s="4" t="s">
        <v>25</v>
      </c>
      <c r="I23" s="5" t="s">
        <v>17</v>
      </c>
      <c r="J23" s="6">
        <f>J22*2</f>
        <v>7.37563556583431</v>
      </c>
      <c r="K23" s="4"/>
      <c r="L23" s="4"/>
      <c r="M23" s="4"/>
      <c r="N23" s="4"/>
    </row>
    <row r="24" spans="1:14" ht="15.75" thickBot="1" x14ac:dyDescent="0.3">
      <c r="A24" s="3">
        <v>4</v>
      </c>
      <c r="B24" s="4" t="s">
        <v>5</v>
      </c>
      <c r="C24" s="11">
        <v>15</v>
      </c>
      <c r="D24" s="4">
        <v>3.6</v>
      </c>
      <c r="E24" s="4" t="s">
        <v>25</v>
      </c>
      <c r="I24" s="5" t="s">
        <v>19</v>
      </c>
      <c r="J24" s="6">
        <f>_xlfn.VAR.P(C9:C13)</f>
        <v>13.6</v>
      </c>
      <c r="K24" s="4"/>
      <c r="L24" s="4"/>
      <c r="M24" s="4"/>
      <c r="N24" s="4"/>
    </row>
    <row r="25" spans="1:14" ht="15.75" thickBot="1" x14ac:dyDescent="0.3">
      <c r="A25" s="3">
        <v>4</v>
      </c>
      <c r="B25" s="4" t="s">
        <v>5</v>
      </c>
      <c r="C25" s="11">
        <v>20</v>
      </c>
      <c r="D25" s="4">
        <v>3.6</v>
      </c>
      <c r="E25" s="4" t="s">
        <v>25</v>
      </c>
      <c r="I25" s="5" t="s">
        <v>20</v>
      </c>
      <c r="J25" s="6">
        <f>$J$18-$J$23</f>
        <v>7.62436443416569</v>
      </c>
      <c r="K25" s="4"/>
      <c r="L25" s="4"/>
      <c r="M25" s="4"/>
      <c r="N25" s="4"/>
    </row>
    <row r="26" spans="1:14" ht="15.75" thickBot="1" x14ac:dyDescent="0.3">
      <c r="A26" s="3">
        <v>4</v>
      </c>
      <c r="B26" s="4" t="s">
        <v>5</v>
      </c>
      <c r="C26" s="11">
        <v>22</v>
      </c>
      <c r="D26" s="4">
        <v>3.6</v>
      </c>
      <c r="E26" s="4" t="s">
        <v>25</v>
      </c>
      <c r="I26" s="5" t="s">
        <v>21</v>
      </c>
      <c r="J26" s="6">
        <f>$J$18+$J$23</f>
        <v>22.375635565834308</v>
      </c>
      <c r="K26" s="4"/>
      <c r="L26" s="4"/>
      <c r="M26" s="4"/>
      <c r="N26" s="4"/>
    </row>
    <row r="27" spans="1:14" ht="15.75" thickBot="1" x14ac:dyDescent="0.3">
      <c r="A27" s="3">
        <v>5</v>
      </c>
      <c r="B27" s="4" t="s">
        <v>24</v>
      </c>
      <c r="C27" s="14">
        <v>18</v>
      </c>
      <c r="D27" s="4">
        <v>4.5</v>
      </c>
      <c r="E27" s="4" t="s">
        <v>6</v>
      </c>
      <c r="I27" s="5" t="s">
        <v>22</v>
      </c>
      <c r="J27" s="5">
        <f>QUARTILE($C$9:$C$13,1)</f>
        <v>12</v>
      </c>
      <c r="K27" s="4"/>
      <c r="L27" s="10"/>
      <c r="M27" s="10"/>
      <c r="N27" s="4"/>
    </row>
    <row r="28" spans="1:14" ht="15.75" thickBot="1" x14ac:dyDescent="0.3">
      <c r="A28" s="3">
        <v>5</v>
      </c>
      <c r="B28" s="4" t="s">
        <v>24</v>
      </c>
      <c r="C28" s="14">
        <v>20</v>
      </c>
      <c r="D28" s="4">
        <v>4.5</v>
      </c>
      <c r="E28" s="4" t="s">
        <v>6</v>
      </c>
      <c r="I28" s="5" t="s">
        <v>23</v>
      </c>
      <c r="J28" s="5">
        <f>QUARTILE($C$9:$C$13,3)</f>
        <v>18</v>
      </c>
      <c r="K28" s="8"/>
      <c r="L28" s="6" t="s">
        <v>8</v>
      </c>
      <c r="M28" s="6" t="s">
        <v>9</v>
      </c>
      <c r="N28" s="4"/>
    </row>
    <row r="29" spans="1:14" ht="15.75" thickBot="1" x14ac:dyDescent="0.3">
      <c r="A29" s="3">
        <v>5</v>
      </c>
      <c r="B29" s="4" t="s">
        <v>24</v>
      </c>
      <c r="C29" s="14">
        <v>22</v>
      </c>
      <c r="D29" s="4">
        <v>4.5</v>
      </c>
      <c r="E29" s="4" t="s">
        <v>6</v>
      </c>
      <c r="I29" s="5" t="s">
        <v>26</v>
      </c>
      <c r="J29" s="5"/>
      <c r="K29" s="8"/>
      <c r="L29" s="6">
        <f>MAX(C20:C26)</f>
        <v>22</v>
      </c>
      <c r="M29" s="6">
        <f>MIN(C20:C26)</f>
        <v>5</v>
      </c>
      <c r="N29" s="4"/>
    </row>
    <row r="30" spans="1:14" ht="15.75" thickBot="1" x14ac:dyDescent="0.3">
      <c r="A30" s="3">
        <v>5</v>
      </c>
      <c r="B30" s="4" t="s">
        <v>24</v>
      </c>
      <c r="C30" s="14">
        <v>25</v>
      </c>
      <c r="D30" s="4">
        <v>4.5</v>
      </c>
      <c r="E30" s="4" t="s">
        <v>6</v>
      </c>
      <c r="I30" s="5" t="s">
        <v>27</v>
      </c>
      <c r="J30" s="5">
        <f>_xlfn.T.TEST(C9:C13,D9:D13,2,2)</f>
        <v>2.9787928887468868E-4</v>
      </c>
      <c r="K30" s="4"/>
      <c r="L30" s="4"/>
      <c r="M30" s="4"/>
      <c r="N30" s="4"/>
    </row>
    <row r="31" spans="1:14" ht="15.75" thickBot="1" x14ac:dyDescent="0.3">
      <c r="A31" s="3">
        <v>5</v>
      </c>
      <c r="B31" s="4" t="s">
        <v>24</v>
      </c>
      <c r="C31" s="14">
        <v>28</v>
      </c>
      <c r="D31" s="4">
        <v>4.5</v>
      </c>
      <c r="E31" s="4" t="s">
        <v>6</v>
      </c>
      <c r="K31" s="4"/>
      <c r="L31" s="4"/>
      <c r="M31" s="4"/>
      <c r="N31" s="4"/>
    </row>
    <row r="32" spans="1:14" ht="15.75" thickBot="1" x14ac:dyDescent="0.3">
      <c r="A32" s="3">
        <v>5</v>
      </c>
      <c r="B32" s="4" t="s">
        <v>24</v>
      </c>
      <c r="C32" s="14">
        <v>30</v>
      </c>
      <c r="D32" s="4">
        <v>4.5</v>
      </c>
      <c r="E32" s="4" t="s">
        <v>6</v>
      </c>
      <c r="K32" s="4"/>
      <c r="L32" s="4"/>
      <c r="M32" s="4"/>
      <c r="N32" s="4"/>
    </row>
    <row r="36" spans="3:17" ht="15.75" thickBot="1" x14ac:dyDescent="0.3">
      <c r="C36" s="4">
        <v>12</v>
      </c>
      <c r="I36" s="5" t="s">
        <v>29</v>
      </c>
      <c r="J36" s="7"/>
    </row>
    <row r="37" spans="3:17" ht="15.75" thickBot="1" x14ac:dyDescent="0.3">
      <c r="C37" s="4">
        <v>15</v>
      </c>
      <c r="I37" s="5" t="s">
        <v>10</v>
      </c>
      <c r="J37" s="6">
        <f>AVERAGE(C14:C19)</f>
        <v>13</v>
      </c>
      <c r="L37" s="5" t="s">
        <v>8</v>
      </c>
      <c r="M37" s="5" t="s">
        <v>9</v>
      </c>
    </row>
    <row r="38" spans="3:17" ht="15.75" thickBot="1" x14ac:dyDescent="0.3">
      <c r="C38" s="4">
        <v>18</v>
      </c>
      <c r="I38" s="5" t="s">
        <v>12</v>
      </c>
      <c r="J38" s="6">
        <f>MEDIAN(C14:C19)</f>
        <v>13</v>
      </c>
      <c r="L38" s="5">
        <f>MAX(C27:C32)</f>
        <v>30</v>
      </c>
      <c r="M38" s="5">
        <f>MIN(C27:C32)</f>
        <v>18</v>
      </c>
    </row>
    <row r="39" spans="3:17" ht="15.75" thickBot="1" x14ac:dyDescent="0.3">
      <c r="C39" s="4">
        <v>20</v>
      </c>
      <c r="I39" s="5" t="s">
        <v>13</v>
      </c>
      <c r="J39" s="6" t="e">
        <f>MODE(C14:C19)</f>
        <v>#N/A</v>
      </c>
    </row>
    <row r="40" spans="3:17" ht="15.75" thickBot="1" x14ac:dyDescent="0.3">
      <c r="C40" s="4">
        <v>20</v>
      </c>
      <c r="I40" s="5" t="s">
        <v>15</v>
      </c>
      <c r="J40" s="6">
        <f>L20-M20</f>
        <v>10</v>
      </c>
    </row>
    <row r="41" spans="3:17" ht="15.75" thickBot="1" x14ac:dyDescent="0.3">
      <c r="C41" s="4">
        <v>25</v>
      </c>
      <c r="I41" s="5" t="s">
        <v>16</v>
      </c>
      <c r="J41" s="6">
        <f>_xlfn.STDEV.P(C14:C19)</f>
        <v>3.415650255319866</v>
      </c>
    </row>
    <row r="42" spans="3:17" ht="15.75" thickBot="1" x14ac:dyDescent="0.3">
      <c r="C42" s="4">
        <v>28</v>
      </c>
      <c r="I42" s="5" t="s">
        <v>17</v>
      </c>
      <c r="J42" s="6">
        <f>J41*2</f>
        <v>6.831300510639732</v>
      </c>
    </row>
    <row r="43" spans="3:17" ht="15.75" thickBot="1" x14ac:dyDescent="0.3">
      <c r="C43" s="4">
        <v>10</v>
      </c>
      <c r="I43" s="5" t="s">
        <v>19</v>
      </c>
      <c r="J43" s="6">
        <f>_xlfn.VAR.P(C14:C19)</f>
        <v>11.666666666666666</v>
      </c>
      <c r="L43" s="5" t="s">
        <v>30</v>
      </c>
      <c r="M43" s="5" t="s">
        <v>31</v>
      </c>
      <c r="P43" s="5" t="s">
        <v>31</v>
      </c>
    </row>
    <row r="44" spans="3:17" ht="15.75" thickBot="1" x14ac:dyDescent="0.3">
      <c r="C44" s="4">
        <v>12</v>
      </c>
      <c r="I44" s="5" t="s">
        <v>20</v>
      </c>
      <c r="J44" s="6">
        <f>J37-J42</f>
        <v>6.168699489360268</v>
      </c>
      <c r="L44" s="6">
        <f>AVERAGE($C$2:$C$8)</f>
        <v>19.714285714285715</v>
      </c>
      <c r="M44" s="6">
        <v>4.2</v>
      </c>
      <c r="P44" s="6">
        <v>4.2</v>
      </c>
      <c r="Q44" s="6">
        <f>AVERAGE($C$2:$C$8)</f>
        <v>19.714285714285715</v>
      </c>
    </row>
    <row r="45" spans="3:17" ht="15.75" thickBot="1" x14ac:dyDescent="0.3">
      <c r="C45" s="4">
        <v>15</v>
      </c>
      <c r="I45" s="5" t="s">
        <v>21</v>
      </c>
      <c r="J45" s="5">
        <f>$J$37+$J$42</f>
        <v>19.831300510639732</v>
      </c>
      <c r="L45" s="5">
        <f>AVERAGE($C$9:$C$13)</f>
        <v>15</v>
      </c>
      <c r="M45" s="6">
        <v>3.8</v>
      </c>
      <c r="P45" s="6">
        <v>3.8</v>
      </c>
      <c r="Q45" s="5">
        <f>AVERAGE($C$9:$C$13)</f>
        <v>15</v>
      </c>
    </row>
    <row r="46" spans="3:17" ht="15.75" thickBot="1" x14ac:dyDescent="0.3">
      <c r="C46" s="4">
        <v>18</v>
      </c>
      <c r="I46" s="5" t="s">
        <v>22</v>
      </c>
      <c r="J46" s="5">
        <f>QUARTILE(C14:C19,1)</f>
        <v>10.5</v>
      </c>
      <c r="L46" s="5">
        <f>AVERAGE($C$14:$C$19)</f>
        <v>13</v>
      </c>
      <c r="M46" s="6">
        <v>4.0999999999999996</v>
      </c>
      <c r="P46" s="6">
        <v>4.0999999999999996</v>
      </c>
      <c r="Q46" s="5">
        <f>AVERAGE($C$14:$C$19)</f>
        <v>13</v>
      </c>
    </row>
    <row r="47" spans="3:17" ht="15.75" thickBot="1" x14ac:dyDescent="0.3">
      <c r="C47" s="4">
        <v>20</v>
      </c>
      <c r="I47" s="5" t="s">
        <v>23</v>
      </c>
      <c r="J47" s="5">
        <f>QUARTILE($C$14:$C$19,3)</f>
        <v>15.5</v>
      </c>
      <c r="L47" s="5">
        <f>AVERAGE($C$20:$C$26)</f>
        <v>13.142857142857142</v>
      </c>
      <c r="M47" s="6">
        <v>3.6</v>
      </c>
      <c r="P47" s="6">
        <v>3.6</v>
      </c>
      <c r="Q47" s="5">
        <f>AVERAGE($C$20:$C$26)</f>
        <v>13.142857142857142</v>
      </c>
    </row>
    <row r="48" spans="3:17" ht="15.75" thickBot="1" x14ac:dyDescent="0.3">
      <c r="C48" s="4">
        <v>18</v>
      </c>
      <c r="I48" s="5" t="s">
        <v>26</v>
      </c>
      <c r="J48" s="5"/>
      <c r="L48" s="5">
        <f>AVERAGE($C$27:$C$32)</f>
        <v>23.833333333333332</v>
      </c>
      <c r="M48" s="6">
        <v>4.5</v>
      </c>
      <c r="P48" s="6">
        <v>4.5</v>
      </c>
      <c r="Q48" s="5">
        <f>AVERAGE($C$27:$C$32)</f>
        <v>23.833333333333332</v>
      </c>
    </row>
    <row r="49" spans="3:17" ht="15.75" thickBot="1" x14ac:dyDescent="0.3">
      <c r="C49" s="4">
        <v>20</v>
      </c>
      <c r="I49" s="5" t="s">
        <v>27</v>
      </c>
      <c r="J49" s="5">
        <f>_xlfn.T.TEST(C14:C19,D14:D19,2,2)</f>
        <v>1.668588879881094E-4</v>
      </c>
      <c r="L49" s="5" t="s">
        <v>32</v>
      </c>
      <c r="M49" s="5">
        <f>CORREL(L44:L48,M44:M48)</f>
        <v>0.83376573957432687</v>
      </c>
      <c r="Q49" s="5">
        <f>CORREL(P44:P48,Q44:Q48)</f>
        <v>0.83376573957432687</v>
      </c>
    </row>
    <row r="50" spans="3:17" ht="15.75" thickBot="1" x14ac:dyDescent="0.3">
      <c r="C50" s="4">
        <v>22</v>
      </c>
    </row>
    <row r="51" spans="3:17" ht="15.75" thickBot="1" x14ac:dyDescent="0.3">
      <c r="C51" s="4">
        <v>25</v>
      </c>
    </row>
    <row r="52" spans="3:17" ht="15.75" thickBot="1" x14ac:dyDescent="0.3">
      <c r="C52" s="4">
        <v>28</v>
      </c>
    </row>
    <row r="53" spans="3:17" ht="15.75" thickBot="1" x14ac:dyDescent="0.3">
      <c r="C53" s="4">
        <v>30</v>
      </c>
      <c r="L53" s="5" t="s">
        <v>37</v>
      </c>
      <c r="M53" s="5" t="s">
        <v>6</v>
      </c>
      <c r="N53" s="5" t="s">
        <v>34</v>
      </c>
    </row>
    <row r="54" spans="3:17" x14ac:dyDescent="0.25">
      <c r="I54" s="5" t="s">
        <v>33</v>
      </c>
      <c r="J54" s="7"/>
      <c r="L54" s="5" t="s">
        <v>24</v>
      </c>
      <c r="M54" s="5">
        <v>6</v>
      </c>
      <c r="N54" s="5">
        <v>6</v>
      </c>
    </row>
    <row r="55" spans="3:17" x14ac:dyDescent="0.25">
      <c r="I55" s="5" t="s">
        <v>10</v>
      </c>
      <c r="J55" s="6">
        <f>AVERAGE(C20:C26)</f>
        <v>13.142857142857142</v>
      </c>
      <c r="L55" s="5" t="s">
        <v>38</v>
      </c>
      <c r="M55" s="5">
        <v>7</v>
      </c>
      <c r="N55" s="5">
        <v>7</v>
      </c>
    </row>
    <row r="56" spans="3:17" x14ac:dyDescent="0.25">
      <c r="C56" t="s">
        <v>6</v>
      </c>
      <c r="D56" t="s">
        <v>34</v>
      </c>
      <c r="I56" s="5" t="s">
        <v>12</v>
      </c>
      <c r="J56" s="6">
        <f>MEDIAN(C20:C26)</f>
        <v>12</v>
      </c>
      <c r="L56" s="5" t="s">
        <v>18</v>
      </c>
      <c r="M56" s="5">
        <v>5</v>
      </c>
      <c r="N56" s="5">
        <v>0</v>
      </c>
    </row>
    <row r="57" spans="3:17" ht="15.75" thickBot="1" x14ac:dyDescent="0.3">
      <c r="C57" s="4">
        <v>3.8</v>
      </c>
      <c r="D57" s="4">
        <v>3.6</v>
      </c>
      <c r="I57" s="5" t="s">
        <v>13</v>
      </c>
      <c r="J57" s="6" t="e">
        <f>MODE(C20:C26)</f>
        <v>#N/A</v>
      </c>
    </row>
    <row r="58" spans="3:17" ht="15.75" thickBot="1" x14ac:dyDescent="0.3">
      <c r="C58" s="4">
        <v>3.8</v>
      </c>
      <c r="D58" s="4">
        <v>3.6</v>
      </c>
      <c r="I58" s="5" t="s">
        <v>15</v>
      </c>
      <c r="J58" s="6">
        <f>L29-M29</f>
        <v>17</v>
      </c>
    </row>
    <row r="59" spans="3:17" ht="15.75" thickBot="1" x14ac:dyDescent="0.3">
      <c r="C59" s="4">
        <v>3.8</v>
      </c>
      <c r="D59" s="4">
        <v>3.6</v>
      </c>
      <c r="I59" s="5" t="s">
        <v>16</v>
      </c>
      <c r="J59" s="6">
        <f>_xlfn.STDEV.P(C20:C26)</f>
        <v>5.7676083537675282</v>
      </c>
    </row>
    <row r="60" spans="3:17" ht="15.75" thickBot="1" x14ac:dyDescent="0.3">
      <c r="C60" s="4">
        <v>3.8</v>
      </c>
      <c r="D60" s="4">
        <v>3.6</v>
      </c>
      <c r="I60" s="5" t="s">
        <v>17</v>
      </c>
      <c r="J60" s="5">
        <f>J59*2</f>
        <v>11.535216707535056</v>
      </c>
    </row>
    <row r="61" spans="3:17" ht="15.75" thickBot="1" x14ac:dyDescent="0.3">
      <c r="C61" s="4">
        <v>3.8</v>
      </c>
      <c r="D61" s="4">
        <v>3.6</v>
      </c>
      <c r="I61" s="5" t="s">
        <v>19</v>
      </c>
      <c r="J61" s="5">
        <f>_xlfn.VAR.P(C20:C26)</f>
        <v>33.265306122448976</v>
      </c>
    </row>
    <row r="62" spans="3:17" ht="15.75" thickBot="1" x14ac:dyDescent="0.3">
      <c r="C62" s="4">
        <v>4.2</v>
      </c>
      <c r="D62" s="4">
        <v>3.6</v>
      </c>
      <c r="I62" s="5" t="s">
        <v>20</v>
      </c>
      <c r="J62" s="5">
        <f>J55-J60</f>
        <v>1.6076404353220859</v>
      </c>
      <c r="M62" t="s">
        <v>35</v>
      </c>
    </row>
    <row r="63" spans="3:17" ht="15.75" thickBot="1" x14ac:dyDescent="0.3">
      <c r="C63" s="4">
        <v>4.2</v>
      </c>
      <c r="D63" s="4">
        <v>3.6</v>
      </c>
      <c r="I63" s="5" t="s">
        <v>21</v>
      </c>
      <c r="J63" s="5">
        <f>J55+J60</f>
        <v>24.678073850392199</v>
      </c>
    </row>
    <row r="64" spans="3:17" ht="15.75" thickBot="1" x14ac:dyDescent="0.3">
      <c r="C64" s="4">
        <v>4.2</v>
      </c>
      <c r="D64" s="4">
        <v>4.0999999999999996</v>
      </c>
      <c r="I64" s="5" t="s">
        <v>22</v>
      </c>
      <c r="J64" s="5">
        <f>QUARTILE(C20:C26,1)</f>
        <v>9</v>
      </c>
    </row>
    <row r="65" spans="3:10" ht="15.75" thickBot="1" x14ac:dyDescent="0.3">
      <c r="C65" s="4">
        <v>4.2</v>
      </c>
      <c r="D65" s="4">
        <v>4.0999999999999996</v>
      </c>
      <c r="I65" s="5" t="s">
        <v>23</v>
      </c>
      <c r="J65" s="5">
        <f>QUARTILE(C20:C26,3)</f>
        <v>17.5</v>
      </c>
    </row>
    <row r="66" spans="3:10" ht="15.75" thickBot="1" x14ac:dyDescent="0.3">
      <c r="C66" s="4">
        <v>4.2</v>
      </c>
      <c r="D66" s="4">
        <v>4.0999999999999996</v>
      </c>
      <c r="I66" s="5" t="s">
        <v>26</v>
      </c>
      <c r="J66" s="5"/>
    </row>
    <row r="67" spans="3:10" ht="15.75" thickBot="1" x14ac:dyDescent="0.3">
      <c r="C67" s="4">
        <v>4.2</v>
      </c>
      <c r="D67" s="4">
        <v>4.0999999999999996</v>
      </c>
      <c r="I67" s="5" t="s">
        <v>27</v>
      </c>
      <c r="J67" s="5">
        <f>_xlfn.T.TEST(C20:C26,D20:D26,2,2)</f>
        <v>1.6021783976363185E-3</v>
      </c>
    </row>
    <row r="68" spans="3:10" ht="15.75" thickBot="1" x14ac:dyDescent="0.3">
      <c r="C68" s="4">
        <v>4.2</v>
      </c>
      <c r="D68" s="4">
        <v>4.0999999999999996</v>
      </c>
    </row>
    <row r="69" spans="3:10" ht="15.75" thickBot="1" x14ac:dyDescent="0.3">
      <c r="C69" s="4">
        <v>4.5</v>
      </c>
      <c r="D69" s="4">
        <v>4.0999999999999996</v>
      </c>
    </row>
    <row r="70" spans="3:10" ht="15.75" thickBot="1" x14ac:dyDescent="0.3">
      <c r="C70" s="4">
        <v>4.5</v>
      </c>
      <c r="I70" s="5" t="s">
        <v>36</v>
      </c>
      <c r="J70" s="7"/>
    </row>
    <row r="71" spans="3:10" ht="15.75" thickBot="1" x14ac:dyDescent="0.3">
      <c r="C71" s="4">
        <v>4.5</v>
      </c>
      <c r="I71" s="5" t="s">
        <v>10</v>
      </c>
      <c r="J71" s="6">
        <f>AVERAGE(C27:C32)</f>
        <v>23.833333333333332</v>
      </c>
    </row>
    <row r="72" spans="3:10" ht="15.75" thickBot="1" x14ac:dyDescent="0.3">
      <c r="C72" s="4">
        <v>4.5</v>
      </c>
      <c r="I72" s="5" t="s">
        <v>12</v>
      </c>
      <c r="J72" s="6">
        <f>MEDIAN(C27:C32)</f>
        <v>23.5</v>
      </c>
    </row>
    <row r="73" spans="3:10" ht="15.75" thickBot="1" x14ac:dyDescent="0.3">
      <c r="C73" s="4">
        <v>4.5</v>
      </c>
      <c r="I73" s="5" t="s">
        <v>13</v>
      </c>
      <c r="J73" s="6" t="e">
        <f>MODE(C27:C32)</f>
        <v>#N/A</v>
      </c>
    </row>
    <row r="74" spans="3:10" ht="15.75" thickBot="1" x14ac:dyDescent="0.3">
      <c r="C74" s="4">
        <v>4.5</v>
      </c>
      <c r="I74" s="5" t="s">
        <v>15</v>
      </c>
      <c r="J74" s="6">
        <f>L38-M38</f>
        <v>12</v>
      </c>
    </row>
    <row r="75" spans="3:10" x14ac:dyDescent="0.25">
      <c r="I75" s="5" t="s">
        <v>16</v>
      </c>
      <c r="J75" s="6">
        <f>_xlfn.STDEV.P(C27:C32)</f>
        <v>4.2589774463935459</v>
      </c>
    </row>
    <row r="76" spans="3:10" x14ac:dyDescent="0.25">
      <c r="I76" s="5" t="s">
        <v>17</v>
      </c>
      <c r="J76" s="5">
        <f>J75*2</f>
        <v>8.5179548927870918</v>
      </c>
    </row>
    <row r="77" spans="3:10" x14ac:dyDescent="0.25">
      <c r="I77" s="5" t="s">
        <v>19</v>
      </c>
      <c r="J77" s="5">
        <f>_xlfn.VAR.P(C27:C32)</f>
        <v>18.138888888888889</v>
      </c>
    </row>
    <row r="78" spans="3:10" x14ac:dyDescent="0.25">
      <c r="I78" s="5" t="s">
        <v>20</v>
      </c>
      <c r="J78" s="5">
        <f>J71-J76</f>
        <v>15.31537844054624</v>
      </c>
    </row>
    <row r="79" spans="3:10" x14ac:dyDescent="0.25">
      <c r="I79" s="5" t="s">
        <v>21</v>
      </c>
      <c r="J79" s="5">
        <f>J71+J76</f>
        <v>32.351288226120424</v>
      </c>
    </row>
    <row r="80" spans="3:10" x14ac:dyDescent="0.25">
      <c r="I80" s="5" t="s">
        <v>22</v>
      </c>
      <c r="J80" s="5">
        <f>QUARTILE(C26:C32,1)</f>
        <v>21</v>
      </c>
    </row>
    <row r="81" spans="4:10" x14ac:dyDescent="0.25">
      <c r="I81" s="5" t="s">
        <v>23</v>
      </c>
      <c r="J81" s="5">
        <f>QUARTILE($C$26:$C$32,3)</f>
        <v>26.5</v>
      </c>
    </row>
    <row r="82" spans="4:10" x14ac:dyDescent="0.25">
      <c r="I82" s="5" t="s">
        <v>26</v>
      </c>
      <c r="J82" s="5"/>
    </row>
    <row r="83" spans="4:10" x14ac:dyDescent="0.25">
      <c r="I83" s="5" t="s">
        <v>27</v>
      </c>
      <c r="J83" s="5">
        <f>_xlfn.T.TEST(C27:C32,D27:D32,2,2)</f>
        <v>1.3859567314540893E-6</v>
      </c>
    </row>
    <row r="90" spans="4:10" ht="15.75" thickBot="1" x14ac:dyDescent="0.3">
      <c r="D90" s="4" t="s">
        <v>6</v>
      </c>
      <c r="E90" s="4" t="s">
        <v>25</v>
      </c>
    </row>
    <row r="91" spans="4:10" ht="15.75" thickBot="1" x14ac:dyDescent="0.3">
      <c r="D91" s="13">
        <v>10</v>
      </c>
      <c r="E91" s="11">
        <v>5</v>
      </c>
    </row>
    <row r="92" spans="4:10" ht="15.75" thickBot="1" x14ac:dyDescent="0.3">
      <c r="D92" s="13">
        <v>12</v>
      </c>
      <c r="E92" s="12">
        <v>8</v>
      </c>
    </row>
    <row r="93" spans="4:10" ht="15.75" thickBot="1" x14ac:dyDescent="0.3">
      <c r="D93" s="13">
        <v>12</v>
      </c>
      <c r="E93" s="11">
        <v>8</v>
      </c>
    </row>
    <row r="94" spans="4:10" ht="15.75" thickBot="1" x14ac:dyDescent="0.3">
      <c r="D94" s="13">
        <v>15</v>
      </c>
      <c r="E94" s="12">
        <v>10</v>
      </c>
    </row>
    <row r="95" spans="4:10" ht="15.75" thickBot="1" x14ac:dyDescent="0.3">
      <c r="D95" s="13">
        <v>15</v>
      </c>
      <c r="E95" s="11">
        <v>10</v>
      </c>
    </row>
    <row r="96" spans="4:10" ht="15.75" thickBot="1" x14ac:dyDescent="0.3">
      <c r="D96" s="13">
        <v>18</v>
      </c>
      <c r="E96" s="12">
        <v>12</v>
      </c>
    </row>
    <row r="97" spans="4:5" ht="15.75" thickBot="1" x14ac:dyDescent="0.3">
      <c r="D97" s="13">
        <v>18</v>
      </c>
      <c r="E97" s="11">
        <v>12</v>
      </c>
    </row>
    <row r="98" spans="4:5" ht="15.75" thickBot="1" x14ac:dyDescent="0.3">
      <c r="D98" s="14">
        <v>18</v>
      </c>
      <c r="E98" s="12">
        <v>14</v>
      </c>
    </row>
    <row r="99" spans="4:5" ht="15.75" thickBot="1" x14ac:dyDescent="0.3">
      <c r="D99" s="13">
        <v>20</v>
      </c>
      <c r="E99" s="11">
        <v>15</v>
      </c>
    </row>
    <row r="100" spans="4:5" ht="15.75" thickBot="1" x14ac:dyDescent="0.3">
      <c r="D100" s="13">
        <v>20</v>
      </c>
      <c r="E100" s="12">
        <v>16</v>
      </c>
    </row>
    <row r="101" spans="4:5" ht="15.75" thickBot="1" x14ac:dyDescent="0.3">
      <c r="D101" s="13">
        <v>20</v>
      </c>
      <c r="E101" s="12">
        <v>18</v>
      </c>
    </row>
    <row r="102" spans="4:5" ht="15.75" thickBot="1" x14ac:dyDescent="0.3">
      <c r="D102" s="14">
        <v>20</v>
      </c>
      <c r="E102" s="11">
        <v>20</v>
      </c>
    </row>
    <row r="103" spans="4:5" ht="15.75" thickBot="1" x14ac:dyDescent="0.3">
      <c r="D103" s="14">
        <v>22</v>
      </c>
    </row>
    <row r="104" spans="4:5" ht="15.75" thickBot="1" x14ac:dyDescent="0.3">
      <c r="D104" s="14">
        <v>22</v>
      </c>
    </row>
    <row r="105" spans="4:5" ht="15.75" thickBot="1" x14ac:dyDescent="0.3">
      <c r="D105" s="13">
        <v>25</v>
      </c>
    </row>
    <row r="106" spans="4:5" ht="15.75" thickBot="1" x14ac:dyDescent="0.3">
      <c r="D106" s="14">
        <v>25</v>
      </c>
    </row>
    <row r="107" spans="4:5" ht="15.75" thickBot="1" x14ac:dyDescent="0.3">
      <c r="D107" s="13">
        <v>28</v>
      </c>
    </row>
    <row r="108" spans="4:5" ht="15.75" thickBot="1" x14ac:dyDescent="0.3">
      <c r="D108" s="14">
        <v>28</v>
      </c>
    </row>
    <row r="109" spans="4:5" ht="15.75" thickBot="1" x14ac:dyDescent="0.3">
      <c r="D109" s="14">
        <v>30</v>
      </c>
    </row>
    <row r="113" spans="2:3" x14ac:dyDescent="0.25">
      <c r="B113" s="5" t="s">
        <v>5</v>
      </c>
      <c r="C113" s="5"/>
    </row>
    <row r="114" spans="2:3" x14ac:dyDescent="0.25">
      <c r="B114" s="15">
        <v>12</v>
      </c>
      <c r="C114" s="5"/>
    </row>
    <row r="115" spans="2:3" x14ac:dyDescent="0.25">
      <c r="B115" s="15">
        <v>15</v>
      </c>
      <c r="C115" s="5"/>
    </row>
    <row r="116" spans="2:3" x14ac:dyDescent="0.25">
      <c r="B116" s="15">
        <v>18</v>
      </c>
      <c r="C116" s="5"/>
    </row>
    <row r="117" spans="2:3" x14ac:dyDescent="0.25">
      <c r="B117" s="15">
        <v>20</v>
      </c>
      <c r="C117" s="5"/>
    </row>
    <row r="118" spans="2:3" x14ac:dyDescent="0.25">
      <c r="B118" s="15">
        <v>20</v>
      </c>
      <c r="C118" s="5"/>
    </row>
    <row r="119" spans="2:3" x14ac:dyDescent="0.25">
      <c r="B119" s="15">
        <v>25</v>
      </c>
      <c r="C119" s="5"/>
    </row>
    <row r="120" spans="2:3" x14ac:dyDescent="0.25">
      <c r="B120" s="15">
        <v>28</v>
      </c>
      <c r="C120" s="5"/>
    </row>
    <row r="121" spans="2:3" x14ac:dyDescent="0.25">
      <c r="B121" s="16">
        <v>5</v>
      </c>
      <c r="C121" s="5"/>
    </row>
    <row r="122" spans="2:3" x14ac:dyDescent="0.25">
      <c r="B122" s="16">
        <v>8</v>
      </c>
      <c r="C122" s="5"/>
    </row>
    <row r="123" spans="2:3" x14ac:dyDescent="0.25">
      <c r="B123" s="16">
        <v>10</v>
      </c>
      <c r="C123" s="5"/>
    </row>
    <row r="124" spans="2:3" x14ac:dyDescent="0.25">
      <c r="B124" s="16">
        <v>12</v>
      </c>
      <c r="C124" s="5"/>
    </row>
    <row r="125" spans="2:3" x14ac:dyDescent="0.25">
      <c r="B125" s="16">
        <v>15</v>
      </c>
      <c r="C125" s="5"/>
    </row>
    <row r="126" spans="2:3" x14ac:dyDescent="0.25">
      <c r="B126" s="16">
        <v>20</v>
      </c>
      <c r="C126" s="5"/>
    </row>
    <row r="127" spans="2:3" x14ac:dyDescent="0.25">
      <c r="B127" s="16">
        <v>22</v>
      </c>
      <c r="C127" s="5"/>
    </row>
    <row r="128" spans="2:3" x14ac:dyDescent="0.25">
      <c r="B128" s="5" t="s">
        <v>23</v>
      </c>
      <c r="C128" s="5">
        <f>QUARTILE(B114:B127,3)</f>
        <v>20</v>
      </c>
    </row>
    <row r="131" spans="2:10" x14ac:dyDescent="0.25">
      <c r="B131" s="5" t="s">
        <v>24</v>
      </c>
      <c r="C131" s="5"/>
    </row>
    <row r="132" spans="2:10" x14ac:dyDescent="0.25">
      <c r="B132" s="17">
        <v>8</v>
      </c>
      <c r="C132" s="5"/>
    </row>
    <row r="133" spans="2:10" x14ac:dyDescent="0.25">
      <c r="B133" s="17">
        <v>10</v>
      </c>
      <c r="C133" s="5"/>
    </row>
    <row r="134" spans="2:10" x14ac:dyDescent="0.25">
      <c r="B134" s="17">
        <v>12</v>
      </c>
      <c r="C134" s="5"/>
    </row>
    <row r="135" spans="2:10" x14ac:dyDescent="0.25">
      <c r="B135" s="17">
        <v>14</v>
      </c>
      <c r="C135" s="5"/>
    </row>
    <row r="136" spans="2:10" ht="15.75" thickBot="1" x14ac:dyDescent="0.3">
      <c r="B136" s="17">
        <v>16</v>
      </c>
      <c r="C136" s="5"/>
      <c r="H136" s="20"/>
      <c r="I136" s="6" t="s">
        <v>5</v>
      </c>
      <c r="J136" s="5"/>
    </row>
    <row r="137" spans="2:10" ht="75.75" thickBot="1" x14ac:dyDescent="0.3">
      <c r="B137" s="17">
        <v>18</v>
      </c>
      <c r="C137" s="5"/>
      <c r="H137" s="20"/>
      <c r="I137" s="6" t="s">
        <v>2</v>
      </c>
      <c r="J137" s="6" t="s">
        <v>3</v>
      </c>
    </row>
    <row r="138" spans="2:10" ht="15.75" thickBot="1" x14ac:dyDescent="0.3">
      <c r="B138" s="18">
        <v>18</v>
      </c>
      <c r="C138" s="5"/>
      <c r="H138" s="20"/>
      <c r="I138" s="15">
        <v>12</v>
      </c>
      <c r="J138" s="6">
        <v>4.2</v>
      </c>
    </row>
    <row r="139" spans="2:10" ht="15.75" thickBot="1" x14ac:dyDescent="0.3">
      <c r="B139" s="18">
        <v>20</v>
      </c>
      <c r="C139" s="5"/>
      <c r="H139" s="20"/>
      <c r="I139" s="15">
        <v>15</v>
      </c>
      <c r="J139" s="6">
        <v>4.2</v>
      </c>
    </row>
    <row r="140" spans="2:10" ht="15.75" thickBot="1" x14ac:dyDescent="0.3">
      <c r="B140" s="18">
        <v>22</v>
      </c>
      <c r="C140" s="5"/>
      <c r="H140" s="20"/>
      <c r="I140" s="15">
        <v>18</v>
      </c>
      <c r="J140" s="6">
        <v>4.2</v>
      </c>
    </row>
    <row r="141" spans="2:10" ht="15.75" thickBot="1" x14ac:dyDescent="0.3">
      <c r="B141" s="18">
        <v>25</v>
      </c>
      <c r="C141" s="5"/>
      <c r="H141" s="20"/>
      <c r="I141" s="15">
        <v>20</v>
      </c>
      <c r="J141" s="6">
        <v>4.2</v>
      </c>
    </row>
    <row r="142" spans="2:10" ht="15.75" thickBot="1" x14ac:dyDescent="0.3">
      <c r="B142" s="18">
        <v>28</v>
      </c>
      <c r="C142" s="5"/>
      <c r="H142" s="20"/>
      <c r="I142" s="15">
        <v>20</v>
      </c>
      <c r="J142" s="6">
        <v>4.2</v>
      </c>
    </row>
    <row r="143" spans="2:10" x14ac:dyDescent="0.25">
      <c r="B143" s="18">
        <v>30</v>
      </c>
      <c r="C143" s="5"/>
      <c r="H143" s="19"/>
      <c r="I143" s="15">
        <v>25</v>
      </c>
      <c r="J143" s="6">
        <v>4.2</v>
      </c>
    </row>
    <row r="144" spans="2:10" x14ac:dyDescent="0.25">
      <c r="B144" s="5" t="s">
        <v>23</v>
      </c>
      <c r="C144" s="5">
        <f>QUARTILE(B132:B143,3)</f>
        <v>22.75</v>
      </c>
      <c r="I144" s="15">
        <v>28</v>
      </c>
      <c r="J144" s="6">
        <v>4.2</v>
      </c>
    </row>
    <row r="145" spans="2:10" x14ac:dyDescent="0.25">
      <c r="I145" s="16">
        <v>5</v>
      </c>
      <c r="J145" s="6">
        <v>3.6</v>
      </c>
    </row>
    <row r="146" spans="2:10" x14ac:dyDescent="0.25">
      <c r="I146" s="16">
        <v>8</v>
      </c>
      <c r="J146" s="6">
        <v>3.6</v>
      </c>
    </row>
    <row r="147" spans="2:10" x14ac:dyDescent="0.25">
      <c r="I147" s="16">
        <v>10</v>
      </c>
      <c r="J147" s="6">
        <v>3.6</v>
      </c>
    </row>
    <row r="148" spans="2:10" x14ac:dyDescent="0.25">
      <c r="I148" s="16">
        <v>12</v>
      </c>
      <c r="J148" s="6">
        <v>3.6</v>
      </c>
    </row>
    <row r="149" spans="2:10" x14ac:dyDescent="0.25">
      <c r="I149" s="16">
        <v>15</v>
      </c>
      <c r="J149" s="6">
        <v>3.6</v>
      </c>
    </row>
    <row r="150" spans="2:10" x14ac:dyDescent="0.25">
      <c r="I150" s="16">
        <v>20</v>
      </c>
      <c r="J150" s="6">
        <v>3.6</v>
      </c>
    </row>
    <row r="151" spans="2:10" x14ac:dyDescent="0.25">
      <c r="I151" s="16">
        <v>22</v>
      </c>
      <c r="J151" s="6">
        <v>3.6</v>
      </c>
    </row>
    <row r="152" spans="2:10" x14ac:dyDescent="0.25">
      <c r="I152" s="5"/>
      <c r="J152" s="5"/>
    </row>
    <row r="153" spans="2:10" x14ac:dyDescent="0.25">
      <c r="I153" s="5" t="s">
        <v>24</v>
      </c>
      <c r="J153" s="5"/>
    </row>
    <row r="154" spans="2:10" ht="75" x14ac:dyDescent="0.25">
      <c r="B154" s="5" t="s">
        <v>6</v>
      </c>
      <c r="C154" s="5" t="s">
        <v>25</v>
      </c>
      <c r="I154" s="6" t="s">
        <v>2</v>
      </c>
      <c r="J154" s="6" t="s">
        <v>3</v>
      </c>
    </row>
    <row r="155" spans="2:10" x14ac:dyDescent="0.25">
      <c r="B155" s="15">
        <v>12</v>
      </c>
      <c r="C155" s="17">
        <v>8</v>
      </c>
      <c r="I155" s="17">
        <v>8</v>
      </c>
      <c r="J155" s="6">
        <v>4.0999999999999996</v>
      </c>
    </row>
    <row r="156" spans="2:10" x14ac:dyDescent="0.25">
      <c r="B156" s="15">
        <v>15</v>
      </c>
      <c r="C156" s="17">
        <v>10</v>
      </c>
      <c r="I156" s="17">
        <v>10</v>
      </c>
      <c r="J156" s="6">
        <v>4.0999999999999996</v>
      </c>
    </row>
    <row r="157" spans="2:10" x14ac:dyDescent="0.25">
      <c r="B157" s="15">
        <v>18</v>
      </c>
      <c r="C157" s="17">
        <v>12</v>
      </c>
      <c r="I157" s="17">
        <v>12</v>
      </c>
      <c r="J157" s="6">
        <v>4.0999999999999996</v>
      </c>
    </row>
    <row r="158" spans="2:10" x14ac:dyDescent="0.25">
      <c r="B158" s="15">
        <v>20</v>
      </c>
      <c r="C158" s="17">
        <v>14</v>
      </c>
      <c r="I158" s="17">
        <v>14</v>
      </c>
      <c r="J158" s="6">
        <v>4.0999999999999996</v>
      </c>
    </row>
    <row r="159" spans="2:10" x14ac:dyDescent="0.25">
      <c r="B159" s="15">
        <v>20</v>
      </c>
      <c r="C159" s="17">
        <v>16</v>
      </c>
      <c r="I159" s="17">
        <v>16</v>
      </c>
      <c r="J159" s="6">
        <v>4.0999999999999996</v>
      </c>
    </row>
    <row r="160" spans="2:10" x14ac:dyDescent="0.25">
      <c r="B160" s="15">
        <v>25</v>
      </c>
      <c r="C160" s="17">
        <v>18</v>
      </c>
      <c r="I160" s="17">
        <v>18</v>
      </c>
      <c r="J160" s="6">
        <v>4.0999999999999996</v>
      </c>
    </row>
    <row r="161" spans="2:10" x14ac:dyDescent="0.25">
      <c r="B161" s="15">
        <v>28</v>
      </c>
      <c r="C161" s="16">
        <v>5</v>
      </c>
      <c r="I161" s="18">
        <v>18</v>
      </c>
      <c r="J161" s="6">
        <v>4.5</v>
      </c>
    </row>
    <row r="162" spans="2:10" x14ac:dyDescent="0.25">
      <c r="B162" s="15">
        <v>10</v>
      </c>
      <c r="C162" s="16">
        <v>8</v>
      </c>
      <c r="I162" s="18">
        <v>20</v>
      </c>
      <c r="J162" s="6">
        <v>4.5</v>
      </c>
    </row>
    <row r="163" spans="2:10" x14ac:dyDescent="0.25">
      <c r="B163" s="15">
        <v>12</v>
      </c>
      <c r="C163" s="16">
        <v>10</v>
      </c>
      <c r="I163" s="18">
        <v>22</v>
      </c>
      <c r="J163" s="6">
        <v>4.5</v>
      </c>
    </row>
    <row r="164" spans="2:10" x14ac:dyDescent="0.25">
      <c r="B164" s="15">
        <v>15</v>
      </c>
      <c r="C164" s="16">
        <v>12</v>
      </c>
      <c r="I164" s="18">
        <v>25</v>
      </c>
      <c r="J164" s="6">
        <v>4.5</v>
      </c>
    </row>
    <row r="165" spans="2:10" x14ac:dyDescent="0.25">
      <c r="B165" s="15">
        <v>18</v>
      </c>
      <c r="C165" s="16">
        <v>15</v>
      </c>
      <c r="I165" s="18">
        <v>28</v>
      </c>
      <c r="J165" s="6">
        <v>4.5</v>
      </c>
    </row>
    <row r="166" spans="2:10" x14ac:dyDescent="0.25">
      <c r="B166" s="15">
        <v>20</v>
      </c>
      <c r="C166" s="16">
        <v>20</v>
      </c>
      <c r="I166" s="23">
        <v>30</v>
      </c>
      <c r="J166" s="24">
        <v>4.5</v>
      </c>
    </row>
    <row r="167" spans="2:10" x14ac:dyDescent="0.25">
      <c r="B167" s="18">
        <v>18</v>
      </c>
      <c r="C167" s="16">
        <v>22</v>
      </c>
      <c r="I167" s="25"/>
      <c r="J167" s="25"/>
    </row>
    <row r="168" spans="2:10" x14ac:dyDescent="0.25">
      <c r="B168" s="18">
        <v>20</v>
      </c>
      <c r="C168" s="5"/>
      <c r="I168" s="22"/>
      <c r="J168" s="22"/>
    </row>
    <row r="169" spans="2:10" x14ac:dyDescent="0.25">
      <c r="B169" s="18">
        <v>22</v>
      </c>
      <c r="C169" s="5"/>
      <c r="I169" s="21" t="s">
        <v>18</v>
      </c>
      <c r="J169" s="21"/>
    </row>
    <row r="170" spans="2:10" ht="75" x14ac:dyDescent="0.25">
      <c r="B170" s="18">
        <v>25</v>
      </c>
      <c r="C170" s="5"/>
      <c r="I170" s="6" t="s">
        <v>2</v>
      </c>
      <c r="J170" s="6" t="s">
        <v>3</v>
      </c>
    </row>
    <row r="171" spans="2:10" x14ac:dyDescent="0.25">
      <c r="B171" s="18">
        <v>28</v>
      </c>
      <c r="C171" s="5"/>
      <c r="I171" s="15">
        <v>10</v>
      </c>
      <c r="J171" s="6">
        <v>3.8</v>
      </c>
    </row>
    <row r="172" spans="2:10" x14ac:dyDescent="0.25">
      <c r="B172" s="18">
        <v>30</v>
      </c>
      <c r="C172" s="5"/>
      <c r="I172" s="15">
        <v>12</v>
      </c>
      <c r="J172" s="6">
        <v>3.8</v>
      </c>
    </row>
    <row r="173" spans="2:10" x14ac:dyDescent="0.25">
      <c r="B173" t="s">
        <v>27</v>
      </c>
      <c r="C173">
        <f>_xlfn.T.TEST(B155:B172,C155:C167,2,2)</f>
        <v>2.2353152014302001E-3</v>
      </c>
      <c r="I173" s="15">
        <v>15</v>
      </c>
      <c r="J173" s="6">
        <v>3.8</v>
      </c>
    </row>
    <row r="174" spans="2:10" x14ac:dyDescent="0.25">
      <c r="I174" s="15">
        <v>18</v>
      </c>
      <c r="J174" s="6">
        <v>3.8</v>
      </c>
    </row>
    <row r="175" spans="2:10" x14ac:dyDescent="0.25">
      <c r="I175" s="15">
        <v>20</v>
      </c>
      <c r="J175" s="6">
        <v>3.8</v>
      </c>
    </row>
  </sheetData>
  <sortState xmlns:xlrd2="http://schemas.microsoft.com/office/spreadsheetml/2017/richdata2" ref="E91:E102">
    <sortCondition ref="E91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JON20857791 (Ieuan Jones)</dc:creator>
  <cp:keywords/>
  <dc:description/>
  <cp:lastModifiedBy>Ieuan Jones</cp:lastModifiedBy>
  <cp:revision/>
  <dcterms:created xsi:type="dcterms:W3CDTF">2023-11-15T12:06:47Z</dcterms:created>
  <dcterms:modified xsi:type="dcterms:W3CDTF">2024-01-19T21:34:43Z</dcterms:modified>
  <cp:category/>
  <cp:contentStatus/>
</cp:coreProperties>
</file>