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7F73BEA9-A60A-473A-8C60-EFF61CC8E39B}" xr6:coauthVersionLast="45" xr6:coauthVersionMax="45" xr10:uidLastSave="{00000000-0000-0000-0000-000000000000}"/>
  <bookViews>
    <workbookView xWindow="-108" yWindow="-108" windowWidth="23256" windowHeight="12576" xr2:uid="{784E3168-89DE-48C8-8AB2-D52F354A833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3" i="1" l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37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J52" i="1" l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I37" i="1"/>
  <c r="H52" i="1"/>
  <c r="H51" i="1"/>
  <c r="H50" i="1"/>
  <c r="H49" i="1"/>
  <c r="H44" i="1"/>
  <c r="H43" i="1"/>
  <c r="H42" i="1"/>
  <c r="H41" i="1"/>
  <c r="B19" i="1"/>
  <c r="H47" i="1" s="1"/>
  <c r="C23" i="1"/>
  <c r="C20" i="1"/>
  <c r="B20" i="1"/>
  <c r="C19" i="1"/>
  <c r="I47" i="1" s="1"/>
  <c r="I44" i="1" l="1"/>
  <c r="H45" i="1"/>
  <c r="H40" i="1"/>
  <c r="H48" i="1"/>
  <c r="I40" i="1"/>
  <c r="I48" i="1"/>
  <c r="I41" i="1"/>
  <c r="I49" i="1"/>
  <c r="I42" i="1"/>
  <c r="I43" i="1"/>
  <c r="I51" i="1"/>
  <c r="H38" i="1"/>
  <c r="I50" i="1"/>
  <c r="H46" i="1"/>
  <c r="I38" i="1"/>
  <c r="I46" i="1"/>
  <c r="I52" i="1"/>
  <c r="I45" i="1"/>
  <c r="H39" i="1"/>
  <c r="I39" i="1"/>
</calcChain>
</file>

<file path=xl/sharedStrings.xml><?xml version="1.0" encoding="utf-8"?>
<sst xmlns="http://schemas.openxmlformats.org/spreadsheetml/2006/main" count="45" uniqueCount="38">
  <si>
    <t>Mass</t>
  </si>
  <si>
    <t>kg</t>
  </si>
  <si>
    <t>Wheelbase</t>
  </si>
  <si>
    <t>m</t>
  </si>
  <si>
    <t>Centre of Gravity Height</t>
  </si>
  <si>
    <t>Static Weight Distribution (Front)</t>
  </si>
  <si>
    <t>% Front</t>
  </si>
  <si>
    <t>Static Weight Distribution (Left)</t>
  </si>
  <si>
    <t>% Left</t>
  </si>
  <si>
    <t>Cl</t>
  </si>
  <si>
    <t>A</t>
  </si>
  <si>
    <t>Air Density</t>
  </si>
  <si>
    <t>Centre of Pressure</t>
  </si>
  <si>
    <t>Average Track</t>
  </si>
  <si>
    <t>Maximum G</t>
  </si>
  <si>
    <t>G</t>
  </si>
  <si>
    <t>m2</t>
  </si>
  <si>
    <t>kg/m3</t>
  </si>
  <si>
    <t>Rear</t>
  </si>
  <si>
    <t>Vertical Static Loads (N)</t>
  </si>
  <si>
    <t>Static Weight Distribution (Rear)</t>
  </si>
  <si>
    <t>% Rear</t>
  </si>
  <si>
    <t>% Right</t>
  </si>
  <si>
    <t>Static Weight Distribution (Right)</t>
  </si>
  <si>
    <t xml:space="preserve">Left </t>
  </si>
  <si>
    <t>Right</t>
  </si>
  <si>
    <t>Front</t>
  </si>
  <si>
    <t>(N)</t>
  </si>
  <si>
    <t xml:space="preserve">Aero Load </t>
  </si>
  <si>
    <t>Step 2</t>
  </si>
  <si>
    <t>Step 1</t>
  </si>
  <si>
    <t>Step 3</t>
  </si>
  <si>
    <t>longitudinal G Force</t>
  </si>
  <si>
    <t>vertical loads (FL)</t>
  </si>
  <si>
    <t>vertical loads (FR)</t>
  </si>
  <si>
    <t>vertical loads (RL)</t>
  </si>
  <si>
    <t>vertical loads (RR)</t>
  </si>
  <si>
    <t>Lateral G Force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</si>
</sst>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D1082-1033-4F97-929C-5FB814B93F88}">
  <dimension ref="A1:K52"/>
  <sheetViews>
    <sheetView tabSelected="1" topLeftCell="A11" workbookViewId="0">
      <selection activeCell="K34" sqref="K34"/>
    </sheetView>
  </sheetViews>
  <sheetFormatPr defaultRowHeight="14.4" x14ac:dyDescent="0.3"/>
  <cols>
    <col min="2" max="2" width="28" bestFit="1" customWidth="1"/>
    <col min="3" max="3" width="6" bestFit="1" customWidth="1"/>
    <col min="4" max="4" width="7.6640625" bestFit="1" customWidth="1"/>
    <col min="6" max="6" width="10" bestFit="1" customWidth="1"/>
    <col min="7" max="7" width="17.33203125" bestFit="1" customWidth="1"/>
    <col min="8" max="11" width="15.21875" bestFit="1" customWidth="1"/>
  </cols>
  <sheetData>
    <row r="1" spans="1:7" x14ac:dyDescent="0.3">
      <c r="A1" s="1"/>
      <c r="B1" s="1"/>
      <c r="C1" s="1"/>
      <c r="D1" s="1"/>
    </row>
    <row r="2" spans="1:7" x14ac:dyDescent="0.3">
      <c r="A2" s="1"/>
      <c r="B2" s="2" t="s">
        <v>0</v>
      </c>
      <c r="C2" s="7">
        <v>628</v>
      </c>
      <c r="D2" s="3" t="s">
        <v>1</v>
      </c>
    </row>
    <row r="3" spans="1:7" x14ac:dyDescent="0.3">
      <c r="A3" s="1"/>
      <c r="B3" s="2" t="s">
        <v>2</v>
      </c>
      <c r="C3" s="7">
        <v>2.8</v>
      </c>
      <c r="D3" s="3" t="s">
        <v>3</v>
      </c>
    </row>
    <row r="4" spans="1:7" x14ac:dyDescent="0.3">
      <c r="A4" s="1"/>
      <c r="B4" s="2" t="s">
        <v>4</v>
      </c>
      <c r="C4" s="7">
        <v>0.36</v>
      </c>
      <c r="D4" s="3" t="s">
        <v>3</v>
      </c>
    </row>
    <row r="5" spans="1:7" x14ac:dyDescent="0.3">
      <c r="A5" s="1"/>
      <c r="B5" s="2" t="s">
        <v>5</v>
      </c>
      <c r="C5" s="7">
        <v>47</v>
      </c>
      <c r="D5" s="3" t="s">
        <v>6</v>
      </c>
    </row>
    <row r="6" spans="1:7" x14ac:dyDescent="0.3">
      <c r="A6" s="1"/>
      <c r="B6" s="2" t="s">
        <v>20</v>
      </c>
      <c r="C6" s="7">
        <v>53</v>
      </c>
      <c r="D6" s="3" t="s">
        <v>21</v>
      </c>
    </row>
    <row r="7" spans="1:7" x14ac:dyDescent="0.3">
      <c r="A7" s="1"/>
      <c r="B7" s="2" t="s">
        <v>23</v>
      </c>
      <c r="C7" s="7">
        <v>49</v>
      </c>
      <c r="D7" s="3" t="s">
        <v>22</v>
      </c>
    </row>
    <row r="8" spans="1:7" x14ac:dyDescent="0.3">
      <c r="A8" s="1"/>
      <c r="B8" s="2" t="s">
        <v>7</v>
      </c>
      <c r="C8" s="7">
        <v>51</v>
      </c>
      <c r="D8" s="3" t="s">
        <v>8</v>
      </c>
    </row>
    <row r="9" spans="1:7" x14ac:dyDescent="0.3">
      <c r="A9" s="1"/>
      <c r="B9" s="2" t="s">
        <v>9</v>
      </c>
      <c r="C9" s="7">
        <v>-0.62</v>
      </c>
      <c r="D9" s="3"/>
    </row>
    <row r="10" spans="1:7" x14ac:dyDescent="0.3">
      <c r="A10" s="1"/>
      <c r="B10" s="2" t="s">
        <v>10</v>
      </c>
      <c r="C10" s="7">
        <v>1.2</v>
      </c>
      <c r="D10" s="3" t="s">
        <v>16</v>
      </c>
    </row>
    <row r="11" spans="1:7" x14ac:dyDescent="0.3">
      <c r="A11" s="1"/>
      <c r="B11" s="2" t="s">
        <v>11</v>
      </c>
      <c r="C11" s="7">
        <v>1.2230000000000001</v>
      </c>
      <c r="D11" s="3" t="s">
        <v>17</v>
      </c>
    </row>
    <row r="12" spans="1:7" x14ac:dyDescent="0.3">
      <c r="A12" s="1"/>
      <c r="B12" s="2" t="s">
        <v>12</v>
      </c>
      <c r="C12" s="7">
        <v>42</v>
      </c>
      <c r="D12" s="3" t="s">
        <v>6</v>
      </c>
    </row>
    <row r="13" spans="1:7" x14ac:dyDescent="0.3">
      <c r="A13" s="1"/>
      <c r="B13" s="2" t="s">
        <v>13</v>
      </c>
      <c r="C13" s="7">
        <v>1.62</v>
      </c>
      <c r="D13" s="3" t="s">
        <v>3</v>
      </c>
    </row>
    <row r="14" spans="1:7" x14ac:dyDescent="0.3">
      <c r="A14" s="1"/>
      <c r="B14" s="2" t="s">
        <v>14</v>
      </c>
      <c r="C14" s="7">
        <v>1.5</v>
      </c>
      <c r="D14" s="3" t="s">
        <v>15</v>
      </c>
    </row>
    <row r="15" spans="1:7" x14ac:dyDescent="0.3">
      <c r="A15" s="1"/>
      <c r="B15" s="1"/>
      <c r="C15" s="1"/>
      <c r="D15" s="1"/>
    </row>
    <row r="16" spans="1:7" x14ac:dyDescent="0.3">
      <c r="A16" s="1"/>
      <c r="B16" s="1" t="s">
        <v>30</v>
      </c>
      <c r="C16" s="1"/>
      <c r="D16" s="1"/>
      <c r="G16" s="6" t="s">
        <v>31</v>
      </c>
    </row>
    <row r="17" spans="1:11" x14ac:dyDescent="0.3">
      <c r="A17" s="3"/>
      <c r="B17" s="3" t="s">
        <v>19</v>
      </c>
      <c r="C17" s="3"/>
      <c r="D17" s="1"/>
      <c r="G17" t="s">
        <v>32</v>
      </c>
      <c r="H17" t="s">
        <v>33</v>
      </c>
      <c r="I17" t="s">
        <v>34</v>
      </c>
      <c r="J17" t="s">
        <v>35</v>
      </c>
      <c r="K17" t="s">
        <v>36</v>
      </c>
    </row>
    <row r="18" spans="1:11" x14ac:dyDescent="0.3">
      <c r="A18" s="3" t="s">
        <v>27</v>
      </c>
      <c r="B18" s="2" t="s">
        <v>24</v>
      </c>
      <c r="C18" s="2" t="s">
        <v>25</v>
      </c>
      <c r="D18" s="1"/>
      <c r="F18" s="5"/>
      <c r="G18" s="1">
        <v>0</v>
      </c>
      <c r="H18" s="1">
        <f>B19+((C2*G18*C4)/C13)*0.47*0.51-((C9*0.5*0.42*(30^2))/2)</f>
        <v>1535.3049959999998</v>
      </c>
      <c r="I18" s="1">
        <f>C19-((C2*G18*C4)/C13)*0.47*0.49-((C9*0.5*0.42*(30^2))/2)</f>
        <v>1477.3946039999996</v>
      </c>
      <c r="J18" s="1">
        <f>B20+((C2*G18*C4)/C13)*0.53*0.51-((C9*0.5*0.42*(30^2))/2)</f>
        <v>1723.8218040000004</v>
      </c>
      <c r="K18" s="1">
        <f>C20+((C2*G18*C4)/C13)*0.53*-0.51-((C9*0.5*0.42*(30^2))/2)</f>
        <v>1658.5185960000001</v>
      </c>
    </row>
    <row r="19" spans="1:11" x14ac:dyDescent="0.3">
      <c r="A19" s="2" t="s">
        <v>26</v>
      </c>
      <c r="B19" s="1">
        <f>C5/100*C2*9.81*(C8/100)</f>
        <v>1476.7149959999999</v>
      </c>
      <c r="C19" s="1">
        <f>C5/100*C2*9.81*(C7/100)</f>
        <v>1418.8046039999997</v>
      </c>
      <c r="D19" s="1"/>
      <c r="G19" s="1">
        <v>0.1</v>
      </c>
      <c r="H19" s="1">
        <f>B19+((C2*G19*C4)/C13)*0.47*0.51-((C9*0.5*0.42*(30^2))/2)</f>
        <v>1538.6501426666666</v>
      </c>
      <c r="I19" s="1">
        <f>C19-((C2*G19*C4)/C13)*0.47*0.49-((C9*0.5*0.42*(30^2))/2)</f>
        <v>1474.1806395555552</v>
      </c>
      <c r="J19" s="1">
        <f>B20+((C2*G19*C4)/C13)*0.53*0.51-((C9*0.5*0.42*(30^2))/2)</f>
        <v>1727.593990666667</v>
      </c>
      <c r="K19" s="1">
        <f>C20+((C2*G19*C4)/C13)*0.53*-0.51-((C9*0.5*0.42*(30^2))/2)</f>
        <v>1654.7464093333335</v>
      </c>
    </row>
    <row r="20" spans="1:11" x14ac:dyDescent="0.3">
      <c r="A20" s="2" t="s">
        <v>18</v>
      </c>
      <c r="B20" s="1">
        <f>C6/100*C2*9.81*(C8/100)</f>
        <v>1665.2318040000005</v>
      </c>
      <c r="C20" s="1">
        <f>C6/100*C2*9.81*(C7/100)</f>
        <v>1599.9285960000002</v>
      </c>
      <c r="D20" s="1"/>
      <c r="G20" s="1">
        <v>0.2</v>
      </c>
      <c r="H20" s="1">
        <f>B19+((C2*G20*C4)/C13)*0.47*0.51-((C9*0.5*0.42*(30^2))/2)</f>
        <v>1541.9952893333332</v>
      </c>
      <c r="I20" s="1">
        <f>C19-((C2*G20*C4)/C13)*0.47*0.49-((C9*0.5*0.42*(30^2))/2)</f>
        <v>1470.9666751111108</v>
      </c>
      <c r="J20" s="1">
        <f>B20+((C2*G20*C4)/C13)*0.53*0.51-((C9*0.5*0.42*(30^2))/2)</f>
        <v>1731.3661773333338</v>
      </c>
      <c r="K20" s="1">
        <f>C20+((C2*G20*C4)/C13)*0.53*-0.51-((C9*0.5*0.42*(30^2))/2)</f>
        <v>1650.9742226666667</v>
      </c>
    </row>
    <row r="21" spans="1:11" x14ac:dyDescent="0.3">
      <c r="A21" s="2"/>
      <c r="B21" s="1"/>
      <c r="C21" s="1"/>
      <c r="D21" s="1"/>
      <c r="G21" s="1">
        <v>0.3</v>
      </c>
      <c r="H21" s="1">
        <f>B19+((C2*G21*C4)/C13)*0.47*0.51-((C9*0.5*0.42*(30^2))/2)</f>
        <v>1545.340436</v>
      </c>
      <c r="I21" s="1">
        <f>C19-((C2*G21*C4)/C13)*0.47*0.49-((C9*0.5*0.42*(30^2))/2)</f>
        <v>1467.7527106666662</v>
      </c>
      <c r="J21" s="1">
        <f>B20+((C2*G21*C4)/C13)*0.53*0.51-((C9*0.5*0.42*(30^2))/2)</f>
        <v>1735.1383640000004</v>
      </c>
      <c r="K21" s="1">
        <f>C20+((C2*G21*C4)/C13)*0.53*-0.51-((C9*0.5*0.42*(30^2))/2)</f>
        <v>1647.2020360000001</v>
      </c>
    </row>
    <row r="22" spans="1:11" x14ac:dyDescent="0.3">
      <c r="A22" s="1"/>
      <c r="B22" s="1" t="s">
        <v>29</v>
      </c>
      <c r="C22" s="1"/>
      <c r="D22" s="1"/>
      <c r="G22" s="1">
        <v>0.4</v>
      </c>
      <c r="H22" s="1">
        <f>B19+((C2*G22*C4)/C13)*0.47*0.51-((C9*0.5*0.42*(30^2))/2)</f>
        <v>1548.6855826666665</v>
      </c>
      <c r="I22" s="1">
        <f>C19-((C2*G22*C4)/C13)*0.47*0.49-((C9*0.5*0.42*(30^2))/2)</f>
        <v>1464.5387462222218</v>
      </c>
      <c r="J22" s="1">
        <f>B20+((C2*G22*C4)/C13)*0.53*0.51-((C9*0.5*0.42*(30^2))/2)</f>
        <v>1738.9105506666669</v>
      </c>
      <c r="K22" s="1">
        <f>C20+((C2*G22*C4)/C13)*0.53*-0.51-((C9*0.5*0.42*(30^2))/2)</f>
        <v>1643.4298493333336</v>
      </c>
    </row>
    <row r="23" spans="1:11" x14ac:dyDescent="0.3">
      <c r="A23" s="1"/>
      <c r="B23" s="3" t="s">
        <v>28</v>
      </c>
      <c r="C23" s="1">
        <f>C9*0.5*C11*(30*30)*C10</f>
        <v>-409.46040000000005</v>
      </c>
      <c r="D23" s="1"/>
      <c r="G23" s="1">
        <v>0.5</v>
      </c>
      <c r="H23" s="1">
        <f>B19+((C2*G23*C4)/C13)*0.47*0.51-((C9*0.5*0.42*(30^2))/2)</f>
        <v>1552.0307293333333</v>
      </c>
      <c r="I23" s="1">
        <f>C19-((C2*G23*C4)/C13)*0.47*0.49-((C9*0.5*0.42*(30^2))/2)</f>
        <v>1461.3247817777774</v>
      </c>
      <c r="J23" s="1">
        <f>B20+((C2*G23*C4)/C13)*0.53*0.51-((C9*0.5*0.42*(30^2))/2)</f>
        <v>1742.6827373333338</v>
      </c>
      <c r="K23" s="1">
        <f>C20+((C2*G23*C4)/C13)*0.53*-0.51-((C9*0.5*0.42*(30^2))/2)</f>
        <v>1639.6576626666667</v>
      </c>
    </row>
    <row r="24" spans="1:11" x14ac:dyDescent="0.3">
      <c r="A24" s="1"/>
      <c r="B24" s="1"/>
      <c r="C24" s="1"/>
      <c r="D24" s="1"/>
      <c r="G24" s="1">
        <v>0.6</v>
      </c>
      <c r="H24" s="1">
        <f>B19+((C2*G24*C4)/C13)*0.47*0.51-((C9*0.5*0.42*(30^2))/2)</f>
        <v>1555.3758759999998</v>
      </c>
      <c r="I24" s="1">
        <f>C19-((C2*G24*C4)/C13)*0.47*0.49-((C9*0.5*0.42*(30^2))/2)</f>
        <v>1458.110817333333</v>
      </c>
      <c r="J24" s="1">
        <f>B20+((C2*G24*C4)/C13)*0.53*0.51-((C9*0.5*0.42*(30^2))/2)</f>
        <v>1746.4549240000003</v>
      </c>
      <c r="K24" s="1">
        <f>C20+((C2*G24*C4)/C13)*0.53*-0.51-((C9*0.5*0.42*(30^2))/2)</f>
        <v>1635.8854760000002</v>
      </c>
    </row>
    <row r="25" spans="1:11" x14ac:dyDescent="0.3">
      <c r="A25" s="1"/>
      <c r="B25" s="1"/>
      <c r="C25" s="1"/>
      <c r="D25" s="1"/>
      <c r="G25" s="1">
        <v>0.7</v>
      </c>
      <c r="H25" s="1">
        <f>B19+((C2*G25*C4)/C13)*0.47*0.51-((C9*0.5*0.42*(30^2))/2)</f>
        <v>1558.7210226666666</v>
      </c>
      <c r="I25" s="1">
        <f>C19-((C2*G25*C4)/C13)*0.47*0.49-((C9*0.5*0.42*(30^2))/2)</f>
        <v>1454.8968528888886</v>
      </c>
      <c r="J25" s="1">
        <f>B20+((C2*G25*C4)/C13)*0.53*0.51-((C9*0.5*0.42*(30^2))/2)</f>
        <v>1750.2271106666669</v>
      </c>
      <c r="K25" s="1">
        <f>C20+((C2*G25*C4)/C13)*0.53*-0.51-((C9*0.5*0.42*(30^2))/2)</f>
        <v>1632.1132893333336</v>
      </c>
    </row>
    <row r="26" spans="1:11" x14ac:dyDescent="0.3">
      <c r="A26" s="1"/>
      <c r="B26" s="4"/>
      <c r="C26" s="1"/>
      <c r="D26" s="1"/>
      <c r="G26" s="1">
        <v>0.8</v>
      </c>
      <c r="H26" s="1">
        <f>B19+((C2*G26*C4)/C13)*0.47*0.51-((C9*0.5*0.42*(30^2))/2)</f>
        <v>1562.0661693333332</v>
      </c>
      <c r="I26" s="1">
        <f>C19-((C2*G26*C4)/C13)*0.47*0.49-((C9*0.5*0.42*(30^2))/2)</f>
        <v>1451.682888444444</v>
      </c>
      <c r="J26" s="1">
        <f>B20+((C2*G26*C4)/C13)*0.53*0.51-((C9*0.5*0.42*(30^2))/2)</f>
        <v>1753.9992973333337</v>
      </c>
      <c r="K26" s="1">
        <f>C20+((C2*G26*C4)/C13)*0.53*-0.51-((C9*0.5*0.42*(30^2))/2)</f>
        <v>1628.3411026666668</v>
      </c>
    </row>
    <row r="27" spans="1:11" x14ac:dyDescent="0.3">
      <c r="A27" s="1"/>
      <c r="B27" s="4"/>
      <c r="C27" s="1"/>
      <c r="D27" s="1"/>
      <c r="G27" s="1">
        <v>0.9</v>
      </c>
      <c r="H27" s="1">
        <f>B19+((C2*G27*C4)/C13)*0.47*0.51-((C9*0.5*0.42*(30^2))/2)</f>
        <v>1565.4113159999999</v>
      </c>
      <c r="I27" s="1">
        <f>C19-((C2*G27*C4)/C13)*0.47*0.49-((C9*0.5*0.42*(30^2))/2)</f>
        <v>1448.4689239999996</v>
      </c>
      <c r="J27" s="1">
        <f>B20+((C2*G27*C4)/C13)*0.53*0.51-((C9*0.5*0.42*(30^2))/2)</f>
        <v>1757.7714840000003</v>
      </c>
      <c r="K27" s="1">
        <f>C20+((C2*G27*C4)/C13)*0.53*-0.51-((C9*0.5*0.42*(30^2))/2)</f>
        <v>1624.5689160000002</v>
      </c>
    </row>
    <row r="28" spans="1:11" x14ac:dyDescent="0.3">
      <c r="A28" s="1"/>
      <c r="B28" s="1"/>
      <c r="C28" s="1"/>
      <c r="D28" s="1"/>
      <c r="G28" s="1">
        <v>1</v>
      </c>
      <c r="H28" s="1">
        <f>B19+((C2*G28*C4)/C13)*0.47*0.51-((C9*0.5*0.42*(30^2))/2)</f>
        <v>1568.7564626666665</v>
      </c>
      <c r="I28" s="1">
        <f>C19-((C2*G28*C4)/C13)*0.47*0.49-((C9*0.5*0.42*(30^2))/2)</f>
        <v>1445.2549595555552</v>
      </c>
      <c r="J28" s="1">
        <f>B20+((C2*G28*C4)/C13)*0.53*0.51-((C9*0.5*0.42*(30^2))/2)</f>
        <v>1761.5436706666671</v>
      </c>
      <c r="K28" s="1">
        <f>C20+((C2*G28*C4)/C13)*0.53*-0.51-((C9*0.5*0.42*(30^2))/2)</f>
        <v>1620.7967293333334</v>
      </c>
    </row>
    <row r="29" spans="1:11" x14ac:dyDescent="0.3">
      <c r="A29" s="1"/>
      <c r="B29" s="1"/>
      <c r="C29" s="1"/>
      <c r="D29" s="1"/>
      <c r="G29" s="1">
        <v>1.1000000000000001</v>
      </c>
      <c r="H29" s="1">
        <f>B19+((C2*G29*C4)/C13)*0.47*0.51-((C9*0.5*0.42*(30^2))/2)</f>
        <v>1572.1016093333333</v>
      </c>
      <c r="I29" s="1">
        <f>C19-((C2*G29*C4)/C13)*0.47*0.49-((C9*0.5*0.42*(30^2))/2)</f>
        <v>1442.0409951111108</v>
      </c>
      <c r="J29" s="1">
        <f>B20+((C2*G29*C4)/C13)*0.53*0.51-((C9*0.5*0.42*(30^2))/2)</f>
        <v>1765.3158573333337</v>
      </c>
      <c r="K29" s="1">
        <f>C20+((C2*G29*C4)/C13)*0.53*-0.51-((C9*0.5*0.42*(30^2))/2)</f>
        <v>1617.0245426666668</v>
      </c>
    </row>
    <row r="30" spans="1:11" x14ac:dyDescent="0.3">
      <c r="A30" s="1"/>
      <c r="B30" s="1"/>
      <c r="C30" s="1"/>
      <c r="D30" s="1"/>
      <c r="G30" s="1">
        <v>1.2</v>
      </c>
      <c r="H30" s="1">
        <f>B19+((C2*G30*C4)/C13)*0.47*0.51-((C9*0.5*0.42*(30^2))/2)</f>
        <v>1575.4467559999998</v>
      </c>
      <c r="I30" s="1">
        <f>C19-((C2*G30*C4)/C13)*0.47*0.49-((C9*0.5*0.42*(30^2))/2)</f>
        <v>1438.8270306666664</v>
      </c>
      <c r="J30" s="1">
        <f>B20+((C2*G30*C4)/C13)*0.53*0.51-((C9*0.5*0.42*(30^2))/2)</f>
        <v>1769.0880440000003</v>
      </c>
      <c r="K30" s="1">
        <f>C20+((C2*G30*C4)/C13)*0.53*-0.51-((C9*0.5*0.42*(30^2))/2)</f>
        <v>1613.2523560000002</v>
      </c>
    </row>
    <row r="31" spans="1:11" x14ac:dyDescent="0.3">
      <c r="A31" s="1"/>
      <c r="B31" s="1"/>
      <c r="C31" s="1"/>
      <c r="D31" s="1"/>
      <c r="G31" s="1">
        <v>1.3</v>
      </c>
      <c r="H31" s="1">
        <f>B19+((C2*G31*C4)/C13)*0.47*0.51-((C9*0.5*0.42*(30^2))/2)</f>
        <v>1578.7919026666666</v>
      </c>
      <c r="I31" s="1">
        <f>C19-((C2*G31*C4)/C13)*0.47*0.49-((C9*0.5*0.42*(30^2))/2)</f>
        <v>1435.6130662222217</v>
      </c>
      <c r="J31" s="1">
        <f>B20+((C2*G31*C4)/C13)*0.53*0.51-((C9*0.5*0.42*(30^2))/2)</f>
        <v>1772.8602306666671</v>
      </c>
      <c r="K31" s="1">
        <f>C20+((C2*G31*C4)/C13)*0.53*-0.51-((C9*0.5*0.42*(30^2))/2)</f>
        <v>1609.4801693333334</v>
      </c>
    </row>
    <row r="32" spans="1:11" x14ac:dyDescent="0.3">
      <c r="A32" s="1"/>
      <c r="B32" s="1"/>
      <c r="C32" s="1"/>
      <c r="D32" s="1"/>
      <c r="G32" s="1">
        <v>1.4</v>
      </c>
      <c r="H32" s="1">
        <f>B19+((C2*G32*C4)/C13)*0.47*0.51-((C9*0.5*0.42*(30^2))/2)</f>
        <v>1582.1370493333332</v>
      </c>
      <c r="I32" s="1">
        <f>C19-((C2*G32*C4)/C13)*0.47*0.49-((C9*0.5*0.42*(30^2))/2)</f>
        <v>1432.3991017777773</v>
      </c>
      <c r="J32" s="1">
        <f>B20+((C2*G32*C4)/C13)*0.53*0.51-((C9*0.5*0.42*(30^2))/2)</f>
        <v>1776.6324173333337</v>
      </c>
      <c r="K32" s="1">
        <f>C20+((C2*G32*C4)/C13)*0.53*-0.51-((C9*0.5*0.42*(30^2))/2)</f>
        <v>1605.7079826666668</v>
      </c>
    </row>
    <row r="33" spans="1:11" x14ac:dyDescent="0.3">
      <c r="A33" s="1"/>
      <c r="B33" s="1"/>
      <c r="C33" s="1"/>
      <c r="D33" s="1"/>
      <c r="G33" s="1">
        <v>1.5</v>
      </c>
      <c r="H33" s="1">
        <f>B19+((C2*G33*C4)/C13)*0.47*0.51-((C9*0.5*0.42*(30^2))/2)</f>
        <v>1585.4821959999999</v>
      </c>
      <c r="I33" s="1">
        <f>C19-((C2*G33*C4)/C13)*0.47*0.49-((C9*0.5*0.42*(30^2))/2)</f>
        <v>1429.1851373333329</v>
      </c>
      <c r="J33" s="1">
        <f>B20+((C2*G33*C4)/C13)*0.53*0.51-((C9*0.5*0.42*(30^2))/2)</f>
        <v>1780.4046040000003</v>
      </c>
      <c r="K33" s="1">
        <f>C20+((C2*G33*C4)/C13)*0.53*-0.51-((C9*0.5*0.42*(30^2))/2)</f>
        <v>1601.9357960000002</v>
      </c>
    </row>
    <row r="34" spans="1:11" x14ac:dyDescent="0.3">
      <c r="A34" s="1"/>
      <c r="B34" s="1"/>
      <c r="C34" s="1"/>
      <c r="D34" s="1"/>
    </row>
    <row r="35" spans="1:11" x14ac:dyDescent="0.3">
      <c r="A35" s="1"/>
      <c r="B35" s="1"/>
      <c r="C35" s="1"/>
      <c r="D35" s="1"/>
    </row>
    <row r="36" spans="1:11" x14ac:dyDescent="0.3">
      <c r="A36" s="1"/>
      <c r="B36" s="1"/>
      <c r="C36" s="1"/>
      <c r="D36" s="1"/>
      <c r="G36" t="s">
        <v>37</v>
      </c>
      <c r="H36" t="s">
        <v>33</v>
      </c>
      <c r="I36" t="s">
        <v>34</v>
      </c>
      <c r="J36" t="s">
        <v>35</v>
      </c>
      <c r="K36" t="s">
        <v>36</v>
      </c>
    </row>
    <row r="37" spans="1:11" x14ac:dyDescent="0.3">
      <c r="A37" s="1"/>
      <c r="B37" s="1"/>
      <c r="C37" s="1"/>
      <c r="D37" s="1"/>
      <c r="G37" s="1">
        <v>0</v>
      </c>
      <c r="H37" s="1">
        <f>B19+((C2*G37*C4)/C13)*0.47*0.51-((C9*0.5*0.42*(30^2))/2)</f>
        <v>1535.3049959999998</v>
      </c>
      <c r="I37" s="1">
        <f>C19-((C2*G37*C4)/C13)*0.47*0.49-((C9*0.5*0.42*(30^2))/2)</f>
        <v>1477.3946039999996</v>
      </c>
      <c r="J37" s="1">
        <f>B20+((C2*G37*C4)/C13)*0.53*0.51-((C9*0.5*0.42*(30^2))/2)</f>
        <v>1723.8218040000004</v>
      </c>
      <c r="K37" s="1">
        <f>C20+((C2*G37*C4)/C13)*0.53*-0.51-((C9*0.5*0.42*(30^2))/2)</f>
        <v>1658.5185960000001</v>
      </c>
    </row>
    <row r="38" spans="1:11" x14ac:dyDescent="0.3">
      <c r="B38" s="1"/>
      <c r="G38" s="1">
        <v>0.1</v>
      </c>
      <c r="H38" s="1">
        <f>B19+((C2*G38*C4)/C13)*0.47*0.51-((C9*0.5*0.42*(30^2))/2)</f>
        <v>1538.6501426666666</v>
      </c>
      <c r="I38" s="1">
        <f>C19-((C2*G38*C4)/C13)*0.47*0.49-((C9*0.5*0.42*(30^2))/2)</f>
        <v>1474.1806395555552</v>
      </c>
      <c r="J38" s="1">
        <f>B20+((C2*G38*C4)/C13)*0.53*0.51-((C9*0.5*0.42*(30^2))/2)</f>
        <v>1727.593990666667</v>
      </c>
      <c r="K38" s="1">
        <f>C20+((C2*G38*C4)/C13)*0.53*-0.51-((C9*0.5*0.42*(30^2))/2)</f>
        <v>1654.7464093333335</v>
      </c>
    </row>
    <row r="39" spans="1:11" x14ac:dyDescent="0.3">
      <c r="B39" s="1"/>
      <c r="G39" s="1">
        <v>0.2</v>
      </c>
      <c r="H39" s="1">
        <f>B19+((C2*G39*C4)/C13)*0.47*0.51-((C9*0.5*0.42*(30^2))/2)</f>
        <v>1541.9952893333332</v>
      </c>
      <c r="I39" s="1">
        <f>C19-((C2*G39*C4)/C13)*0.47*0.49-((C9*0.5*0.42*(30^2))/2)</f>
        <v>1470.9666751111108</v>
      </c>
      <c r="J39" s="1">
        <f>B20+((C2*G39*C4)/C13)*0.53*0.51-((C9*0.5*0.42*(30^2))/2)</f>
        <v>1731.3661773333338</v>
      </c>
      <c r="K39" s="1">
        <f>C20+((C2*G39*C4)/C13)*0.53*-0.51-((C9*0.5*0.42*(30^2))/2)</f>
        <v>1650.9742226666667</v>
      </c>
    </row>
    <row r="40" spans="1:11" x14ac:dyDescent="0.3">
      <c r="B40" s="1"/>
      <c r="G40" s="1">
        <v>0.3</v>
      </c>
      <c r="H40" s="1">
        <f>B19+((C2*G40*C4)/C13)*0.47*0.51-((C9*0.5*0.42*(30^2))/2)</f>
        <v>1545.340436</v>
      </c>
      <c r="I40" s="1">
        <f>C19-((C2*G40*C4)/C13)*0.47*0.49-((C9*0.5*0.42*(30^2))/2)</f>
        <v>1467.7527106666662</v>
      </c>
      <c r="J40" s="1">
        <f>B20+((C2*G40*C4)/C13)*0.53*0.51-((C9*0.5*0.42*(30^2))/2)</f>
        <v>1735.1383640000004</v>
      </c>
      <c r="K40" s="1">
        <f>C20+((C2*G40*C4)/C13)*0.53*-0.51-((C9*0.5*0.42*(30^2))/2)</f>
        <v>1647.2020360000001</v>
      </c>
    </row>
    <row r="41" spans="1:11" x14ac:dyDescent="0.3">
      <c r="B41" s="1"/>
      <c r="G41" s="1">
        <v>0.4</v>
      </c>
      <c r="H41" s="1">
        <f>B19+((C2*G41*C4)/C13)*0.47*0.51-((C9*0.5*0.42*(30^2))/2)</f>
        <v>1548.6855826666665</v>
      </c>
      <c r="I41" s="1">
        <f>C19-((C2*G41*C4)/C13)*0.47*0.49-((C9*0.5*0.42*(30^2))/2)</f>
        <v>1464.5387462222218</v>
      </c>
      <c r="J41" s="1">
        <f>B20+((C2*G41*C4)/C13)*0.53*0.51-((C9*0.5*0.42*(30^2))/2)</f>
        <v>1738.9105506666669</v>
      </c>
      <c r="K41" s="1">
        <f>C20+((C2*G41*C4)/C13)*0.53*-0.51-((C9*0.5*0.42*(30^2))/2)</f>
        <v>1643.4298493333336</v>
      </c>
    </row>
    <row r="42" spans="1:11" x14ac:dyDescent="0.3">
      <c r="G42" s="1">
        <v>0.5</v>
      </c>
      <c r="H42" s="1">
        <f>B19+((C2*G42*C4)/C13)*0.47*0.51-((C9*0.5*0.42*(30^2))/2)</f>
        <v>1552.0307293333333</v>
      </c>
      <c r="I42" s="1">
        <f>C19-((C2*G42*C4)/C13)*0.47*0.49-((C9*0.5*0.42*(30^2))/2)</f>
        <v>1461.3247817777774</v>
      </c>
      <c r="J42" s="1">
        <f>B20+((C2*G42*C4)/C13)*0.53*0.51-((C9*0.5*0.42*(30^2))/2)</f>
        <v>1742.6827373333338</v>
      </c>
      <c r="K42" s="1">
        <f>C20+((C2*G42*C4)/C13)*0.53*-0.51-((C9*0.5*0.42*(30^2))/2)</f>
        <v>1639.6576626666667</v>
      </c>
    </row>
    <row r="43" spans="1:11" x14ac:dyDescent="0.3">
      <c r="G43" s="1">
        <v>0.6</v>
      </c>
      <c r="H43" s="1">
        <f>B19+((C2*G43*C4)/C13)*0.47*0.51-((C9*0.5*0.42*(30^2))/2)</f>
        <v>1555.3758759999998</v>
      </c>
      <c r="I43" s="1">
        <f>C19-((C2*G43*C4)/C13)*0.47*0.49-((C9*0.5*0.42*(30^2))/2)</f>
        <v>1458.110817333333</v>
      </c>
      <c r="J43" s="1">
        <f>B20+((C2*G43*C4)/C13)*0.53*0.51-((C9*0.5*0.42*(30^2))/2)</f>
        <v>1746.4549240000003</v>
      </c>
      <c r="K43" s="1">
        <f>C20+((C2*G43*C4)/C13)*0.53*-0.51-((C9*0.5*0.42*(30^2))/2)</f>
        <v>1635.8854760000002</v>
      </c>
    </row>
    <row r="44" spans="1:11" x14ac:dyDescent="0.3">
      <c r="G44" s="1">
        <v>0.7</v>
      </c>
      <c r="H44" s="1">
        <f>B19+((C2*G44*C4)/C13)*0.47*0.51-((C9*0.5*0.42*(30^2))/2)</f>
        <v>1558.7210226666666</v>
      </c>
      <c r="I44" s="1">
        <f>C19-((C2*G44*C4)/C13)*0.47*0.49-((C9*0.5*0.42*(30^2))/2)</f>
        <v>1454.8968528888886</v>
      </c>
      <c r="J44" s="1">
        <f>B20+((C2*G44*C4)/C13)*0.53*0.51-((C9*0.5*0.42*(30^2))/2)</f>
        <v>1750.2271106666669</v>
      </c>
      <c r="K44" s="1">
        <f>C20+((C2*G44*C4)/C13)*0.53*-0.51-((C9*0.5*0.42*(30^2))/2)</f>
        <v>1632.1132893333336</v>
      </c>
    </row>
    <row r="45" spans="1:11" x14ac:dyDescent="0.3">
      <c r="G45" s="1">
        <v>0.8</v>
      </c>
      <c r="H45" s="1">
        <f>B19+((C2*G45*C4)/C13)*0.47*0.51-((C9*0.5*0.42*(30^2))/2)</f>
        <v>1562.0661693333332</v>
      </c>
      <c r="I45" s="1">
        <f>C19-((C2*G45*C4)/C13)*0.47*0.49-((C9*0.5*0.42*(30^2))/2)</f>
        <v>1451.682888444444</v>
      </c>
      <c r="J45" s="1">
        <f>B20+((C2*G45*C4)/C13)*0.53*0.51-((C9*0.5*0.42*(30^2))/2)</f>
        <v>1753.9992973333337</v>
      </c>
      <c r="K45" s="1">
        <f>C20+((C2*G45*C4)/C13)*0.53*-0.51-((C9*0.5*0.42*(30^2))/2)</f>
        <v>1628.3411026666668</v>
      </c>
    </row>
    <row r="46" spans="1:11" x14ac:dyDescent="0.3">
      <c r="G46" s="1">
        <v>0.9</v>
      </c>
      <c r="H46" s="1">
        <f>B19+((C2*G46*C4)/C13)*0.47*0.51-((C9*0.5*0.42*(30^2))/2)</f>
        <v>1565.4113159999999</v>
      </c>
      <c r="I46" s="1">
        <f>C19-((C2*G46*C4)/C13)*0.47*0.49-((C9*0.5*0.42*(30^2))/2)</f>
        <v>1448.4689239999996</v>
      </c>
      <c r="J46" s="1">
        <f>B20+((C2*G46*C4)/C13)*0.53*0.51-((C9*0.5*0.42*(30^2))/2)</f>
        <v>1757.7714840000003</v>
      </c>
      <c r="K46" s="1">
        <f>C20+((C2*G46*C4)/C13)*0.53*-0.51-((C9*0.5*0.42*(30^2))/2)</f>
        <v>1624.5689160000002</v>
      </c>
    </row>
    <row r="47" spans="1:11" x14ac:dyDescent="0.3">
      <c r="G47" s="1">
        <v>1</v>
      </c>
      <c r="H47" s="1">
        <f>B19+((C2*G47*C4)/C13)*0.47*0.51-((C9*0.5*0.42*(30^2))/2)</f>
        <v>1568.7564626666665</v>
      </c>
      <c r="I47" s="1">
        <f>C19-((C2*G47*C4)/C13)*0.47*0.49-((C9*0.5*0.42*(30^2))/2)</f>
        <v>1445.2549595555552</v>
      </c>
      <c r="J47" s="1">
        <f>B20+((C2*G47*C4)/C13)*0.53*0.51-((C9*0.5*0.42*(30^2))/2)</f>
        <v>1761.5436706666671</v>
      </c>
      <c r="K47" s="1">
        <f>C20+((C2*G47*C4)/C13)*0.53*-0.51-((C9*0.5*0.42*(30^2))/2)</f>
        <v>1620.7967293333334</v>
      </c>
    </row>
    <row r="48" spans="1:11" x14ac:dyDescent="0.3">
      <c r="G48" s="1">
        <v>1.1000000000000001</v>
      </c>
      <c r="H48" s="1">
        <f>B19+((C2*G48*C4)/C13)*0.47*0.51-((C9*0.5*0.42*(30^2))/2)</f>
        <v>1572.1016093333333</v>
      </c>
      <c r="I48" s="1">
        <f>C19-((C2*G48*C4)/C13)*0.47*0.49-((C9*0.5*0.42*(30^2))/2)</f>
        <v>1442.0409951111108</v>
      </c>
      <c r="J48" s="1">
        <f>B20+((C2*G48*C4)/C13)*0.53*0.51-((C9*0.5*0.42*(30^2))/2)</f>
        <v>1765.3158573333337</v>
      </c>
      <c r="K48" s="1">
        <f>C20+((C2*G48*C4)/C13)*0.53*-0.51-((C9*0.5*0.42*(30^2))/2)</f>
        <v>1617.0245426666668</v>
      </c>
    </row>
    <row r="49" spans="7:11" x14ac:dyDescent="0.3">
      <c r="G49" s="1">
        <v>1.2</v>
      </c>
      <c r="H49" s="1">
        <f>B19+((C2*G49*C4)/C13)*0.47*0.51-((C9*0.5*0.42*(30^2))/2)</f>
        <v>1575.4467559999998</v>
      </c>
      <c r="I49" s="1">
        <f>C19-((C2*G49*C4)/C13)*0.47*0.49-((C9*0.5*0.42*(30^2))/2)</f>
        <v>1438.8270306666664</v>
      </c>
      <c r="J49" s="1">
        <f>B20+((C2*G49*C4)/C13)*0.53*0.51-((C9*0.5*0.42*(30^2))/2)</f>
        <v>1769.0880440000003</v>
      </c>
      <c r="K49" s="1">
        <f>C20+((C2*G49*C4)/C13)*0.53*-0.51-((C9*0.5*0.42*(30^2))/2)</f>
        <v>1613.2523560000002</v>
      </c>
    </row>
    <row r="50" spans="7:11" x14ac:dyDescent="0.3">
      <c r="G50" s="1">
        <v>1.3</v>
      </c>
      <c r="H50" s="1">
        <f>B19+((C2*G50*C4)/C13)*0.47*0.51-((C9*0.5*0.42*(30^2))/2)</f>
        <v>1578.7919026666666</v>
      </c>
      <c r="I50" s="1">
        <f>C19-((C2*G50*C4)/C13)*0.47*0.49-((C9*0.5*0.42*(30^2))/2)</f>
        <v>1435.6130662222217</v>
      </c>
      <c r="J50" s="1">
        <f>B20+((C2*G50*C4)/C13)*0.53*0.51-((C9*0.5*0.42*(30^2))/2)</f>
        <v>1772.8602306666671</v>
      </c>
      <c r="K50" s="1">
        <f>C20+((C2*G50*C4)/C13)*0.53*-0.51-((C9*0.5*0.42*(30^2))/2)</f>
        <v>1609.4801693333334</v>
      </c>
    </row>
    <row r="51" spans="7:11" x14ac:dyDescent="0.3">
      <c r="G51" s="1">
        <v>1.4</v>
      </c>
      <c r="H51" s="1">
        <f>B19+((C2*G51*C4)/C13)*0.47*0.51-((C9*0.5*0.42*(30^2))/2)</f>
        <v>1582.1370493333332</v>
      </c>
      <c r="I51" s="1">
        <f>C19-((C2*G51*C4)/C13)*0.47*0.49-((C9*0.5*0.42*(30^2))/2)</f>
        <v>1432.3991017777773</v>
      </c>
      <c r="J51" s="1">
        <f>B20+((C2*G51*C4)/C13)*0.53*0.51-((C9*0.5*0.42*(30^2))/2)</f>
        <v>1776.6324173333337</v>
      </c>
      <c r="K51" s="1">
        <f>C20+((C2*G51*C4)/C13)*0.53*-0.51-((C9*0.5*0.42*(30^2))/2)</f>
        <v>1605.7079826666668</v>
      </c>
    </row>
    <row r="52" spans="7:11" x14ac:dyDescent="0.3">
      <c r="G52" s="1">
        <v>1.5</v>
      </c>
      <c r="H52" s="1">
        <f>B19+((C2*G52*C4)/C13)*0.47*0.51-((C9*0.5*0.42*(30^2))/2)</f>
        <v>1585.4821959999999</v>
      </c>
      <c r="I52" s="1">
        <f>C19-((C2*G52*C4)/C13)*0.47*0.49-((C9*0.5*0.42*(30^2))/2)</f>
        <v>1429.1851373333329</v>
      </c>
      <c r="J52" s="1">
        <f>B20+((C2*G52*C4)/C13)*0.53*0.51-((C9*0.5*0.42*(30^2))/2)</f>
        <v>1780.4046040000003</v>
      </c>
      <c r="K52" s="1">
        <f>C20+((C2*G52*C4)/C13)*0.53*-0.51-((C9*0.5*0.42*(30^2))/2)</f>
        <v>1601.9357960000002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18440-B63E-4729-B43B-8D7E41CF6E1E}">
  <dimension ref="A1"/>
  <sheetViews>
    <sheetView workbookViewId="0">
      <selection activeCell="A3" sqref="A3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Xingjie Yu (1901221)</dc:creator>
  <cp:lastModifiedBy>Xingjie Yu</cp:lastModifiedBy>
  <dcterms:created xsi:type="dcterms:W3CDTF">2020-03-06T13:09:24Z</dcterms:created>
  <dcterms:modified xsi:type="dcterms:W3CDTF">2020-03-30T07:57:12Z</dcterms:modified>
</cp:coreProperties>
</file>