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bookViews>
    <workbookView xWindow="0" yWindow="0" windowWidth="19200" windowHeight="6930" tabRatio="500" firstSheet="1" activeTab="4"/>
  </bookViews>
  <sheets>
    <sheet name="IS_5yr" sheetId="1" r:id="rId1"/>
    <sheet name="Balance sheet 5yrs" sheetId="2" r:id="rId2"/>
    <sheet name="Cash Flow Statement 5yrs" sheetId="3" r:id="rId3"/>
    <sheet name="Ratio_5yrs" sheetId="4" r:id="rId4"/>
    <sheet name="Benchmarks" sheetId="5" r:id="rId5"/>
  </sheets>
  <externalReferences>
    <externalReference r:id="rId6"/>
  </externalReferenc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5" i="5" l="1"/>
  <c r="G15" i="5"/>
  <c r="F15" i="5"/>
  <c r="B8" i="5" s="1"/>
  <c r="E15" i="5"/>
  <c r="D15" i="5"/>
  <c r="C15" i="5"/>
  <c r="B15" i="5"/>
  <c r="B5" i="5" s="1"/>
  <c r="F5" i="5" s="1"/>
  <c r="D9" i="5"/>
  <c r="C9" i="5"/>
  <c r="E9" i="5" s="1"/>
  <c r="F9" i="5" s="1"/>
  <c r="B9" i="5"/>
  <c r="D8" i="5"/>
  <c r="C8" i="5"/>
  <c r="E8" i="5" s="1"/>
  <c r="D7" i="5"/>
  <c r="C7" i="5"/>
  <c r="E7" i="5" s="1"/>
  <c r="B7" i="5"/>
  <c r="F7" i="5" s="1"/>
  <c r="E6" i="5"/>
  <c r="D6" i="5"/>
  <c r="C6" i="5"/>
  <c r="O5" i="5"/>
  <c r="N5" i="5"/>
  <c r="D5" i="5"/>
  <c r="E5" i="5" s="1"/>
  <c r="C5" i="5"/>
  <c r="O4" i="5"/>
  <c r="N4" i="5"/>
  <c r="O3" i="5"/>
  <c r="F8" i="5" l="1"/>
  <c r="B6" i="5"/>
  <c r="N3" i="5" l="1"/>
  <c r="F6" i="5"/>
</calcChain>
</file>

<file path=xl/sharedStrings.xml><?xml version="1.0" encoding="utf-8"?>
<sst xmlns="http://schemas.openxmlformats.org/spreadsheetml/2006/main" count="386" uniqueCount="330">
  <si>
    <t>Line Item (USD $ Millions)</t>
  </si>
  <si>
    <t>FY 2020</t>
  </si>
  <si>
    <t>FY 2021</t>
  </si>
  <si>
    <t>FY 2022</t>
  </si>
  <si>
    <t>FY 2023</t>
  </si>
  <si>
    <t>FY 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</si>
  <si>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</si>
  <si>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</si>
  <si>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</si>
  <si>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</si>
  <si>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</si>
  <si>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</si>
  <si>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</si>
  <si>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</si>
  <si>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</si>
  <si>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</si>
  <si>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</si>
  <si>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</si>
  <si>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</si>
  <si>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(Losses) / Profits of Associates and JVs</t>
  </si>
  <si>
    <t>Other Operating Income</t>
  </si>
  <si>
    <t>Depreciation and Amortisation</t>
  </si>
  <si>
    <t>Impairment (Loss) / Reversal on Financial Assets</t>
  </si>
  <si>
    <t>Other Net Impairment (Charges) / Reversals</t>
  </si>
  <si>
    <t>Operating Profit / (Loss)</t>
  </si>
  <si>
    <t>Financial Income</t>
  </si>
  <si>
    <t>Financial Expenses</t>
  </si>
  <si>
    <t>Fair Value Gains / (Losses) on Contingent Purchase Consideration</t>
  </si>
  <si>
    <t>Profit / (Loss) Before Tax</t>
  </si>
  <si>
    <t>Taxation Benefit / (Expense)</t>
  </si>
  <si>
    <t>Profit / (Loss) for the Year</t>
  </si>
  <si>
    <t>Equity Holders of the Parent</t>
  </si>
  <si>
    <t>Non-Controlling Interest</t>
  </si>
  <si>
    <t>Basic EPS (cents)</t>
  </si>
  <si>
    <t>Diluted EPS (cents)</t>
  </si>
  <si>
    <t>ASSETS</t>
  </si>
  <si>
    <t>Non-Current Assets</t>
  </si>
  <si>
    <t>Goodwill and other intangible assets</t>
  </si>
  <si>
    <t>Property, plant and equipment</t>
  </si>
  <si>
    <t>Right-of-use assets</t>
  </si>
  <si>
    <t>Investment in associates and joint ventures</t>
  </si>
  <si>
    <t>Other financial assets (non-current)</t>
  </si>
  <si>
    <t>Deferred tax assets</t>
  </si>
  <si>
    <t>Retirement benefit assets / Other receivables</t>
  </si>
  <si>
    <t>Contract costs (non-current)</t>
  </si>
  <si>
    <t>Contract assets (non-current)</t>
  </si>
  <si>
    <t>Derivative financial instruments</t>
  </si>
  <si>
    <t>–</t>
  </si>
  <si>
    <t>Total Non-Current Assets</t>
  </si>
  <si>
    <t>Current Assets</t>
  </si>
  <si>
    <t>Inventories</t>
  </si>
  <si>
    <t>Trade and other receivables</t>
  </si>
  <si>
    <t>Current tax receivable</t>
  </si>
  <si>
    <t>Cash and cash equivalents</t>
  </si>
  <si>
    <t>Contract costs (current)</t>
  </si>
  <si>
    <t>Contract assets (current)</t>
  </si>
  <si>
    <t>Other financial assets (current)</t>
  </si>
  <si>
    <t>Total Current Assets</t>
  </si>
  <si>
    <t>TOTAL ASSETS</t>
  </si>
  <si>
    <t>LIABILITIES</t>
  </si>
  <si>
    <t>Current Liabilities</t>
  </si>
  <si>
    <t>Loans and other borrowings (current)</t>
  </si>
  <si>
    <t>Lease liabilities (current)</t>
  </si>
  <si>
    <t>Trade and other payables</t>
  </si>
  <si>
    <t>Deferred revenue (current)</t>
  </si>
  <si>
    <t>Current tax payable</t>
  </si>
  <si>
    <t>Provisions (current)</t>
  </si>
  <si>
    <t>Derivative financial instruments (current)</t>
  </si>
  <si>
    <t>Insurance liabilities / Other</t>
  </si>
  <si>
    <t>Total Current Liabilities</t>
  </si>
  <si>
    <t>Non-Current Liabilities</t>
  </si>
  <si>
    <t>Loans and other borrowings (non-current)</t>
  </si>
  <si>
    <t>Lease liabilities (non-current)</t>
  </si>
  <si>
    <t>Deferred tax liabilities</t>
  </si>
  <si>
    <t>Deferred compensation plan liabilities</t>
  </si>
  <si>
    <t>Retirement benefit obligations</t>
  </si>
  <si>
    <t>Provisions (non-current)</t>
  </si>
  <si>
    <t>Derivative financial instruments (non-current)</t>
  </si>
  <si>
    <t>Other non-current payables</t>
  </si>
  <si>
    <t>Total Non-Current Liabilities</t>
  </si>
  <si>
    <t>TOTAL LIABILITIES</t>
  </si>
  <si>
    <t>NET ASSETS</t>
  </si>
  <si>
    <t>EQUITY</t>
  </si>
  <si>
    <t>Called up share capital</t>
  </si>
  <si>
    <t>Share premium account</t>
  </si>
  <si>
    <t>Capital redemption reserve</t>
  </si>
  <si>
    <t>Other reserves (incl. Hedges, FV, etc.)</t>
  </si>
  <si>
    <t>Currency translation reserve</t>
  </si>
  <si>
    <t>376*</t>
  </si>
  <si>
    <t>298*</t>
  </si>
  <si>
    <t>381*</t>
  </si>
  <si>
    <t>Retained earnings</t>
  </si>
  <si>
    <t>Shares held by employee share trusts (Treasury)</t>
  </si>
  <si>
    <t>IHG Shareholders’ Equity</t>
  </si>
  <si>
    <t>Non-controlling interest</t>
  </si>
  <si>
    <t>TOTAL EQUITY</t>
  </si>
  <si>
    <t>Cash Flow Category</t>
  </si>
  <si>
    <t>OPERATING ACTIVITIES</t>
  </si>
  <si>
    <t>Profit/(Loss) for the year</t>
  </si>
  <si>
    <t>$628</t>
  </si>
  <si>
    <t>$750</t>
  </si>
  <si>
    <t>$376</t>
  </si>
  <si>
    <t>$265</t>
  </si>
  <si>
    <t>$(260)</t>
  </si>
  <si>
    <t>Adjustments for:</t>
  </si>
  <si>
    <t>Depreciation &amp; Amortization</t>
  </si>
  <si>
    <t>$65</t>
  </si>
  <si>
    <t>$67</t>
  </si>
  <si>
    <t>$68</t>
  </si>
  <si>
    <t>$98</t>
  </si>
  <si>
    <t>$110</t>
  </si>
  <si>
    <t>Impairment losses/(reversals)</t>
  </si>
  <si>
    <t>$10</t>
  </si>
  <si>
    <t>$(1)</t>
  </si>
  <si>
    <t>$5</t>
  </si>
  <si>
    <t>$88</t>
  </si>
  <si>
    <t>$8</t>
  </si>
  <si>
    <t>Share-based payments</t>
  </si>
  <si>
    <t>$44</t>
  </si>
  <si>
    <t>$36</t>
  </si>
  <si>
    <t>$30</t>
  </si>
  <si>
    <t>$28</t>
  </si>
  <si>
    <t>$21</t>
  </si>
  <si>
    <t>Net financial expenses</t>
  </si>
  <si>
    <t>$140</t>
  </si>
  <si>
    <t>$52</t>
  </si>
  <si>
    <t>$96</t>
  </si>
  <si>
    <t>$139</t>
  </si>
  <si>
    <t>Tax charge</t>
  </si>
  <si>
    <t>$269</t>
  </si>
  <si>
    <t>$260</t>
  </si>
  <si>
    <t>$164</t>
  </si>
  <si>
    <t>$(20)</t>
  </si>
  <si>
    <t>Working Capital Changes:</t>
  </si>
  <si>
    <t>Increase in Deferred Revenue</t>
  </si>
  <si>
    <t>$214</t>
  </si>
  <si>
    <t>$123</t>
  </si>
  <si>
    <t>$108</t>
  </si>
  <si>
    <t>$39</t>
  </si>
  <si>
    <t>$1</t>
  </si>
  <si>
    <t>(Increase)/Decrease in Receivables</t>
  </si>
  <si>
    <t>$(106)</t>
  </si>
  <si>
    <t>$(70)</t>
  </si>
  <si>
    <t>$(132)</t>
  </si>
  <si>
    <t>$(75)</t>
  </si>
  <si>
    <t>$38</t>
  </si>
  <si>
    <t>(Decrease)/Increase in Payables</t>
  </si>
  <si>
    <t>$(45)</t>
  </si>
  <si>
    <t>$31</t>
  </si>
  <si>
    <t>$121</t>
  </si>
  <si>
    <t>$153</t>
  </si>
  <si>
    <t>$(69)</t>
  </si>
  <si>
    <t>Net Cash from Operating Activities</t>
  </si>
  <si>
    <t>$724</t>
  </si>
  <si>
    <t>$893</t>
  </si>
  <si>
    <t>$646</t>
  </si>
  <si>
    <t>$636</t>
  </si>
  <si>
    <t>$137</t>
  </si>
  <si>
    <t>INVESTING ACTIVITIES</t>
  </si>
  <si>
    <t>Purchase of Property, Plant &amp; Equipment</t>
  </si>
  <si>
    <t>$(29)</t>
  </si>
  <si>
    <t>$(28)</t>
  </si>
  <si>
    <t>$(54)</t>
  </si>
  <si>
    <t>$(17)</t>
  </si>
  <si>
    <t>$(26)</t>
  </si>
  <si>
    <t>Purchase of Intangible Assets</t>
  </si>
  <si>
    <t>$(49)</t>
  </si>
  <si>
    <t>$(35)</t>
  </si>
  <si>
    <t>$(50)</t>
  </si>
  <si>
    <t>Investment in Associates/JV</t>
  </si>
  <si>
    <t>$(6)</t>
  </si>
  <si>
    <t>$(3)</t>
  </si>
  <si>
    <t>$0</t>
  </si>
  <si>
    <t>$(2)</t>
  </si>
  <si>
    <t>Investment in Other Financial Assets</t>
  </si>
  <si>
    <t>$(60)</t>
  </si>
  <si>
    <t>$(5)</t>
  </si>
  <si>
    <t>Deferred Consideration Paid/Received</t>
  </si>
  <si>
    <t>$24</t>
  </si>
  <si>
    <t>Net Cash from Investing Activities</t>
  </si>
  <si>
    <t>$(56)</t>
  </si>
  <si>
    <t>$(148)</t>
  </si>
  <si>
    <t>$(100)</t>
  </si>
  <si>
    <t>$(57)</t>
  </si>
  <si>
    <t>$(83)</t>
  </si>
  <si>
    <t>FINANCING ACTIVITIES</t>
  </si>
  <si>
    <t>Proceeds from Borrowings</t>
  </si>
  <si>
    <t>$287</t>
  </si>
  <si>
    <t>$1,100</t>
  </si>
  <si>
    <t>Repayment of Borrowings</t>
  </si>
  <si>
    <t>$(600)</t>
  </si>
  <si>
    <t>Principal Lease Payments</t>
  </si>
  <si>
    <t>$(46)</t>
  </si>
  <si>
    <t>$(36)</t>
  </si>
  <si>
    <t>$(32)</t>
  </si>
  <si>
    <t>$(65)</t>
  </si>
  <si>
    <t>Purchase of Own Shares (Buybacks)</t>
  </si>
  <si>
    <t>$(812)</t>
  </si>
  <si>
    <t>$(765)</t>
  </si>
  <si>
    <t>$(513)</t>
  </si>
  <si>
    <t>Dividends Paid</t>
  </si>
  <si>
    <t>$(259)</t>
  </si>
  <si>
    <t>$(245)</t>
  </si>
  <si>
    <t>$(233)</t>
  </si>
  <si>
    <t>Other Financing Items</t>
  </si>
  <si>
    <t>$17</t>
  </si>
  <si>
    <t>Net Cash from Financing Activities</t>
  </si>
  <si>
    <t>$(813)</t>
  </si>
  <si>
    <t>$(1,028)</t>
  </si>
  <si>
    <t>$(781)</t>
  </si>
  <si>
    <t>$435</t>
  </si>
  <si>
    <t>Net Movement in Cash</t>
  </si>
  <si>
    <t>$(145)</t>
  </si>
  <si>
    <t>$(283)</t>
  </si>
  <si>
    <t>$(235)</t>
  </si>
  <si>
    <t>$547</t>
  </si>
  <si>
    <t>$489</t>
  </si>
  <si>
    <t>Cash at Beginning of Year</t>
  </si>
  <si>
    <t>$1,278</t>
  </si>
  <si>
    <t>$1,391</t>
  </si>
  <si>
    <t>$1,624</t>
  </si>
  <si>
    <t>$600</t>
  </si>
  <si>
    <t>Exchange Rate Effects</t>
  </si>
  <si>
    <t>$(77)</t>
  </si>
  <si>
    <t>$3</t>
  </si>
  <si>
    <t>$86</t>
  </si>
  <si>
    <t>Cash at End of Year</t>
  </si>
  <si>
    <t>$1,056</t>
  </si>
  <si>
    <t>$1,111</t>
  </si>
  <si>
    <t>$1,475</t>
  </si>
  <si>
    <t>$658</t>
  </si>
  <si>
    <t>$1,175</t>
  </si>
  <si>
    <t>Ratio</t>
  </si>
  <si>
    <t>Formula</t>
  </si>
  <si>
    <t>Profitability</t>
  </si>
  <si>
    <t>Operating Margin</t>
  </si>
  <si>
    <t>Operating Profit / Revenue</t>
  </si>
  <si>
    <t>Net Margin</t>
  </si>
  <si>
    <t>Net Profit / Revenue</t>
  </si>
  <si>
    <t>Return on Assets (ROA)</t>
  </si>
  <si>
    <t>Net Profit / Total Assets</t>
  </si>
  <si>
    <t>Liquidity</t>
  </si>
  <si>
    <t>Current Ratio</t>
  </si>
  <si>
    <t>Current Assets / Current Liab.</t>
  </si>
  <si>
    <t>Quick Ratio</t>
  </si>
  <si>
    <t>(Cash + Receivables) / Current Liab.</t>
  </si>
  <si>
    <t>Cash Ratio</t>
  </si>
  <si>
    <t>Cash / Current Liab.</t>
  </si>
  <si>
    <t>Efficiency</t>
  </si>
  <si>
    <t>Asset Turnover</t>
  </si>
  <si>
    <t>Revenue / Total Assets</t>
  </si>
  <si>
    <t>Fixed Asset Turnover</t>
  </si>
  <si>
    <t>Revenue / PPE</t>
  </si>
  <si>
    <t>19.0x</t>
  </si>
  <si>
    <t>18.8x</t>
  </si>
  <si>
    <t>11.8x</t>
  </si>
  <si>
    <t>12.7x</t>
  </si>
  <si>
    <t>15.4x</t>
  </si>
  <si>
    <t>Leverage</t>
  </si>
  <si>
    <t>Debt-to-Equity</t>
  </si>
  <si>
    <t>Total Debt / Total Equity</t>
  </si>
  <si>
    <t>(-1.41x)</t>
  </si>
  <si>
    <t>(-1.52x)</t>
  </si>
  <si>
    <t>(-1.73x)</t>
  </si>
  <si>
    <t>(-1.63x)</t>
  </si>
  <si>
    <t>(-2.05x)</t>
  </si>
  <si>
    <t>Interest Coverage</t>
  </si>
  <si>
    <t>Operating Profit / Finance Costs</t>
  </si>
  <si>
    <t>9.7x</t>
  </si>
  <si>
    <t>11.2x</t>
  </si>
  <si>
    <t>7.8x</t>
  </si>
  <si>
    <t>4.1x</t>
  </si>
  <si>
    <t>1.8x</t>
  </si>
  <si>
    <t>Net Debt / EBITDA</t>
  </si>
  <si>
    <t>(Debt - Cash) / EBITDA</t>
  </si>
  <si>
    <t>2.35x</t>
  </si>
  <si>
    <t>2.10x</t>
  </si>
  <si>
    <t>2.80x</t>
  </si>
  <si>
    <t>4.50x</t>
  </si>
  <si>
    <t>5.20x</t>
  </si>
  <si>
    <t>IHG 2024 Benchmark Comparison - Direct Hotel Competitors</t>
  </si>
  <si>
    <t>Comparison with Marriott International and Hilton Worldwide using 2024 annual-report data. Ratios use the same formulas across all companies.</t>
  </si>
  <si>
    <t>Company</t>
  </si>
  <si>
    <t>ROA</t>
  </si>
  <si>
    <t>Free cash flow margin</t>
  </si>
  <si>
    <t>IHG</t>
  </si>
  <si>
    <t>IHG 2024</t>
  </si>
  <si>
    <t>Marriott 2024</t>
  </si>
  <si>
    <t>Hilton 2024</t>
  </si>
  <si>
    <t>Peer average</t>
  </si>
  <si>
    <t>IHG vs peer average</t>
  </si>
  <si>
    <t>Strength / weakness</t>
  </si>
  <si>
    <t>Marriott</t>
  </si>
  <si>
    <t>Return on equity (ROE)</t>
  </si>
  <si>
    <t>Not directly meaningful: all three companies report negative equity. IHG is less negative, but this should not be treated as a normal ROE strength.</t>
  </si>
  <si>
    <t>Hilton</t>
  </si>
  <si>
    <t>Return on assets (ROA)</t>
  </si>
  <si>
    <t>Strength: IHG's 13.1% ROA is above both Marriott and Hilton, showing stronger profit generation from its asset base.</t>
  </si>
  <si>
    <t>Price/earnings ratio (P/E)</t>
  </si>
  <si>
    <t>Mixed: IHG trades at a slightly lower P/E than Marriott and well below Hilton, which may indicate better relative value but also lower expected growth.</t>
  </si>
  <si>
    <t>Operating cash flow ratio</t>
  </si>
  <si>
    <t>Moderate strength: IHG's 0.38x exceeds Marriott's 0.32x but remains below Hilton's 0.43x.</t>
  </si>
  <si>
    <t>Strength: IHG's 13.1% margin is well above Marriott's 8.0%, although Hilton leads at 16.2%.</t>
  </si>
  <si>
    <t>UNDERLYING 2024 BENCHMARK INPUTS</t>
  </si>
  <si>
    <t>Net income attributable ($m)</t>
  </si>
  <si>
    <t>Average equity ($m)</t>
  </si>
  <si>
    <t>Average assets ($m)</t>
  </si>
  <si>
    <t>Current liabilities ($m)</t>
  </si>
  <si>
    <t>Operating cash flow ($m)</t>
  </si>
  <si>
    <t>Capital expenditure ($m)</t>
  </si>
  <si>
    <t>Revenue ($m)</t>
  </si>
  <si>
    <t>P/E (x)</t>
  </si>
  <si>
    <t>Annual report source</t>
  </si>
  <si>
    <t>P/E source</t>
  </si>
  <si>
    <t>https://www.ihgplc.com/~/media/Files/I/Ihg-Plc/investors/annual-report/2024/annual-report-2024-IHG-144ppi.pdf</t>
  </si>
  <si>
    <t>https://stockanalysis.com/stocks/ihg/financials/ratios/</t>
  </si>
  <si>
    <t>Marriott International</t>
  </si>
  <si>
    <t>https://www.sec.gov/Archives/edgar/data/1048286/000162828025004818/mar-20241231.htm</t>
  </si>
  <si>
    <t>https://stockanalysis.com/stocks/mar/financials/ratios/</t>
  </si>
  <si>
    <t>Hilton Worldwide</t>
  </si>
  <si>
    <t>https://www.sec.gov/Archives/edgar/data/1585689/000158568925000008/hlt-20241231.htm</t>
  </si>
  <si>
    <t>https://stockanalysis.com/stocks/hlt/financials/ratios/</t>
  </si>
  <si>
    <t>METHODOLOGY AND INTERPRETATION NOTES</t>
  </si>
  <si>
    <t>ROE</t>
  </si>
  <si>
    <t>Net income attributable to shareholders / average shareholders' equity. Negative equity makes the result unconventional.</t>
  </si>
  <si>
    <t>Net income attributable to shareholders / average total assets.</t>
  </si>
  <si>
    <t>P/E</t>
  </si>
  <si>
    <t>Fiscal-year P/E from StockAnalysis. A lower figure can indicate lower valuation, but it may also reflect lower expected growth or higher perceived risk.</t>
  </si>
  <si>
    <t>Net cash provided by operating activities / current liabilities.</t>
  </si>
  <si>
    <t>(Operating cash flow - capital expenditure) / revenue. Hilton capex includes property/equipment capex and capitalised software.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</si>
</sst>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%;[Red]\(0.0%\);\-"/>
    <numFmt numFmtId="165" formatCode="0.0\x;[Red]\(0.0\x\);\-"/>
    <numFmt numFmtId="166" formatCode="0.00\x;[Red]\(0.00\x\);\-"/>
    <numFmt numFmtId="167" formatCode="#,##0.0;[Red]\(#,##0.0\);\-"/>
  </numFmts>
  <fonts count="13">
    <font>
      <sz val="11"/>
      <color theme="1"/>
      <name val="Calibri"/>
      <family val="2"/>
      <charset val="1"/>
    </font>
    <font>
      <b/>
      <sz val="10"/>
      <name val="Cambria"/>
      <family val="1"/>
    </font>
    <font>
      <sz val="10"/>
      <name val="Cambria"/>
      <family val="1"/>
    </font>
    <font>
      <b/>
      <sz val="11"/>
      <color theme="1"/>
      <name val="Calibri"/>
      <family val="2"/>
      <scheme val="minor"/>
    </font>
    <font>
      <b/>
      <sz val="18"/>
      <color rgb="FFFFFFFF"/>
      <name val="Carlito"/>
    </font>
    <font>
      <i/>
      <sz val="10"/>
      <color rgb="FF5B6570"/>
      <name val="Carlito"/>
    </font>
    <font>
      <b/>
      <sz val="11"/>
      <color rgb="FFFFFFFF"/>
      <name val="Carlito"/>
    </font>
    <font>
      <b/>
      <sz val="11"/>
      <color rgb="FF0B5661"/>
      <name val="Carlito"/>
    </font>
    <font>
      <sz val="11"/>
      <color rgb="FF000000"/>
      <name val="Carlito"/>
    </font>
    <font>
      <sz val="10"/>
      <color rgb="FF333333"/>
      <name val="Carlito"/>
    </font>
    <font>
      <sz val="11"/>
      <color rgb="FF008000"/>
      <name val="Carlito"/>
    </font>
    <font>
      <sz val="11"/>
      <color rgb="FF0000FF"/>
      <name val="Carlito"/>
    </font>
    <font>
      <sz val="8"/>
      <color rgb="FF0000FF"/>
      <name val="Carlito"/>
    </font>
  </fonts>
  <fills count="4">
    <fill>
      <patternFill patternType="none"/>
    </fill>
    <fill>
      <patternFill patternType="gray125"/>
    </fill>
    <fill>
      <patternFill patternType="solid">
        <fgColor rgb="FF0B5661"/>
      </patternFill>
    </fill>
    <fill>
      <patternFill patternType="solid">
        <fgColor rgb="FFF05A00"/>
      </patternFill>
    </fill>
  </fills>
  <borders count="17">
    <border>
      <left/>
      <right/>
      <top/>
      <bottom/>
      <diagonal/>
    </border>
    <border>
      <left style="thin">
        <color rgb="FFD9E1E5"/>
      </left>
      <right/>
      <top style="thin">
        <color rgb="FFB7C9CE"/>
      </top>
      <bottom/>
      <diagonal/>
    </border>
    <border>
      <left/>
      <right/>
      <top style="thin">
        <color rgb="FFB7C9CE"/>
      </top>
      <bottom/>
      <diagonal/>
    </border>
    <border>
      <left/>
      <right style="thin">
        <color rgb="FFD9E1E5"/>
      </right>
      <top style="thin">
        <color rgb="FFB7C9CE"/>
      </top>
      <bottom/>
      <diagonal/>
    </border>
    <border>
      <left style="thin">
        <color rgb="FFD9E1E5"/>
      </left>
      <right/>
      <top/>
      <bottom/>
      <diagonal/>
    </border>
    <border>
      <left/>
      <right style="thin">
        <color rgb="FFD9E1E5"/>
      </right>
      <top/>
      <bottom/>
      <diagonal/>
    </border>
    <border>
      <left style="thin">
        <color rgb="FFD9E1E5"/>
      </left>
      <right/>
      <top/>
      <bottom style="thin">
        <color rgb="FFB7C9CE"/>
      </bottom>
      <diagonal/>
    </border>
    <border>
      <left/>
      <right/>
      <top/>
      <bottom style="thin">
        <color rgb="FFB7C9CE"/>
      </bottom>
      <diagonal/>
    </border>
    <border>
      <left/>
      <right style="thin">
        <color rgb="FFD9E1E5"/>
      </right>
      <top/>
      <bottom style="thin">
        <color rgb="FFB7C9CE"/>
      </bottom>
      <diagonal/>
    </border>
    <border>
      <left style="thin">
        <color rgb="FFE7ECEF"/>
      </left>
      <right/>
      <top style="thin">
        <color rgb="FFD9E1E5"/>
      </top>
      <bottom/>
      <diagonal/>
    </border>
    <border>
      <left/>
      <right/>
      <top style="thin">
        <color rgb="FFD9E1E5"/>
      </top>
      <bottom/>
      <diagonal/>
    </border>
    <border>
      <left/>
      <right style="thin">
        <color rgb="FFE7ECEF"/>
      </right>
      <top style="thin">
        <color rgb="FFD9E1E5"/>
      </top>
      <bottom/>
      <diagonal/>
    </border>
    <border>
      <left style="thin">
        <color rgb="FFE7ECEF"/>
      </left>
      <right/>
      <top/>
      <bottom/>
      <diagonal/>
    </border>
    <border>
      <left/>
      <right style="thin">
        <color rgb="FFE7ECEF"/>
      </right>
      <top/>
      <bottom/>
      <diagonal/>
    </border>
    <border>
      <left style="thin">
        <color rgb="FFE7ECEF"/>
      </left>
      <right/>
      <top/>
      <bottom style="thin">
        <color rgb="FFD9E1E5"/>
      </bottom>
      <diagonal/>
    </border>
    <border>
      <left/>
      <right/>
      <top/>
      <bottom style="thin">
        <color rgb="FFD9E1E5"/>
      </bottom>
      <diagonal/>
    </border>
    <border>
      <left/>
      <right style="thin">
        <color rgb="FFE7ECEF"/>
      </right>
      <top/>
      <bottom style="thin">
        <color rgb="FFD9E1E5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10" fontId="0" fillId="0" borderId="0" xfId="0" applyNumberFormat="1"/>
    <xf numFmtId="0" fontId="4" fillId="2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/>
    <xf numFmtId="164" fontId="8" fillId="0" borderId="0" xfId="0" applyNumberFormat="1" applyFont="1" applyFill="1"/>
    <xf numFmtId="0" fontId="9" fillId="0" borderId="5" xfId="0" applyNumberFormat="1" applyFont="1" applyFill="1" applyBorder="1" applyAlignment="1">
      <alignment vertical="top" wrapText="1"/>
    </xf>
    <xf numFmtId="165" fontId="8" fillId="0" borderId="0" xfId="0" applyNumberFormat="1" applyFont="1" applyFill="1"/>
    <xf numFmtId="166" fontId="8" fillId="0" borderId="0" xfId="0" applyNumberFormat="1" applyFont="1" applyFill="1"/>
    <xf numFmtId="0" fontId="7" fillId="0" borderId="6" xfId="0" applyNumberFormat="1" applyFont="1" applyFill="1" applyBorder="1"/>
    <xf numFmtId="164" fontId="8" fillId="0" borderId="7" xfId="0" applyNumberFormat="1" applyFont="1" applyFill="1" applyBorder="1"/>
    <xf numFmtId="0" fontId="9" fillId="0" borderId="8" xfId="0" applyNumberFormat="1" applyFont="1" applyFill="1" applyBorder="1" applyAlignment="1">
      <alignment vertical="top" wrapText="1"/>
    </xf>
    <xf numFmtId="0" fontId="6" fillId="2" borderId="0" xfId="0" applyNumberFormat="1" applyFont="1" applyFill="1" applyBorder="1" applyAlignment="1">
      <alignment horizontal="left"/>
    </xf>
    <xf numFmtId="0" fontId="6" fillId="3" borderId="9" xfId="0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 wrapText="1"/>
    </xf>
    <xf numFmtId="0" fontId="6" fillId="3" borderId="11" xfId="0" applyNumberFormat="1" applyFont="1" applyFill="1" applyBorder="1" applyAlignment="1">
      <alignment horizontal="center" vertical="center" wrapText="1"/>
    </xf>
    <xf numFmtId="0" fontId="0" fillId="0" borderId="12" xfId="0" applyNumberFormat="1" applyFont="1" applyFill="1" applyBorder="1"/>
    <xf numFmtId="167" fontId="10" fillId="0" borderId="0" xfId="0" applyNumberFormat="1" applyFont="1" applyFill="1"/>
    <xf numFmtId="165" fontId="11" fillId="0" borderId="0" xfId="0" applyNumberFormat="1" applyFont="1" applyFill="1"/>
    <xf numFmtId="0" fontId="12" fillId="0" borderId="0" xfId="0" applyNumberFormat="1" applyFont="1" applyFill="1" applyAlignment="1">
      <alignment wrapText="1"/>
    </xf>
    <xf numFmtId="0" fontId="12" fillId="0" borderId="13" xfId="0" applyNumberFormat="1" applyFont="1" applyFill="1" applyBorder="1" applyAlignment="1">
      <alignment wrapText="1"/>
    </xf>
    <xf numFmtId="167" fontId="11" fillId="0" borderId="0" xfId="0" applyNumberFormat="1" applyFont="1" applyFill="1"/>
    <xf numFmtId="0" fontId="0" fillId="0" borderId="14" xfId="0" applyNumberFormat="1" applyFont="1" applyFill="1" applyBorder="1"/>
    <xf numFmtId="167" fontId="11" fillId="0" borderId="15" xfId="0" applyNumberFormat="1" applyFont="1" applyFill="1" applyBorder="1"/>
    <xf numFmtId="165" fontId="11" fillId="0" borderId="15" xfId="0" applyNumberFormat="1" applyFont="1" applyFill="1" applyBorder="1"/>
    <xf numFmtId="0" fontId="12" fillId="0" borderId="15" xfId="0" applyNumberFormat="1" applyFont="1" applyFill="1" applyBorder="1" applyAlignment="1">
      <alignment wrapText="1"/>
    </xf>
    <xf numFmtId="0" fontId="12" fillId="0" borderId="16" xfId="0" applyNumberFormat="1" applyFont="1" applyFill="1" applyBorder="1" applyAlignment="1">
      <alignment wrapText="1"/>
    </xf>
    <xf numFmtId="0" fontId="7" fillId="0" borderId="9" xfId="0" applyNumberFormat="1" applyFont="1" applyFill="1" applyBorder="1" applyAlignment="1">
      <alignment vertical="center"/>
    </xf>
    <xf numFmtId="0" fontId="9" fillId="0" borderId="10" xfId="0" applyNumberFormat="1" applyFont="1" applyFill="1" applyBorder="1" applyAlignment="1">
      <alignment vertical="center" wrapText="1"/>
    </xf>
    <xf numFmtId="0" fontId="9" fillId="0" borderId="11" xfId="0" applyNumberFormat="1" applyFont="1" applyFill="1" applyBorder="1" applyAlignment="1">
      <alignment vertical="center" wrapText="1"/>
    </xf>
    <xf numFmtId="0" fontId="7" fillId="0" borderId="12" xfId="0" applyNumberFormat="1" applyFont="1" applyFill="1" applyBorder="1" applyAlignment="1">
      <alignment vertical="center"/>
    </xf>
    <xf numFmtId="0" fontId="9" fillId="0" borderId="0" xfId="0" applyNumberFormat="1" applyFont="1" applyFill="1" applyAlignment="1">
      <alignment vertical="center" wrapText="1"/>
    </xf>
    <xf numFmtId="0" fontId="9" fillId="0" borderId="13" xfId="0" applyNumberFormat="1" applyFont="1" applyFill="1" applyBorder="1" applyAlignment="1">
      <alignment vertical="center" wrapText="1"/>
    </xf>
    <xf numFmtId="0" fontId="7" fillId="0" borderId="14" xfId="0" applyNumberFormat="1" applyFont="1" applyFill="1" applyBorder="1" applyAlignment="1">
      <alignment vertical="center"/>
    </xf>
    <xf numFmtId="0" fontId="9" fillId="0" borderId="15" xfId="0" applyNumberFormat="1" applyFont="1" applyFill="1" applyBorder="1" applyAlignment="1">
      <alignment vertical="center" wrapText="1"/>
    </xf>
    <xf numFmtId="0" fontId="9" fillId="0" borderId="16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IN"/>
              <a:t>2024 ROA and Free Cash Flow Margin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ROA</c:v>
          </c:tx>
          <c:invertIfNegative val="1"/>
          <c:cat>
            <c:strRef>
              <c:f>[1]Benchmark!$M$3:$M$5</c:f>
              <c:strCache>
                <c:ptCount val="3"/>
                <c:pt idx="0">
                  <c:v>IHG</c:v>
                </c:pt>
                <c:pt idx="1">
                  <c:v>Marriott</c:v>
                </c:pt>
                <c:pt idx="2">
                  <c:v>Hilton</c:v>
                </c:pt>
              </c:strCache>
            </c:strRef>
          </c:cat>
          <c:val>
            <c:numRef>
              <c:f>[1]Benchmark!$N$3:$N$5</c:f>
              <c:numCache>
                <c:formatCode>General</c:formatCode>
                <c:ptCount val="3"/>
                <c:pt idx="0">
                  <c:v>0.13136701181884741</c:v>
                </c:pt>
                <c:pt idx="1">
                  <c:v>9.1599814871953095E-2</c:v>
                </c:pt>
                <c:pt idx="2">
                  <c:v>9.6168906431099835E-2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6B-412D-910B-258356D93D30}"/>
            </c:ext>
          </c:extLst>
        </c:ser>
        <c:ser>
          <c:idx val="1"/>
          <c:order val="1"/>
          <c:tx>
            <c:v>Free cash flow margin</c:v>
          </c:tx>
          <c:invertIfNegative val="1"/>
          <c:cat>
            <c:strRef>
              <c:f>[1]Benchmark!$M$3:$M$5</c:f>
              <c:strCache>
                <c:ptCount val="3"/>
                <c:pt idx="0">
                  <c:v>IHG</c:v>
                </c:pt>
                <c:pt idx="1">
                  <c:v>Marriott</c:v>
                </c:pt>
                <c:pt idx="2">
                  <c:v>Hilton</c:v>
                </c:pt>
              </c:strCache>
            </c:strRef>
          </c:cat>
          <c:val>
            <c:numRef>
              <c:f>[1]Benchmark!$O$3:$O$5</c:f>
              <c:numCache>
                <c:formatCode>General</c:formatCode>
                <c:ptCount val="3"/>
                <c:pt idx="0">
                  <c:v>0.13122080032500508</c:v>
                </c:pt>
                <c:pt idx="1">
                  <c:v>7.9641434262948202E-2</c:v>
                </c:pt>
                <c:pt idx="2">
                  <c:v>0.16243064256309289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6B-412D-910B-258356D93D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layout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16</xdr:col>
      <xdr:colOff>0</xdr:colOff>
      <xdr:row>12</xdr:row>
      <xdr:rowOff>0</xdr:rowOff>
    </xdr:to>
    <xdr:graphicFrame macro="">
      <xdr:nvGraphicFramePr>
        <xdr:cNvPr id="2" name="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Packages/5319275A.51895FA4EA97F_cv1g1gvanyjgm/LocalState/sessions/F5BC734B8C7401998A5B167004DB74EE68965316/transfers/2026-31/IHG_5_Year_Financial_Ratios_and_Benchmark_Updat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Flow Statement"/>
      <sheetName val="5Y Income Statement"/>
      <sheetName val="Combined Balance Sheet"/>
      <sheetName val="Ratios_5yr"/>
      <sheetName val="Benchmark"/>
    </sheetNames>
    <sheetDataSet>
      <sheetData sheetId="0">
        <row r="11">
          <cell r="B11">
            <v>-78</v>
          </cell>
        </row>
        <row r="28">
          <cell r="B28">
            <v>724</v>
          </cell>
        </row>
      </sheetData>
      <sheetData sheetId="1">
        <row r="9">
          <cell r="B9">
            <v>4923</v>
          </cell>
        </row>
        <row r="29">
          <cell r="B29">
            <v>628</v>
          </cell>
        </row>
      </sheetData>
      <sheetData sheetId="2">
        <row r="32">
          <cell r="B32">
            <v>4748</v>
          </cell>
          <cell r="C32">
            <v>4813</v>
          </cell>
        </row>
        <row r="43">
          <cell r="B43">
            <v>-1928</v>
          </cell>
        </row>
        <row r="60">
          <cell r="B60">
            <v>-2312</v>
          </cell>
          <cell r="C60">
            <v>-1950</v>
          </cell>
        </row>
      </sheetData>
      <sheetData sheetId="3"/>
      <sheetData sheetId="4">
        <row r="3">
          <cell r="M3" t="str">
            <v>IHG</v>
          </cell>
          <cell r="N3">
            <v>0.13136701181884741</v>
          </cell>
          <cell r="O3">
            <v>0.13122080032500508</v>
          </cell>
        </row>
        <row r="4">
          <cell r="M4" t="str">
            <v>Marriott</v>
          </cell>
          <cell r="N4">
            <v>9.1599814871953095E-2</v>
          </cell>
          <cell r="O4">
            <v>7.9641434262948202E-2</v>
          </cell>
        </row>
        <row r="5">
          <cell r="M5" t="str">
            <v>Hilton</v>
          </cell>
          <cell r="N5">
            <v>9.6168906431099835E-2</v>
          </cell>
          <cell r="O5">
            <v>0.16243064256309289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Normal="100" workbookViewId="0">
      <selection activeCell="F6" sqref="F6"/>
    </sheetView>
  </sheetViews>
  <sheetFormatPr defaultColWidth="8.6328125" defaultRowHeight="14.5"/>
  <cols>
    <col min="1" max="1" width="55.81640625" bestFit="1" customWidth="1"/>
    <col min="2" max="3" width="7.6328125" bestFit="1" customWidth="1"/>
    <col min="4" max="6" width="8.179687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2">
        <v>823</v>
      </c>
      <c r="C2" s="2">
        <v>1153</v>
      </c>
      <c r="D2" s="2">
        <v>1449</v>
      </c>
      <c r="E2" s="2">
        <v>1672</v>
      </c>
      <c r="F2" s="2">
        <v>1774</v>
      </c>
    </row>
    <row r="3" spans="1:6">
      <c r="A3" s="1" t="s">
        <v>7</v>
      </c>
      <c r="B3" s="2">
        <v>169</v>
      </c>
      <c r="C3" s="2">
        <v>237</v>
      </c>
      <c r="D3" s="2">
        <v>394</v>
      </c>
      <c r="E3" s="2">
        <v>471</v>
      </c>
      <c r="F3" s="2">
        <v>515</v>
      </c>
    </row>
    <row r="4" spans="1:6">
      <c r="A4" s="1" t="s">
        <v>8</v>
      </c>
      <c r="B4" s="3"/>
      <c r="C4" s="3"/>
      <c r="D4" s="3"/>
      <c r="E4" s="2">
        <v>21</v>
      </c>
      <c r="F4" s="2">
        <v>23</v>
      </c>
    </row>
    <row r="5" spans="1:6">
      <c r="A5" s="1" t="s">
        <v>9</v>
      </c>
      <c r="B5" s="2">
        <v>765</v>
      </c>
      <c r="C5" s="2">
        <v>928</v>
      </c>
      <c r="D5" s="2">
        <v>1217</v>
      </c>
      <c r="E5" s="3"/>
      <c r="F5" s="3"/>
    </row>
    <row r="6" spans="1:6">
      <c r="A6" s="1" t="s">
        <v>10</v>
      </c>
      <c r="B6" s="2">
        <v>637</v>
      </c>
      <c r="C6" s="2">
        <v>589</v>
      </c>
      <c r="D6" s="2">
        <v>832</v>
      </c>
      <c r="E6" s="3"/>
      <c r="F6" s="3"/>
    </row>
    <row r="7" spans="1:6">
      <c r="A7" s="1" t="s">
        <v>11</v>
      </c>
      <c r="B7" s="3"/>
      <c r="C7" s="3"/>
      <c r="D7" s="3"/>
      <c r="E7" s="2">
        <v>2460</v>
      </c>
      <c r="F7" s="2">
        <v>2611</v>
      </c>
    </row>
    <row r="8" spans="1:6">
      <c r="A8" s="1" t="s">
        <v>12</v>
      </c>
      <c r="B8" s="2">
        <v>2394</v>
      </c>
      <c r="C8" s="2">
        <v>2907</v>
      </c>
      <c r="D8" s="2">
        <v>3892</v>
      </c>
      <c r="E8" s="2">
        <v>4624</v>
      </c>
      <c r="F8" s="2">
        <v>4923</v>
      </c>
    </row>
    <row r="9" spans="1:6">
      <c r="A9" s="1" t="s">
        <v>13</v>
      </c>
      <c r="B9" s="2">
        <v>-354</v>
      </c>
      <c r="C9" s="2">
        <v>-486</v>
      </c>
      <c r="D9" s="2">
        <v>-648</v>
      </c>
      <c r="E9" s="2">
        <v>-742</v>
      </c>
      <c r="F9" s="2">
        <v>-745</v>
      </c>
    </row>
    <row r="10" spans="1:6">
      <c r="A10" s="1" t="s">
        <v>14</v>
      </c>
      <c r="B10" s="2">
        <v>-867</v>
      </c>
      <c r="C10" s="2">
        <v>-939</v>
      </c>
      <c r="D10" s="2">
        <v>-1322</v>
      </c>
      <c r="E10" s="3"/>
      <c r="F10" s="3"/>
    </row>
    <row r="11" spans="1:6">
      <c r="A11" s="1" t="s">
        <v>15</v>
      </c>
      <c r="B11" s="2">
        <v>-637</v>
      </c>
      <c r="C11" s="2">
        <v>-589</v>
      </c>
      <c r="D11" s="2">
        <v>-832</v>
      </c>
      <c r="E11" s="3"/>
      <c r="F11" s="3"/>
    </row>
    <row r="12" spans="1:6">
      <c r="A12" s="1" t="s">
        <v>16</v>
      </c>
      <c r="B12" s="3"/>
      <c r="C12" s="3"/>
      <c r="D12" s="3"/>
      <c r="E12" s="2">
        <v>-2441</v>
      </c>
      <c r="F12" s="2">
        <v>-2694</v>
      </c>
    </row>
    <row r="13" spans="1:6">
      <c r="A13" s="1" t="s">
        <v>17</v>
      </c>
      <c r="B13" s="2">
        <v>-267</v>
      </c>
      <c r="C13" s="2">
        <v>-300</v>
      </c>
      <c r="D13" s="2">
        <v>-364</v>
      </c>
      <c r="E13" s="2">
        <v>-338</v>
      </c>
      <c r="F13" s="2">
        <v>-359</v>
      </c>
    </row>
    <row r="14" spans="1:6">
      <c r="A14" s="1" t="s">
        <v>18</v>
      </c>
      <c r="B14" s="3"/>
      <c r="C14" s="3"/>
      <c r="D14" s="3"/>
      <c r="E14" s="2">
        <v>-23</v>
      </c>
      <c r="F14" s="2">
        <v>-29</v>
      </c>
    </row>
    <row r="15" spans="1:6">
      <c r="A15" s="1" t="s">
        <v>19</v>
      </c>
      <c r="B15" s="2">
        <v>-14</v>
      </c>
      <c r="C15" s="2">
        <v>-8</v>
      </c>
      <c r="D15" s="2">
        <v>-59</v>
      </c>
      <c r="E15" s="2">
        <v>31</v>
      </c>
      <c r="F15" s="2">
        <v>10</v>
      </c>
    </row>
    <row r="16" spans="1:6">
      <c r="A16" s="1" t="s">
        <v>20</v>
      </c>
      <c r="B16" s="2">
        <v>16</v>
      </c>
      <c r="C16" s="2">
        <v>11</v>
      </c>
      <c r="D16" s="2">
        <v>29</v>
      </c>
      <c r="E16" s="2">
        <v>21</v>
      </c>
      <c r="F16" s="2">
        <v>10</v>
      </c>
    </row>
    <row r="17" spans="1:6">
      <c r="A17" s="1" t="s">
        <v>21</v>
      </c>
      <c r="B17" s="2">
        <v>-110</v>
      </c>
      <c r="C17" s="2">
        <v>-98</v>
      </c>
      <c r="D17" s="2">
        <v>-68</v>
      </c>
      <c r="E17" s="2">
        <v>-67</v>
      </c>
      <c r="F17" s="2">
        <v>-65</v>
      </c>
    </row>
    <row r="18" spans="1:6">
      <c r="A18" s="1" t="s">
        <v>22</v>
      </c>
      <c r="B18" s="2">
        <v>-88</v>
      </c>
      <c r="C18" s="3"/>
      <c r="D18" s="2">
        <v>-5</v>
      </c>
      <c r="E18" s="2">
        <v>1</v>
      </c>
      <c r="F18" s="2">
        <v>-10</v>
      </c>
    </row>
    <row r="19" spans="1:6">
      <c r="A19" s="1" t="s">
        <v>23</v>
      </c>
      <c r="B19" s="2">
        <v>-226</v>
      </c>
      <c r="C19" s="2">
        <v>-4</v>
      </c>
      <c r="D19" s="2">
        <v>5</v>
      </c>
      <c r="E19" s="3"/>
      <c r="F19" s="3"/>
    </row>
    <row r="20" spans="1:6">
      <c r="A20" s="1" t="s">
        <v>24</v>
      </c>
      <c r="B20" s="2">
        <v>-153</v>
      </c>
      <c r="C20" s="2">
        <v>494</v>
      </c>
      <c r="D20" s="2">
        <v>628</v>
      </c>
      <c r="E20" s="2">
        <v>1066</v>
      </c>
      <c r="F20" s="2">
        <v>1041</v>
      </c>
    </row>
    <row r="21" spans="1:6">
      <c r="A21" s="1" t="s">
        <v>25</v>
      </c>
      <c r="B21" s="2">
        <v>4</v>
      </c>
      <c r="C21" s="2">
        <v>8</v>
      </c>
      <c r="D21" s="2">
        <v>22</v>
      </c>
      <c r="E21" s="2">
        <v>39</v>
      </c>
      <c r="F21" s="2">
        <v>63</v>
      </c>
    </row>
    <row r="22" spans="1:6">
      <c r="A22" s="1" t="s">
        <v>26</v>
      </c>
      <c r="B22" s="2">
        <v>-144</v>
      </c>
      <c r="C22" s="2">
        <v>-147</v>
      </c>
      <c r="D22" s="2">
        <v>-118</v>
      </c>
      <c r="E22" s="2">
        <v>-91</v>
      </c>
      <c r="F22" s="2">
        <v>-203</v>
      </c>
    </row>
    <row r="23" spans="1:6">
      <c r="A23" s="1" t="s">
        <v>27</v>
      </c>
      <c r="B23" s="2">
        <v>13</v>
      </c>
      <c r="C23" s="2">
        <v>6</v>
      </c>
      <c r="D23" s="2">
        <v>8</v>
      </c>
      <c r="E23" s="2">
        <v>-4</v>
      </c>
      <c r="F23" s="2">
        <v>-4</v>
      </c>
    </row>
    <row r="24" spans="1:6">
      <c r="A24" s="1" t="s">
        <v>28</v>
      </c>
      <c r="B24" s="2">
        <v>-280</v>
      </c>
      <c r="C24" s="2">
        <v>361</v>
      </c>
      <c r="D24" s="2">
        <v>540</v>
      </c>
      <c r="E24" s="2">
        <v>1010</v>
      </c>
      <c r="F24" s="2">
        <v>897</v>
      </c>
    </row>
    <row r="25" spans="1:6">
      <c r="A25" s="1" t="s">
        <v>29</v>
      </c>
      <c r="B25" s="2">
        <v>20</v>
      </c>
      <c r="C25" s="2">
        <v>-96</v>
      </c>
      <c r="D25" s="2">
        <v>-164</v>
      </c>
      <c r="E25" s="2">
        <v>-260</v>
      </c>
      <c r="F25" s="2">
        <v>-269</v>
      </c>
    </row>
    <row r="26" spans="1:6">
      <c r="A26" s="1" t="s">
        <v>30</v>
      </c>
      <c r="B26" s="2">
        <v>-260</v>
      </c>
      <c r="C26" s="2">
        <v>265</v>
      </c>
      <c r="D26" s="2">
        <v>376</v>
      </c>
      <c r="E26" s="2">
        <v>750</v>
      </c>
      <c r="F26" s="2">
        <v>628</v>
      </c>
    </row>
    <row r="27" spans="1:6">
      <c r="A27" s="1" t="s">
        <v>31</v>
      </c>
      <c r="B27" s="2">
        <v>-260</v>
      </c>
      <c r="C27" s="2">
        <v>266</v>
      </c>
      <c r="D27" s="2">
        <v>375</v>
      </c>
      <c r="E27" s="2">
        <v>750</v>
      </c>
      <c r="F27" s="2">
        <v>628</v>
      </c>
    </row>
    <row r="28" spans="1:6">
      <c r="A28" s="1" t="s">
        <v>32</v>
      </c>
      <c r="B28" s="2">
        <v>0</v>
      </c>
      <c r="C28" s="2">
        <v>-1</v>
      </c>
      <c r="D28" s="2">
        <v>1</v>
      </c>
      <c r="E28" s="2">
        <v>0</v>
      </c>
      <c r="F28" s="2">
        <v>0</v>
      </c>
    </row>
    <row r="29" spans="1:6">
      <c r="A29" s="1" t="s">
        <v>33</v>
      </c>
      <c r="B29" s="2">
        <v>-142.9</v>
      </c>
      <c r="C29" s="2">
        <v>145.4</v>
      </c>
      <c r="D29" s="2">
        <v>207.2</v>
      </c>
      <c r="E29" s="2">
        <v>443.8</v>
      </c>
      <c r="F29" s="2">
        <v>389.6</v>
      </c>
    </row>
    <row r="30" spans="1:6">
      <c r="A30" s="1" t="s">
        <v>34</v>
      </c>
      <c r="B30" s="2">
        <v>-142.9</v>
      </c>
      <c r="C30" s="2">
        <v>144.6</v>
      </c>
      <c r="D30" s="2">
        <v>206</v>
      </c>
      <c r="E30" s="2">
        <v>441.2</v>
      </c>
      <c r="F30" s="2">
        <v>385.3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G3" sqref="G3"/>
    </sheetView>
  </sheetViews>
  <sheetFormatPr defaultRowHeight="14.5"/>
  <cols>
    <col min="1" max="1" width="41.54296875" style="4" bestFit="1" customWidth="1"/>
    <col min="2" max="2" width="5.90625" style="4" bestFit="1" customWidth="1"/>
    <col min="3" max="3" width="8.7265625" style="4"/>
    <col min="4" max="6" width="5.90625" style="4" bestFit="1" customWidth="1"/>
    <col min="7" max="16384" width="8.7265625" style="4"/>
  </cols>
  <sheetData>
    <row r="1" spans="1:6">
      <c r="A1" s="4" t="s">
        <v>35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>
      <c r="A2" s="4" t="s">
        <v>36</v>
      </c>
    </row>
    <row r="3" spans="1:6">
      <c r="A3" s="4" t="s">
        <v>37</v>
      </c>
      <c r="B3" s="5">
        <v>1042</v>
      </c>
      <c r="C3" s="5">
        <v>1099</v>
      </c>
      <c r="D3" s="5">
        <v>1144</v>
      </c>
      <c r="E3" s="5">
        <v>1195</v>
      </c>
      <c r="F3" s="5">
        <v>1293</v>
      </c>
    </row>
    <row r="4" spans="1:6">
      <c r="A4" s="4" t="s">
        <v>38</v>
      </c>
      <c r="B4" s="4">
        <v>146</v>
      </c>
      <c r="C4" s="4">
        <v>153</v>
      </c>
      <c r="D4" s="4">
        <v>157</v>
      </c>
      <c r="E4" s="4">
        <v>137</v>
      </c>
      <c r="F4" s="4">
        <v>201</v>
      </c>
    </row>
    <row r="5" spans="1:6">
      <c r="A5" s="4" t="s">
        <v>39</v>
      </c>
      <c r="B5" s="4">
        <v>276</v>
      </c>
      <c r="C5" s="4">
        <v>273</v>
      </c>
      <c r="D5" s="4">
        <v>280</v>
      </c>
      <c r="E5" s="4">
        <v>274</v>
      </c>
      <c r="F5" s="4">
        <v>303</v>
      </c>
    </row>
    <row r="6" spans="1:6">
      <c r="A6" s="4" t="s">
        <v>40</v>
      </c>
      <c r="B6" s="4">
        <v>51</v>
      </c>
      <c r="C6" s="4">
        <v>48</v>
      </c>
      <c r="D6" s="4">
        <v>36</v>
      </c>
      <c r="E6" s="4">
        <v>77</v>
      </c>
      <c r="F6" s="4">
        <v>81</v>
      </c>
    </row>
    <row r="7" spans="1:6">
      <c r="A7" s="4" t="s">
        <v>41</v>
      </c>
      <c r="B7" s="4">
        <v>212</v>
      </c>
      <c r="C7" s="4">
        <v>185</v>
      </c>
      <c r="D7" s="4">
        <v>156</v>
      </c>
      <c r="E7" s="4">
        <v>173</v>
      </c>
      <c r="F7" s="4">
        <v>168</v>
      </c>
    </row>
    <row r="8" spans="1:6">
      <c r="A8" s="4" t="s">
        <v>42</v>
      </c>
      <c r="B8" s="4">
        <v>122</v>
      </c>
      <c r="C8" s="4">
        <v>134</v>
      </c>
      <c r="D8" s="4">
        <v>126</v>
      </c>
      <c r="E8" s="4">
        <v>147</v>
      </c>
      <c r="F8" s="4">
        <v>113</v>
      </c>
    </row>
    <row r="9" spans="1:6">
      <c r="A9" s="4" t="s">
        <v>43</v>
      </c>
      <c r="B9" s="4">
        <v>38</v>
      </c>
      <c r="C9" s="4">
        <v>16</v>
      </c>
      <c r="D9" s="4">
        <v>5</v>
      </c>
      <c r="E9" s="4">
        <v>3</v>
      </c>
      <c r="F9" s="4">
        <v>17</v>
      </c>
    </row>
    <row r="10" spans="1:6">
      <c r="A10" s="4" t="s">
        <v>44</v>
      </c>
      <c r="B10" s="4">
        <v>90</v>
      </c>
      <c r="C10" s="4">
        <v>82</v>
      </c>
      <c r="D10" s="4">
        <v>75</v>
      </c>
      <c r="E10" s="4">
        <v>72</v>
      </c>
      <c r="F10" s="4">
        <v>70</v>
      </c>
    </row>
    <row r="11" spans="1:6">
      <c r="A11" s="4" t="s">
        <v>45</v>
      </c>
      <c r="B11" s="4">
        <v>612</v>
      </c>
      <c r="C11" s="4">
        <v>424</v>
      </c>
      <c r="D11" s="4">
        <v>336</v>
      </c>
      <c r="E11" s="4">
        <v>316</v>
      </c>
      <c r="F11" s="4">
        <v>311</v>
      </c>
    </row>
    <row r="12" spans="1:6">
      <c r="A12" s="4" t="s">
        <v>46</v>
      </c>
      <c r="B12" s="4">
        <v>4</v>
      </c>
      <c r="C12" s="4">
        <v>20</v>
      </c>
      <c r="D12" s="4">
        <v>7</v>
      </c>
      <c r="E12" s="4" t="s">
        <v>47</v>
      </c>
      <c r="F12" s="4">
        <v>5</v>
      </c>
    </row>
    <row r="13" spans="1:6">
      <c r="A13" s="4" t="s">
        <v>48</v>
      </c>
      <c r="B13" s="5">
        <v>2593</v>
      </c>
      <c r="C13" s="5">
        <v>2434</v>
      </c>
      <c r="D13" s="5">
        <v>2322</v>
      </c>
      <c r="E13" s="5">
        <v>2394</v>
      </c>
      <c r="F13" s="5">
        <v>2562</v>
      </c>
    </row>
    <row r="15" spans="1:6">
      <c r="A15" s="4" t="s">
        <v>49</v>
      </c>
    </row>
    <row r="16" spans="1:6">
      <c r="A16" s="4" t="s">
        <v>50</v>
      </c>
      <c r="B16" s="4">
        <v>5</v>
      </c>
      <c r="C16" s="4">
        <v>5</v>
      </c>
      <c r="D16" s="4">
        <v>4</v>
      </c>
      <c r="E16" s="4">
        <v>4</v>
      </c>
      <c r="F16" s="4">
        <v>5</v>
      </c>
    </row>
    <row r="17" spans="1:6">
      <c r="A17" s="4" t="s">
        <v>51</v>
      </c>
      <c r="B17" s="4">
        <v>785</v>
      </c>
      <c r="C17" s="4">
        <v>740</v>
      </c>
      <c r="D17" s="4">
        <v>646</v>
      </c>
      <c r="E17" s="4">
        <v>574</v>
      </c>
      <c r="F17" s="4">
        <v>514</v>
      </c>
    </row>
    <row r="18" spans="1:6">
      <c r="A18" s="4" t="s">
        <v>52</v>
      </c>
      <c r="B18" s="4">
        <v>22</v>
      </c>
      <c r="C18" s="4">
        <v>15</v>
      </c>
      <c r="D18" s="4">
        <v>16</v>
      </c>
      <c r="E18" s="4">
        <v>1</v>
      </c>
      <c r="F18" s="4">
        <v>18</v>
      </c>
    </row>
    <row r="19" spans="1:6">
      <c r="A19" s="4" t="s">
        <v>53</v>
      </c>
      <c r="B19" s="5">
        <v>1008</v>
      </c>
      <c r="C19" s="5">
        <v>1322</v>
      </c>
      <c r="D19" s="4">
        <v>976</v>
      </c>
      <c r="E19" s="5">
        <v>1450</v>
      </c>
      <c r="F19" s="5">
        <v>1675</v>
      </c>
    </row>
    <row r="20" spans="1:6">
      <c r="A20" s="4" t="s">
        <v>54</v>
      </c>
      <c r="B20" s="4">
        <v>5</v>
      </c>
      <c r="C20" s="4">
        <v>5</v>
      </c>
      <c r="D20" s="4">
        <v>5</v>
      </c>
      <c r="E20" s="4">
        <v>5</v>
      </c>
      <c r="F20" s="4">
        <v>5</v>
      </c>
    </row>
    <row r="21" spans="1:6">
      <c r="A21" s="4" t="s">
        <v>55</v>
      </c>
      <c r="B21" s="4">
        <v>38</v>
      </c>
      <c r="C21" s="4">
        <v>35</v>
      </c>
      <c r="D21" s="4">
        <v>31</v>
      </c>
      <c r="E21" s="4">
        <v>30</v>
      </c>
      <c r="F21" s="4">
        <v>25</v>
      </c>
    </row>
    <row r="22" spans="1:6">
      <c r="A22" s="4" t="s">
        <v>56</v>
      </c>
      <c r="B22" s="4">
        <v>7</v>
      </c>
      <c r="C22" s="4">
        <v>7</v>
      </c>
      <c r="D22" s="4" t="s">
        <v>47</v>
      </c>
      <c r="E22" s="4">
        <v>2</v>
      </c>
      <c r="F22" s="4">
        <v>1</v>
      </c>
    </row>
    <row r="23" spans="1:6">
      <c r="A23" s="4" t="s">
        <v>57</v>
      </c>
      <c r="B23" s="5">
        <v>1870</v>
      </c>
      <c r="C23" s="5">
        <v>2129</v>
      </c>
      <c r="D23" s="5">
        <v>1678</v>
      </c>
      <c r="E23" s="5">
        <v>2066</v>
      </c>
      <c r="F23" s="5">
        <v>2243</v>
      </c>
    </row>
    <row r="25" spans="1:6">
      <c r="A25" s="4" t="s">
        <v>58</v>
      </c>
      <c r="B25" s="5">
        <v>4463</v>
      </c>
      <c r="C25" s="5">
        <v>4563</v>
      </c>
      <c r="D25" s="5">
        <v>4000</v>
      </c>
      <c r="E25" s="5">
        <v>4460</v>
      </c>
      <c r="F25" s="5">
        <v>4805</v>
      </c>
    </row>
    <row r="27" spans="1:6">
      <c r="A27" s="4" t="s">
        <v>59</v>
      </c>
    </row>
    <row r="28" spans="1:6">
      <c r="A28" s="4" t="s">
        <v>60</v>
      </c>
    </row>
    <row r="29" spans="1:6">
      <c r="A29" s="4" t="s">
        <v>61</v>
      </c>
      <c r="B29" s="4">
        <v>-381</v>
      </c>
      <c r="C29" s="4">
        <v>-599</v>
      </c>
      <c r="D29" s="4">
        <v>-55</v>
      </c>
      <c r="E29" s="4">
        <v>-292</v>
      </c>
      <c r="F29" s="4">
        <v>-869</v>
      </c>
    </row>
    <row r="30" spans="1:6">
      <c r="A30" s="4" t="s">
        <v>62</v>
      </c>
      <c r="B30" s="4">
        <v>-26</v>
      </c>
      <c r="C30" s="4">
        <v>-30</v>
      </c>
      <c r="D30" s="4">
        <v>-26</v>
      </c>
      <c r="E30" s="4">
        <v>-35</v>
      </c>
      <c r="F30" s="4">
        <v>-34</v>
      </c>
    </row>
    <row r="31" spans="1:6">
      <c r="A31" s="4" t="s">
        <v>63</v>
      </c>
      <c r="B31" s="4">
        <v>-650</v>
      </c>
      <c r="C31" s="4">
        <v>-711</v>
      </c>
      <c r="D31" s="4">
        <v>-697</v>
      </c>
      <c r="E31" s="4">
        <v>-579</v>
      </c>
      <c r="F31" s="4">
        <v>-466</v>
      </c>
    </row>
    <row r="32" spans="1:6">
      <c r="A32" s="4" t="s">
        <v>64</v>
      </c>
      <c r="B32" s="4">
        <v>-766</v>
      </c>
      <c r="C32" s="4">
        <v>-752</v>
      </c>
      <c r="D32" s="4">
        <v>-681</v>
      </c>
      <c r="E32" s="4">
        <v>-617</v>
      </c>
      <c r="F32" s="4">
        <v>-452</v>
      </c>
    </row>
    <row r="33" spans="1:6">
      <c r="A33" s="4" t="s">
        <v>65</v>
      </c>
      <c r="B33" s="4">
        <v>-52</v>
      </c>
      <c r="C33" s="4">
        <v>-51</v>
      </c>
      <c r="D33" s="4">
        <v>-32</v>
      </c>
      <c r="E33" s="4">
        <v>-52</v>
      </c>
      <c r="F33" s="4">
        <v>-30</v>
      </c>
    </row>
    <row r="34" spans="1:6">
      <c r="A34" s="4" t="s">
        <v>66</v>
      </c>
      <c r="B34" s="4">
        <v>-22</v>
      </c>
      <c r="C34" s="4">
        <v>-10</v>
      </c>
      <c r="D34" s="4">
        <v>-53</v>
      </c>
      <c r="E34" s="4">
        <v>-49</v>
      </c>
      <c r="F34" s="4">
        <v>-16</v>
      </c>
    </row>
    <row r="35" spans="1:6">
      <c r="A35" s="4" t="s">
        <v>67</v>
      </c>
      <c r="B35" s="4" t="s">
        <v>47</v>
      </c>
      <c r="C35" s="4">
        <v>-25</v>
      </c>
      <c r="D35" s="4" t="s">
        <v>47</v>
      </c>
      <c r="E35" s="4">
        <v>-62</v>
      </c>
      <c r="F35" s="4">
        <v>-18</v>
      </c>
    </row>
    <row r="36" spans="1:6">
      <c r="A36" s="4" t="s">
        <v>68</v>
      </c>
      <c r="B36" s="4">
        <v>-14</v>
      </c>
      <c r="C36" s="4">
        <v>-12</v>
      </c>
      <c r="D36" s="4">
        <v>-9</v>
      </c>
      <c r="E36" s="4" t="s">
        <v>47</v>
      </c>
      <c r="F36" s="4" t="s">
        <v>47</v>
      </c>
    </row>
    <row r="37" spans="1:6">
      <c r="A37" s="4" t="s">
        <v>69</v>
      </c>
      <c r="B37" s="5">
        <v>-1911</v>
      </c>
      <c r="C37" s="5">
        <v>-2190</v>
      </c>
      <c r="D37" s="5">
        <v>-1553</v>
      </c>
      <c r="E37" s="5">
        <v>-1686</v>
      </c>
      <c r="F37" s="5">
        <v>-1885</v>
      </c>
    </row>
    <row r="39" spans="1:6">
      <c r="A39" s="4" t="s">
        <v>70</v>
      </c>
    </row>
    <row r="40" spans="1:6">
      <c r="A40" s="4" t="s">
        <v>71</v>
      </c>
      <c r="B40" s="5">
        <v>-1469</v>
      </c>
      <c r="C40" s="5">
        <v>-1904</v>
      </c>
      <c r="D40" s="5">
        <v>-2341</v>
      </c>
      <c r="E40" s="5">
        <v>-2553</v>
      </c>
      <c r="F40" s="5">
        <v>-2898</v>
      </c>
    </row>
    <row r="41" spans="1:6">
      <c r="A41" s="4" t="s">
        <v>72</v>
      </c>
      <c r="B41" s="4">
        <v>-250</v>
      </c>
      <c r="C41" s="4">
        <v>-243</v>
      </c>
      <c r="D41" s="4">
        <v>-401</v>
      </c>
      <c r="E41" s="4">
        <v>-384</v>
      </c>
      <c r="F41" s="4">
        <v>-416</v>
      </c>
    </row>
    <row r="42" spans="1:6">
      <c r="A42" s="4" t="s">
        <v>73</v>
      </c>
      <c r="B42" s="4">
        <v>-18</v>
      </c>
      <c r="C42" s="4">
        <v>-68</v>
      </c>
      <c r="D42" s="4" t="s">
        <v>47</v>
      </c>
      <c r="E42" s="4">
        <v>-93</v>
      </c>
      <c r="F42" s="4">
        <v>-95</v>
      </c>
    </row>
    <row r="43" spans="1:6">
      <c r="A43" s="4" t="s">
        <v>74</v>
      </c>
      <c r="B43" s="4">
        <v>-286</v>
      </c>
      <c r="C43" s="4">
        <v>-250</v>
      </c>
      <c r="D43" s="4">
        <v>-216</v>
      </c>
      <c r="E43" s="4">
        <v>-236</v>
      </c>
      <c r="F43" s="4">
        <v>-236</v>
      </c>
    </row>
    <row r="44" spans="1:6">
      <c r="A44" s="4" t="s">
        <v>75</v>
      </c>
      <c r="B44" s="4" t="s">
        <v>47</v>
      </c>
      <c r="C44" s="4" t="s">
        <v>47</v>
      </c>
      <c r="D44" s="4" t="s">
        <v>47</v>
      </c>
      <c r="E44" s="4">
        <v>-92</v>
      </c>
      <c r="F44" s="4">
        <v>-103</v>
      </c>
    </row>
    <row r="45" spans="1:6">
      <c r="A45" s="4" t="s">
        <v>76</v>
      </c>
      <c r="B45" s="4" t="s">
        <v>47</v>
      </c>
      <c r="C45" s="4" t="s">
        <v>47</v>
      </c>
      <c r="D45" s="4" t="s">
        <v>47</v>
      </c>
      <c r="E45" s="4">
        <v>-41</v>
      </c>
      <c r="F45" s="4">
        <v>-44</v>
      </c>
    </row>
    <row r="46" spans="1:6">
      <c r="A46" s="4" t="s">
        <v>77</v>
      </c>
      <c r="B46" s="4">
        <v>-14</v>
      </c>
      <c r="C46" s="4" t="s">
        <v>47</v>
      </c>
      <c r="D46" s="4">
        <v>-11</v>
      </c>
      <c r="E46" s="4" t="s">
        <v>47</v>
      </c>
      <c r="F46" s="4" t="s">
        <v>47</v>
      </c>
    </row>
    <row r="47" spans="1:6">
      <c r="A47" s="4" t="s">
        <v>78</v>
      </c>
      <c r="B47" s="4">
        <v>-2</v>
      </c>
      <c r="C47" s="4" t="s">
        <v>47</v>
      </c>
      <c r="D47" s="4" t="s">
        <v>47</v>
      </c>
      <c r="E47" s="4">
        <v>-89</v>
      </c>
      <c r="F47" s="4">
        <v>-94</v>
      </c>
    </row>
    <row r="48" spans="1:6">
      <c r="A48" s="4" t="s">
        <v>79</v>
      </c>
      <c r="B48" s="5">
        <v>-2039</v>
      </c>
      <c r="C48" s="5">
        <v>-2465</v>
      </c>
      <c r="D48" s="5">
        <v>-2969</v>
      </c>
      <c r="E48" s="5">
        <v>-3488</v>
      </c>
      <c r="F48" s="5">
        <v>-3886</v>
      </c>
    </row>
    <row r="50" spans="1:6">
      <c r="A50" s="4" t="s">
        <v>80</v>
      </c>
      <c r="B50" s="5">
        <v>-3950</v>
      </c>
      <c r="C50" s="5">
        <v>-4655</v>
      </c>
      <c r="D50" s="5">
        <v>-4522</v>
      </c>
      <c r="E50" s="5">
        <v>-5174</v>
      </c>
      <c r="F50" s="5">
        <v>-5771</v>
      </c>
    </row>
    <row r="52" spans="1:6">
      <c r="A52" s="4" t="s">
        <v>81</v>
      </c>
      <c r="B52" s="4">
        <v>513</v>
      </c>
      <c r="C52" s="4">
        <v>-92</v>
      </c>
      <c r="D52" s="4">
        <v>-522</v>
      </c>
      <c r="E52" s="4">
        <v>-714</v>
      </c>
      <c r="F52" s="4">
        <v>-966</v>
      </c>
    </row>
    <row r="54" spans="1:6">
      <c r="A54" s="4" t="s">
        <v>82</v>
      </c>
    </row>
    <row r="55" spans="1:6">
      <c r="A55" s="4" t="s">
        <v>83</v>
      </c>
      <c r="B55" s="4">
        <v>43</v>
      </c>
      <c r="C55" s="4">
        <v>46</v>
      </c>
      <c r="D55" s="4">
        <v>38</v>
      </c>
      <c r="E55" s="4">
        <v>39</v>
      </c>
      <c r="F55" s="4">
        <v>39</v>
      </c>
    </row>
    <row r="56" spans="1:6">
      <c r="A56" s="4" t="s">
        <v>84</v>
      </c>
      <c r="B56" s="4">
        <v>94</v>
      </c>
      <c r="C56" s="4">
        <v>95</v>
      </c>
      <c r="D56" s="4">
        <v>75</v>
      </c>
      <c r="E56" s="4">
        <v>75</v>
      </c>
      <c r="F56" s="4">
        <v>75</v>
      </c>
    </row>
    <row r="57" spans="1:6">
      <c r="A57" s="4" t="s">
        <v>85</v>
      </c>
      <c r="B57" s="4">
        <v>25</v>
      </c>
      <c r="C57" s="4">
        <v>23</v>
      </c>
      <c r="D57" s="4">
        <v>10</v>
      </c>
      <c r="E57" s="4">
        <v>7</v>
      </c>
      <c r="F57" s="4">
        <v>7</v>
      </c>
    </row>
    <row r="58" spans="1:6">
      <c r="A58" s="4" t="s">
        <v>86</v>
      </c>
      <c r="B58" s="4">
        <v>759</v>
      </c>
      <c r="C58" s="4">
        <v>707</v>
      </c>
      <c r="D58" s="4">
        <v>498</v>
      </c>
      <c r="E58" s="4">
        <v>316</v>
      </c>
      <c r="F58" s="4">
        <v>298</v>
      </c>
    </row>
    <row r="59" spans="1:6">
      <c r="A59" s="4" t="s">
        <v>87</v>
      </c>
      <c r="B59" s="4">
        <v>-250</v>
      </c>
      <c r="C59" s="4">
        <v>-212</v>
      </c>
      <c r="D59" s="4" t="s">
        <v>88</v>
      </c>
      <c r="E59" s="4" t="s">
        <v>89</v>
      </c>
      <c r="F59" s="4" t="s">
        <v>90</v>
      </c>
    </row>
    <row r="60" spans="1:6">
      <c r="A60" s="4" t="s">
        <v>91</v>
      </c>
      <c r="B60" s="5">
        <v>1826</v>
      </c>
      <c r="C60" s="5">
        <v>2164</v>
      </c>
      <c r="D60" s="4">
        <v>607</v>
      </c>
      <c r="E60" s="4">
        <v>904</v>
      </c>
      <c r="F60" s="4">
        <v>568</v>
      </c>
    </row>
    <row r="61" spans="1:6">
      <c r="A61" s="4" t="s">
        <v>92</v>
      </c>
      <c r="B61" s="5">
        <v>-2862</v>
      </c>
      <c r="C61" s="5">
        <v>-2863</v>
      </c>
      <c r="D61" s="5">
        <v>-2856</v>
      </c>
      <c r="E61" s="5">
        <v>-2873</v>
      </c>
      <c r="F61" s="5">
        <v>-2875</v>
      </c>
    </row>
    <row r="62" spans="1:6">
      <c r="A62" s="4" t="s">
        <v>93</v>
      </c>
      <c r="B62" s="4">
        <v>-365</v>
      </c>
      <c r="C62" s="4">
        <v>-39</v>
      </c>
      <c r="D62" s="5">
        <v>-1254</v>
      </c>
      <c r="E62" s="5">
        <v>-1234</v>
      </c>
      <c r="F62" s="5">
        <v>-1507</v>
      </c>
    </row>
    <row r="63" spans="1:6">
      <c r="A63" s="4" t="s">
        <v>94</v>
      </c>
      <c r="B63" s="4">
        <v>4</v>
      </c>
      <c r="C63" s="4">
        <v>4</v>
      </c>
      <c r="D63" s="4">
        <v>7</v>
      </c>
      <c r="E63" s="4">
        <v>7</v>
      </c>
      <c r="F63" s="4">
        <v>8</v>
      </c>
    </row>
    <row r="64" spans="1:6">
      <c r="A64" s="4" t="s">
        <v>95</v>
      </c>
      <c r="B64" s="4">
        <v>-361</v>
      </c>
      <c r="C64" s="4">
        <v>-35</v>
      </c>
      <c r="D64" s="5">
        <v>-1247</v>
      </c>
      <c r="E64" s="5">
        <v>-1227</v>
      </c>
      <c r="F64" s="5">
        <v>-1499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M9" sqref="M9"/>
    </sheetView>
  </sheetViews>
  <sheetFormatPr defaultRowHeight="14.5"/>
  <cols>
    <col min="1" max="1" width="35.1796875" style="4" bestFit="1" customWidth="1"/>
    <col min="2" max="16384" width="8.7265625" style="4"/>
  </cols>
  <sheetData>
    <row r="1" spans="1:6">
      <c r="A1" s="4" t="s">
        <v>96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>
      <c r="A2" s="4" t="s">
        <v>97</v>
      </c>
    </row>
    <row r="3" spans="1:6">
      <c r="A3" s="4" t="s">
        <v>98</v>
      </c>
      <c r="B3" s="4" t="s">
        <v>99</v>
      </c>
      <c r="C3" s="4" t="s">
        <v>100</v>
      </c>
      <c r="D3" s="4" t="s">
        <v>101</v>
      </c>
      <c r="E3" s="4" t="s">
        <v>102</v>
      </c>
      <c r="F3" s="4" t="s">
        <v>103</v>
      </c>
    </row>
    <row r="4" spans="1:6">
      <c r="A4" s="4" t="s">
        <v>104</v>
      </c>
    </row>
    <row r="5" spans="1:6">
      <c r="A5" s="4" t="s">
        <v>105</v>
      </c>
      <c r="B5" s="4" t="s">
        <v>106</v>
      </c>
      <c r="C5" s="4" t="s">
        <v>107</v>
      </c>
      <c r="D5" s="4" t="s">
        <v>108</v>
      </c>
      <c r="E5" s="4" t="s">
        <v>109</v>
      </c>
      <c r="F5" s="4" t="s">
        <v>110</v>
      </c>
    </row>
    <row r="6" spans="1:6">
      <c r="A6" s="4" t="s">
        <v>111</v>
      </c>
      <c r="B6" s="4" t="s">
        <v>112</v>
      </c>
      <c r="C6" s="4" t="s">
        <v>113</v>
      </c>
      <c r="D6" s="4" t="s">
        <v>114</v>
      </c>
      <c r="E6" s="4" t="s">
        <v>115</v>
      </c>
      <c r="F6" s="4" t="s">
        <v>116</v>
      </c>
    </row>
    <row r="7" spans="1:6">
      <c r="A7" s="4" t="s">
        <v>117</v>
      </c>
      <c r="B7" s="4" t="s">
        <v>118</v>
      </c>
      <c r="C7" s="4" t="s">
        <v>119</v>
      </c>
      <c r="D7" s="4" t="s">
        <v>120</v>
      </c>
      <c r="E7" s="4" t="s">
        <v>121</v>
      </c>
      <c r="F7" s="4" t="s">
        <v>122</v>
      </c>
    </row>
    <row r="8" spans="1:6">
      <c r="A8" s="4" t="s">
        <v>123</v>
      </c>
      <c r="B8" s="4" t="s">
        <v>124</v>
      </c>
      <c r="C8" s="4" t="s">
        <v>125</v>
      </c>
      <c r="D8" s="4" t="s">
        <v>126</v>
      </c>
      <c r="E8" s="4" t="s">
        <v>127</v>
      </c>
      <c r="F8" s="4" t="s">
        <v>124</v>
      </c>
    </row>
    <row r="9" spans="1:6">
      <c r="A9" s="4" t="s">
        <v>128</v>
      </c>
      <c r="B9" s="4" t="s">
        <v>129</v>
      </c>
      <c r="C9" s="4" t="s">
        <v>130</v>
      </c>
      <c r="D9" s="4" t="s">
        <v>131</v>
      </c>
      <c r="E9" s="4" t="s">
        <v>126</v>
      </c>
      <c r="F9" s="4" t="s">
        <v>132</v>
      </c>
    </row>
    <row r="10" spans="1:6">
      <c r="A10" s="4" t="s">
        <v>133</v>
      </c>
    </row>
    <row r="11" spans="1:6">
      <c r="A11" s="4" t="s">
        <v>134</v>
      </c>
      <c r="B11" s="4" t="s">
        <v>135</v>
      </c>
      <c r="C11" s="4" t="s">
        <v>136</v>
      </c>
      <c r="D11" s="4" t="s">
        <v>137</v>
      </c>
      <c r="E11" s="4" t="s">
        <v>138</v>
      </c>
      <c r="F11" s="4" t="s">
        <v>139</v>
      </c>
    </row>
    <row r="12" spans="1:6">
      <c r="A12" s="4" t="s">
        <v>140</v>
      </c>
      <c r="B12" s="4" t="s">
        <v>141</v>
      </c>
      <c r="C12" s="4" t="s">
        <v>142</v>
      </c>
      <c r="D12" s="4" t="s">
        <v>143</v>
      </c>
      <c r="E12" s="4" t="s">
        <v>144</v>
      </c>
      <c r="F12" s="4" t="s">
        <v>145</v>
      </c>
    </row>
    <row r="13" spans="1:6">
      <c r="A13" s="4" t="s">
        <v>146</v>
      </c>
      <c r="B13" s="4" t="s">
        <v>147</v>
      </c>
      <c r="C13" s="4" t="s">
        <v>148</v>
      </c>
      <c r="D13" s="4" t="s">
        <v>149</v>
      </c>
      <c r="E13" s="4" t="s">
        <v>150</v>
      </c>
      <c r="F13" s="4" t="s">
        <v>151</v>
      </c>
    </row>
    <row r="14" spans="1:6">
      <c r="A14" s="4" t="s">
        <v>152</v>
      </c>
      <c r="B14" s="4" t="s">
        <v>153</v>
      </c>
      <c r="C14" s="4" t="s">
        <v>154</v>
      </c>
      <c r="D14" s="4" t="s">
        <v>155</v>
      </c>
      <c r="E14" s="4" t="s">
        <v>156</v>
      </c>
      <c r="F14" s="4" t="s">
        <v>157</v>
      </c>
    </row>
    <row r="16" spans="1:6">
      <c r="A16" s="4" t="s">
        <v>158</v>
      </c>
    </row>
    <row r="17" spans="1:6">
      <c r="A17" s="4" t="s">
        <v>159</v>
      </c>
      <c r="B17" s="4" t="s">
        <v>160</v>
      </c>
      <c r="C17" s="4" t="s">
        <v>161</v>
      </c>
      <c r="D17" s="4" t="s">
        <v>162</v>
      </c>
      <c r="E17" s="4" t="s">
        <v>163</v>
      </c>
      <c r="F17" s="4" t="s">
        <v>164</v>
      </c>
    </row>
    <row r="18" spans="1:6">
      <c r="A18" s="4" t="s">
        <v>165</v>
      </c>
      <c r="B18" s="4" t="s">
        <v>166</v>
      </c>
      <c r="C18" s="4" t="s">
        <v>162</v>
      </c>
      <c r="D18" s="4" t="s">
        <v>147</v>
      </c>
      <c r="E18" s="4" t="s">
        <v>167</v>
      </c>
      <c r="F18" s="4" t="s">
        <v>168</v>
      </c>
    </row>
    <row r="19" spans="1:6">
      <c r="A19" s="4" t="s">
        <v>169</v>
      </c>
      <c r="B19" s="4" t="s">
        <v>170</v>
      </c>
      <c r="C19" s="4" t="s">
        <v>171</v>
      </c>
      <c r="D19" s="4" t="s">
        <v>113</v>
      </c>
      <c r="E19" s="4" t="s">
        <v>172</v>
      </c>
      <c r="F19" s="4" t="s">
        <v>173</v>
      </c>
    </row>
    <row r="20" spans="1:6">
      <c r="A20" s="4" t="s">
        <v>174</v>
      </c>
      <c r="B20" s="4" t="s">
        <v>172</v>
      </c>
      <c r="C20" s="4" t="s">
        <v>175</v>
      </c>
      <c r="D20" s="4" t="s">
        <v>172</v>
      </c>
      <c r="E20" s="4" t="s">
        <v>176</v>
      </c>
      <c r="F20" s="4" t="s">
        <v>176</v>
      </c>
    </row>
    <row r="21" spans="1:6">
      <c r="A21" s="4" t="s">
        <v>177</v>
      </c>
      <c r="B21" s="4" t="s">
        <v>178</v>
      </c>
      <c r="C21" s="4" t="s">
        <v>171</v>
      </c>
      <c r="D21" s="4" t="s">
        <v>172</v>
      </c>
      <c r="E21" s="4" t="s">
        <v>172</v>
      </c>
      <c r="F21" s="4" t="s">
        <v>172</v>
      </c>
    </row>
    <row r="22" spans="1:6">
      <c r="A22" s="4" t="s">
        <v>179</v>
      </c>
      <c r="B22" s="4" t="s">
        <v>180</v>
      </c>
      <c r="C22" s="4" t="s">
        <v>181</v>
      </c>
      <c r="D22" s="4" t="s">
        <v>182</v>
      </c>
      <c r="E22" s="4" t="s">
        <v>183</v>
      </c>
      <c r="F22" s="4" t="s">
        <v>184</v>
      </c>
    </row>
    <row r="24" spans="1:6">
      <c r="A24" s="4" t="s">
        <v>185</v>
      </c>
    </row>
    <row r="25" spans="1:6">
      <c r="A25" s="4" t="s">
        <v>186</v>
      </c>
      <c r="B25" s="4" t="s">
        <v>187</v>
      </c>
      <c r="C25" s="4" t="s">
        <v>172</v>
      </c>
      <c r="D25" s="4" t="s">
        <v>172</v>
      </c>
      <c r="E25" s="4" t="s">
        <v>172</v>
      </c>
      <c r="F25" s="4" t="s">
        <v>188</v>
      </c>
    </row>
    <row r="26" spans="1:6">
      <c r="A26" s="4" t="s">
        <v>189</v>
      </c>
      <c r="B26" s="4" t="s">
        <v>172</v>
      </c>
      <c r="C26" s="4" t="s">
        <v>172</v>
      </c>
      <c r="D26" s="4" t="s">
        <v>172</v>
      </c>
      <c r="E26" s="4" t="s">
        <v>172</v>
      </c>
      <c r="F26" s="4" t="s">
        <v>190</v>
      </c>
    </row>
    <row r="27" spans="1:6">
      <c r="A27" s="4" t="s">
        <v>191</v>
      </c>
      <c r="B27" s="4" t="s">
        <v>192</v>
      </c>
      <c r="C27" s="4" t="s">
        <v>161</v>
      </c>
      <c r="D27" s="4" t="s">
        <v>193</v>
      </c>
      <c r="E27" s="4" t="s">
        <v>194</v>
      </c>
      <c r="F27" s="4" t="s">
        <v>195</v>
      </c>
    </row>
    <row r="28" spans="1:6">
      <c r="A28" s="4" t="s">
        <v>196</v>
      </c>
      <c r="B28" s="4" t="s">
        <v>197</v>
      </c>
      <c r="C28" s="4" t="s">
        <v>198</v>
      </c>
      <c r="D28" s="4" t="s">
        <v>199</v>
      </c>
      <c r="E28" s="4" t="s">
        <v>172</v>
      </c>
      <c r="F28" s="4" t="s">
        <v>172</v>
      </c>
    </row>
    <row r="29" spans="1:6">
      <c r="A29" s="4" t="s">
        <v>200</v>
      </c>
      <c r="B29" s="4" t="s">
        <v>201</v>
      </c>
      <c r="C29" s="4" t="s">
        <v>202</v>
      </c>
      <c r="D29" s="4" t="s">
        <v>203</v>
      </c>
      <c r="E29" s="4" t="s">
        <v>172</v>
      </c>
      <c r="F29" s="4" t="s">
        <v>172</v>
      </c>
    </row>
    <row r="30" spans="1:6">
      <c r="A30" s="4" t="s">
        <v>204</v>
      </c>
      <c r="B30" s="4" t="s">
        <v>205</v>
      </c>
      <c r="C30" s="4" t="s">
        <v>112</v>
      </c>
      <c r="D30" s="4" t="s">
        <v>139</v>
      </c>
      <c r="E30" s="4" t="s">
        <v>172</v>
      </c>
      <c r="F30" s="4" t="s">
        <v>172</v>
      </c>
    </row>
    <row r="31" spans="1:6">
      <c r="A31" s="4" t="s">
        <v>206</v>
      </c>
      <c r="B31" s="4" t="s">
        <v>207</v>
      </c>
      <c r="C31" s="4" t="s">
        <v>208</v>
      </c>
      <c r="D31" s="4" t="s">
        <v>209</v>
      </c>
      <c r="E31" s="4" t="s">
        <v>194</v>
      </c>
      <c r="F31" s="4" t="s">
        <v>210</v>
      </c>
    </row>
    <row r="33" spans="1:6">
      <c r="A33" s="4" t="s">
        <v>211</v>
      </c>
      <c r="B33" s="4" t="s">
        <v>212</v>
      </c>
      <c r="C33" s="4" t="s">
        <v>213</v>
      </c>
      <c r="D33" s="4" t="s">
        <v>214</v>
      </c>
      <c r="E33" s="4" t="s">
        <v>215</v>
      </c>
      <c r="F33" s="4" t="s">
        <v>216</v>
      </c>
    </row>
    <row r="34" spans="1:6">
      <c r="A34" s="4" t="s">
        <v>217</v>
      </c>
      <c r="B34" s="4" t="s">
        <v>218</v>
      </c>
      <c r="C34" s="4" t="s">
        <v>219</v>
      </c>
      <c r="D34" s="4" t="s">
        <v>220</v>
      </c>
      <c r="E34" s="4" t="s">
        <v>137</v>
      </c>
      <c r="F34" s="4" t="s">
        <v>221</v>
      </c>
    </row>
    <row r="35" spans="1:6">
      <c r="A35" s="4" t="s">
        <v>222</v>
      </c>
      <c r="B35" s="4" t="s">
        <v>223</v>
      </c>
      <c r="C35" s="4" t="s">
        <v>224</v>
      </c>
      <c r="D35" s="4" t="s">
        <v>225</v>
      </c>
      <c r="E35" s="4" t="s">
        <v>224</v>
      </c>
      <c r="F35" s="4" t="s">
        <v>225</v>
      </c>
    </row>
    <row r="36" spans="1:6">
      <c r="A36" s="4" t="s">
        <v>226</v>
      </c>
      <c r="B36" s="4" t="s">
        <v>227</v>
      </c>
      <c r="C36" s="4" t="s">
        <v>228</v>
      </c>
      <c r="D36" s="4" t="s">
        <v>229</v>
      </c>
      <c r="E36" s="4" t="s">
        <v>230</v>
      </c>
      <c r="F36" s="4" t="s">
        <v>231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9" sqref="B9"/>
    </sheetView>
  </sheetViews>
  <sheetFormatPr defaultRowHeight="14.5"/>
  <cols>
    <col min="1" max="1" width="20.36328125" bestFit="1" customWidth="1"/>
    <col min="2" max="2" width="30.54296875" bestFit="1" customWidth="1"/>
  </cols>
  <sheetData>
    <row r="1" spans="1:7">
      <c r="A1" s="6" t="s">
        <v>232</v>
      </c>
      <c r="B1" s="6" t="s">
        <v>233</v>
      </c>
      <c r="C1" s="6">
        <v>2024</v>
      </c>
      <c r="D1" s="6">
        <v>2023</v>
      </c>
      <c r="E1" s="6">
        <v>2022</v>
      </c>
      <c r="F1" s="6">
        <v>2021</v>
      </c>
      <c r="G1" s="6">
        <v>2020</v>
      </c>
    </row>
    <row r="2" spans="1:7">
      <c r="A2" s="6" t="s">
        <v>234</v>
      </c>
    </row>
    <row r="3" spans="1:7">
      <c r="A3" t="s">
        <v>235</v>
      </c>
      <c r="B3" t="s">
        <v>236</v>
      </c>
      <c r="C3" s="7">
        <v>0.36499999999999999</v>
      </c>
      <c r="D3" s="7">
        <v>0.371</v>
      </c>
      <c r="E3" s="7">
        <v>0.33800000000000002</v>
      </c>
      <c r="F3" s="7">
        <v>0.28499999999999998</v>
      </c>
      <c r="G3" s="7">
        <v>-0.104</v>
      </c>
    </row>
    <row r="4" spans="1:7">
      <c r="A4" t="s">
        <v>237</v>
      </c>
      <c r="B4" t="s">
        <v>238</v>
      </c>
      <c r="C4" s="7">
        <v>0.22</v>
      </c>
      <c r="D4" s="7">
        <v>0.26100000000000001</v>
      </c>
      <c r="E4" s="7">
        <v>0.20399999999999999</v>
      </c>
      <c r="F4" s="7">
        <v>0.152</v>
      </c>
      <c r="G4" s="7">
        <v>-0.109</v>
      </c>
    </row>
    <row r="5" spans="1:7">
      <c r="A5" t="s">
        <v>239</v>
      </c>
      <c r="B5" t="s">
        <v>240</v>
      </c>
      <c r="C5" s="7">
        <v>0.13500000000000001</v>
      </c>
      <c r="D5" s="7">
        <v>0.158</v>
      </c>
      <c r="E5" s="7">
        <v>8.8999999999999996E-2</v>
      </c>
      <c r="F5" s="7">
        <v>5.6000000000000001E-2</v>
      </c>
      <c r="G5" s="7">
        <v>-5.8000000000000003E-2</v>
      </c>
    </row>
    <row r="6" spans="1:7">
      <c r="A6" s="6" t="s">
        <v>241</v>
      </c>
    </row>
    <row r="7" spans="1:7">
      <c r="A7" t="s">
        <v>242</v>
      </c>
      <c r="B7" t="s">
        <v>243</v>
      </c>
      <c r="C7">
        <v>0.88</v>
      </c>
      <c r="D7">
        <v>0.92</v>
      </c>
      <c r="E7">
        <v>0.95</v>
      </c>
      <c r="F7">
        <v>1.27</v>
      </c>
      <c r="G7">
        <v>0.91</v>
      </c>
    </row>
    <row r="8" spans="1:7">
      <c r="A8" t="s">
        <v>244</v>
      </c>
      <c r="B8" t="s">
        <v>245</v>
      </c>
      <c r="C8">
        <v>0.85</v>
      </c>
      <c r="D8">
        <v>0.89</v>
      </c>
      <c r="E8">
        <v>0.92</v>
      </c>
      <c r="F8">
        <v>1.24</v>
      </c>
      <c r="G8">
        <v>0.87</v>
      </c>
    </row>
    <row r="9" spans="1:7">
      <c r="A9" t="s">
        <v>246</v>
      </c>
      <c r="B9" t="s">
        <v>247</v>
      </c>
      <c r="C9">
        <v>0.48</v>
      </c>
      <c r="D9">
        <v>0.56000000000000005</v>
      </c>
      <c r="E9">
        <v>0.55000000000000004</v>
      </c>
      <c r="F9">
        <v>0.89</v>
      </c>
      <c r="G9">
        <v>0.48</v>
      </c>
    </row>
    <row r="10" spans="1:7">
      <c r="A10" s="6" t="s">
        <v>248</v>
      </c>
    </row>
    <row r="11" spans="1:7">
      <c r="A11" t="s">
        <v>249</v>
      </c>
      <c r="B11" t="s">
        <v>250</v>
      </c>
      <c r="C11">
        <v>0.61</v>
      </c>
      <c r="D11">
        <v>0.6</v>
      </c>
      <c r="E11">
        <v>0.44</v>
      </c>
      <c r="F11">
        <v>0.37</v>
      </c>
      <c r="G11">
        <v>0.53</v>
      </c>
    </row>
    <row r="12" spans="1:7">
      <c r="A12" t="s">
        <v>251</v>
      </c>
      <c r="B12" t="s">
        <v>252</v>
      </c>
      <c r="C12" t="s">
        <v>253</v>
      </c>
      <c r="D12" t="s">
        <v>254</v>
      </c>
      <c r="E12" t="s">
        <v>255</v>
      </c>
      <c r="F12" t="s">
        <v>256</v>
      </c>
      <c r="G12" t="s">
        <v>257</v>
      </c>
    </row>
    <row r="13" spans="1:7">
      <c r="A13" s="6" t="s">
        <v>258</v>
      </c>
    </row>
    <row r="14" spans="1:7">
      <c r="A14" t="s">
        <v>259</v>
      </c>
      <c r="B14" t="s">
        <v>260</v>
      </c>
      <c r="C14" t="s">
        <v>261</v>
      </c>
      <c r="D14" t="s">
        <v>262</v>
      </c>
      <c r="E14" t="s">
        <v>263</v>
      </c>
      <c r="F14" t="s">
        <v>264</v>
      </c>
      <c r="G14" t="s">
        <v>265</v>
      </c>
    </row>
    <row r="15" spans="1:7">
      <c r="A15" t="s">
        <v>266</v>
      </c>
      <c r="B15" t="s">
        <v>267</v>
      </c>
      <c r="C15" t="s">
        <v>268</v>
      </c>
      <c r="D15" t="s">
        <v>269</v>
      </c>
      <c r="E15" t="s">
        <v>270</v>
      </c>
      <c r="F15" t="s">
        <v>271</v>
      </c>
      <c r="G15" t="s">
        <v>272</v>
      </c>
    </row>
    <row r="16" spans="1:7">
      <c r="A16" t="s">
        <v>273</v>
      </c>
      <c r="B16" t="s">
        <v>274</v>
      </c>
      <c r="C16" t="s">
        <v>275</v>
      </c>
      <c r="D16" t="s">
        <v>276</v>
      </c>
      <c r="E16" t="s">
        <v>277</v>
      </c>
      <c r="F16" t="s">
        <v>278</v>
      </c>
      <c r="G16" t="s">
        <v>279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G12" sqref="G12"/>
    </sheetView>
  </sheetViews>
  <sheetFormatPr defaultRowHeight="14.5"/>
  <cols>
    <col min="1" max="1" width="26.1796875" customWidth="1"/>
    <col min="2" max="6" width="16.36328125" customWidth="1"/>
    <col min="7" max="7" width="56.7265625" customWidth="1"/>
    <col min="8" max="9" width="16.36328125" customWidth="1"/>
    <col min="10" max="11" width="37.08984375" customWidth="1"/>
  </cols>
  <sheetData>
    <row r="1" spans="1:15" ht="23">
      <c r="A1" s="8" t="s">
        <v>280</v>
      </c>
      <c r="B1" s="8"/>
      <c r="C1" s="8"/>
      <c r="D1" s="8"/>
      <c r="E1" s="8"/>
      <c r="F1" s="8"/>
      <c r="G1" s="8"/>
    </row>
    <row r="2" spans="1:15">
      <c r="A2" s="9" t="s">
        <v>281</v>
      </c>
      <c r="B2" s="9"/>
      <c r="C2" s="9"/>
      <c r="D2" s="9"/>
      <c r="E2" s="9"/>
      <c r="F2" s="9"/>
      <c r="G2" s="9"/>
      <c r="M2" t="s">
        <v>282</v>
      </c>
      <c r="N2" t="s">
        <v>283</v>
      </c>
      <c r="O2" t="s">
        <v>284</v>
      </c>
    </row>
    <row r="3" spans="1:15">
      <c r="M3" t="s">
        <v>285</v>
      </c>
      <c r="N3">
        <f>B6</f>
        <v>0.13136701181884741</v>
      </c>
      <c r="O3">
        <f>B9</f>
        <v>0.13122080032500508</v>
      </c>
    </row>
    <row r="4" spans="1:15" ht="28">
      <c r="A4" s="10" t="s">
        <v>232</v>
      </c>
      <c r="B4" s="11" t="s">
        <v>286</v>
      </c>
      <c r="C4" s="11" t="s">
        <v>287</v>
      </c>
      <c r="D4" s="11" t="s">
        <v>288</v>
      </c>
      <c r="E4" s="11" t="s">
        <v>289</v>
      </c>
      <c r="F4" s="11" t="s">
        <v>290</v>
      </c>
      <c r="G4" s="12" t="s">
        <v>291</v>
      </c>
      <c r="M4" t="s">
        <v>292</v>
      </c>
      <c r="N4">
        <f>C6</f>
        <v>9.1599814871953095E-2</v>
      </c>
      <c r="O4">
        <f>C9</f>
        <v>7.9641434262948202E-2</v>
      </c>
    </row>
    <row r="5" spans="1:15" ht="37.5">
      <c r="A5" s="13" t="s">
        <v>293</v>
      </c>
      <c r="B5" s="14">
        <f>B15/C15</f>
        <v>-0.29469732519943687</v>
      </c>
      <c r="C5" s="14">
        <f>B16/C16</f>
        <v>-1.2928688078388677</v>
      </c>
      <c r="D5" s="14">
        <f>B17/C17</f>
        <v>-0.50435354033185475</v>
      </c>
      <c r="E5" s="14">
        <f>AVERAGE(C5:D5)</f>
        <v>-0.89861117408536129</v>
      </c>
      <c r="F5" s="14">
        <f>B5-E5</f>
        <v>0.60391384888592436</v>
      </c>
      <c r="G5" s="15" t="s">
        <v>294</v>
      </c>
      <c r="M5" t="s">
        <v>295</v>
      </c>
      <c r="N5">
        <f>D6</f>
        <v>9.6168906431099835E-2</v>
      </c>
      <c r="O5">
        <f>D9</f>
        <v>0.16243064256309289</v>
      </c>
    </row>
    <row r="6" spans="1:15" ht="25">
      <c r="A6" s="13" t="s">
        <v>296</v>
      </c>
      <c r="B6" s="14">
        <f>B15/D15</f>
        <v>0.13136701181884741</v>
      </c>
      <c r="C6" s="14">
        <f>B16/D16</f>
        <v>9.1599814871953095E-2</v>
      </c>
      <c r="D6" s="14">
        <f>B17/D17</f>
        <v>9.6168906431099835E-2</v>
      </c>
      <c r="E6" s="14">
        <f>AVERAGE(C6:D6)</f>
        <v>9.3884360651526472E-2</v>
      </c>
      <c r="F6" s="14">
        <f>B6-E6</f>
        <v>3.7482651167320941E-2</v>
      </c>
      <c r="G6" s="15" t="s">
        <v>297</v>
      </c>
    </row>
    <row r="7" spans="1:15" ht="37.5">
      <c r="A7" s="13" t="s">
        <v>298</v>
      </c>
      <c r="B7" s="16">
        <f>I15</f>
        <v>32.42</v>
      </c>
      <c r="C7" s="16">
        <f>I16</f>
        <v>33.49</v>
      </c>
      <c r="D7" s="16">
        <f>I17</f>
        <v>40.25</v>
      </c>
      <c r="E7" s="16">
        <f>AVERAGE(C7:D7)</f>
        <v>36.870000000000005</v>
      </c>
      <c r="F7" s="16">
        <f>B7-E7</f>
        <v>-4.4500000000000028</v>
      </c>
      <c r="G7" s="15" t="s">
        <v>299</v>
      </c>
    </row>
    <row r="8" spans="1:15" ht="25">
      <c r="A8" s="13" t="s">
        <v>300</v>
      </c>
      <c r="B8" s="17">
        <f>F15/E15</f>
        <v>0.37551867219917012</v>
      </c>
      <c r="C8" s="17">
        <f>F16/E16</f>
        <v>0.31784021274135738</v>
      </c>
      <c r="D8" s="17">
        <f>F17/E17</f>
        <v>0.42829787234042555</v>
      </c>
      <c r="E8" s="17">
        <f>AVERAGE(C8:D8)</f>
        <v>0.37306904254089146</v>
      </c>
      <c r="F8" s="17">
        <f>B8-E8</f>
        <v>2.4496296582786625E-3</v>
      </c>
      <c r="G8" s="15" t="s">
        <v>301</v>
      </c>
    </row>
    <row r="9" spans="1:15" ht="25">
      <c r="A9" s="18" t="s">
        <v>284</v>
      </c>
      <c r="B9" s="19">
        <f>(F15-G15)/H15</f>
        <v>0.13122080032500508</v>
      </c>
      <c r="C9" s="19">
        <f>(F16-G16)/H16</f>
        <v>7.9641434262948202E-2</v>
      </c>
      <c r="D9" s="19">
        <f>(F17-G17)/H17</f>
        <v>0.16243064256309289</v>
      </c>
      <c r="E9" s="19">
        <f>AVERAGE(C9:D9)</f>
        <v>0.12103603841302055</v>
      </c>
      <c r="F9" s="19">
        <f>B9-E9</f>
        <v>1.018476191198453E-2</v>
      </c>
      <c r="G9" s="20" t="s">
        <v>302</v>
      </c>
    </row>
    <row r="13" spans="1:15">
      <c r="A13" s="21" t="s">
        <v>303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5" ht="28">
      <c r="A14" s="22" t="s">
        <v>282</v>
      </c>
      <c r="B14" s="23" t="s">
        <v>304</v>
      </c>
      <c r="C14" s="23" t="s">
        <v>305</v>
      </c>
      <c r="D14" s="23" t="s">
        <v>306</v>
      </c>
      <c r="E14" s="23" t="s">
        <v>307</v>
      </c>
      <c r="F14" s="23" t="s">
        <v>308</v>
      </c>
      <c r="G14" s="23" t="s">
        <v>309</v>
      </c>
      <c r="H14" s="23" t="s">
        <v>310</v>
      </c>
      <c r="I14" s="23" t="s">
        <v>311</v>
      </c>
      <c r="J14" s="23" t="s">
        <v>312</v>
      </c>
      <c r="K14" s="24" t="s">
        <v>313</v>
      </c>
    </row>
    <row r="15" spans="1:15" ht="31.5">
      <c r="A15" s="25" t="s">
        <v>285</v>
      </c>
      <c r="B15" s="26">
        <f>'[1]5Y Income Statement'!B29</f>
        <v>628</v>
      </c>
      <c r="C15" s="26">
        <f>AVERAGE('[1]Combined Balance Sheet'!B60,'[1]Combined Balance Sheet'!C60)</f>
        <v>-2131</v>
      </c>
      <c r="D15" s="26">
        <f>AVERAGE('[1]Combined Balance Sheet'!B32,'[1]Combined Balance Sheet'!C32)</f>
        <v>4780.5</v>
      </c>
      <c r="E15" s="26">
        <f>ABS('[1]Combined Balance Sheet'!B43)</f>
        <v>1928</v>
      </c>
      <c r="F15" s="26">
        <f>'[1]Cash Flow Statement'!B28</f>
        <v>724</v>
      </c>
      <c r="G15" s="26">
        <f>ABS('[1]Cash Flow Statement'!B11)</f>
        <v>78</v>
      </c>
      <c r="H15" s="26">
        <f>'[1]5Y Income Statement'!B9</f>
        <v>4923</v>
      </c>
      <c r="I15" s="27">
        <v>32.42</v>
      </c>
      <c r="J15" s="28" t="s">
        <v>314</v>
      </c>
      <c r="K15" s="29" t="s">
        <v>315</v>
      </c>
    </row>
    <row r="16" spans="1:15" ht="21.5">
      <c r="A16" s="25" t="s">
        <v>316</v>
      </c>
      <c r="B16" s="30">
        <v>2375</v>
      </c>
      <c r="C16" s="30">
        <v>-1837</v>
      </c>
      <c r="D16" s="30">
        <v>25928</v>
      </c>
      <c r="E16" s="30">
        <v>8649</v>
      </c>
      <c r="F16" s="30">
        <v>2749</v>
      </c>
      <c r="G16" s="30">
        <v>750</v>
      </c>
      <c r="H16" s="30">
        <v>25100</v>
      </c>
      <c r="I16" s="27">
        <v>33.49</v>
      </c>
      <c r="J16" s="28" t="s">
        <v>317</v>
      </c>
      <c r="K16" s="29" t="s">
        <v>318</v>
      </c>
    </row>
    <row r="17" spans="1:11" ht="21.5">
      <c r="A17" s="31" t="s">
        <v>319</v>
      </c>
      <c r="B17" s="32">
        <v>1535</v>
      </c>
      <c r="C17" s="32">
        <v>-3043.5</v>
      </c>
      <c r="D17" s="32">
        <v>15961.5</v>
      </c>
      <c r="E17" s="32">
        <v>4700</v>
      </c>
      <c r="F17" s="32">
        <v>2013</v>
      </c>
      <c r="G17" s="32">
        <v>198</v>
      </c>
      <c r="H17" s="32">
        <v>11174</v>
      </c>
      <c r="I17" s="33">
        <v>40.25</v>
      </c>
      <c r="J17" s="34" t="s">
        <v>320</v>
      </c>
      <c r="K17" s="35" t="s">
        <v>321</v>
      </c>
    </row>
    <row r="20" spans="1:11">
      <c r="A20" s="21" t="s">
        <v>322</v>
      </c>
      <c r="B20" s="21"/>
      <c r="C20" s="21"/>
      <c r="D20" s="21"/>
      <c r="E20" s="21"/>
      <c r="F20" s="21"/>
      <c r="G20" s="21"/>
    </row>
    <row r="21" spans="1:11">
      <c r="A21" s="36" t="s">
        <v>323</v>
      </c>
      <c r="B21" s="37" t="s">
        <v>324</v>
      </c>
      <c r="C21" s="37"/>
      <c r="D21" s="37"/>
      <c r="E21" s="37"/>
      <c r="F21" s="37"/>
      <c r="G21" s="38"/>
    </row>
    <row r="22" spans="1:11">
      <c r="A22" s="39" t="s">
        <v>283</v>
      </c>
      <c r="B22" s="40" t="s">
        <v>325</v>
      </c>
      <c r="C22" s="40"/>
      <c r="D22" s="40"/>
      <c r="E22" s="40"/>
      <c r="F22" s="40"/>
      <c r="G22" s="41"/>
    </row>
    <row r="23" spans="1:11">
      <c r="A23" s="39" t="s">
        <v>326</v>
      </c>
      <c r="B23" s="40" t="s">
        <v>327</v>
      </c>
      <c r="C23" s="40"/>
      <c r="D23" s="40"/>
      <c r="E23" s="40"/>
      <c r="F23" s="40"/>
      <c r="G23" s="41"/>
    </row>
    <row r="24" spans="1:11">
      <c r="A24" s="39" t="s">
        <v>300</v>
      </c>
      <c r="B24" s="40" t="s">
        <v>328</v>
      </c>
      <c r="C24" s="40"/>
      <c r="D24" s="40"/>
      <c r="E24" s="40"/>
      <c r="F24" s="40"/>
      <c r="G24" s="41"/>
    </row>
    <row r="25" spans="1:11">
      <c r="A25" s="42" t="s">
        <v>284</v>
      </c>
      <c r="B25" s="43" t="s">
        <v>329</v>
      </c>
      <c r="C25" s="43"/>
      <c r="D25" s="43"/>
      <c r="E25" s="43"/>
      <c r="F25" s="43"/>
      <c r="G25" s="44"/>
    </row>
  </sheetData>
  <mergeCells count="9">
    <mergeCell ref="B23:G23"/>
    <mergeCell ref="B24:G24"/>
    <mergeCell ref="B25:G25"/>
    <mergeCell ref="A1:G1"/>
    <mergeCell ref="A2:G2"/>
    <mergeCell ref="A13:K13"/>
    <mergeCell ref="A20:G20"/>
    <mergeCell ref="B21:G21"/>
    <mergeCell ref="B22:G22"/>
  </mergeCells>
  <conditionalFormatting sqref="F6:F9">
    <cfRule type="colorScale" priority="1">
      <colorScale>
        <cfvo type="min"/>
        <cfvo type="percentile" val="50"/>
        <cfvo type="max"/>
        <color rgb="FFFCE8E6"/>
        <color rgb="FFFFF2CC"/>
        <color rgb="FFE2F0D9"/>
      </colorScale>
    </cfRule>
  </conditionalFormatting>
  <conditionalFormatting sqref="B6:D6">
    <cfRule type="colorScale" priority="2">
      <colorScale>
        <cfvo type="min"/>
        <cfvo type="percentile" val="50"/>
        <cfvo type="max"/>
        <color rgb="FFFCE8E6"/>
        <color rgb="FFFFF2CC"/>
        <color rgb="FFE2F0D9"/>
      </colorScale>
    </cfRule>
  </conditionalFormatting>
  <conditionalFormatting sqref="B9:D9">
    <cfRule type="colorScale" priority="3">
      <colorScale>
        <cfvo type="min"/>
        <cfvo type="percentile" val="50"/>
        <cfvo type="max"/>
        <color rgb="FFFCE8E6"/>
        <color rgb="FFFFF2CC"/>
        <color rgb="FFE2F0D9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IS_5yr</vt:lpstr>
      <vt:lpstr>Balance sheet 5yrs</vt:lpstr>
      <vt:lpstr>Cash Flow Statement 5yrs</vt:lpstr>
      <vt:lpstr>Ratio_5yrs</vt:lpstr>
      <vt:lpstr>Benchmarks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HP</cp:lastModifiedBy>
  <cp:revision>0</cp:revision>
  <dcterms:created xsi:type="dcterms:W3CDTF">2026-06-19T15:14:21Z</dcterms:created>
  <dcterms:modified xsi:type="dcterms:W3CDTF">2026-07-29T16:00:07Z</dcterms:modified>
  <dc:language>en-US</dc:language>
</cp:coreProperties>
</file>