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MODULE 17-18\SBUS5105\Week 5\Final 17\"/>
    </mc:Choice>
  </mc:AlternateContent>
  <bookViews>
    <workbookView xWindow="0" yWindow="0" windowWidth="24000" windowHeight="110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G17" i="1"/>
  <c r="F17" i="1"/>
  <c r="N21" i="1" l="1"/>
  <c r="N20" i="1"/>
  <c r="N5" i="1"/>
  <c r="N6" i="1"/>
  <c r="N7" i="1"/>
  <c r="N8" i="1"/>
  <c r="N9" i="1"/>
  <c r="N10" i="1"/>
  <c r="N11" i="1"/>
  <c r="N12" i="1"/>
  <c r="N13" i="1"/>
  <c r="N14" i="1"/>
  <c r="N15" i="1"/>
  <c r="N4" i="1"/>
  <c r="N22" i="1"/>
  <c r="L6" i="1" l="1"/>
  <c r="M6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4" i="1"/>
  <c r="M4" i="1" s="1"/>
  <c r="L5" i="1"/>
  <c r="M5" i="1" s="1"/>
</calcChain>
</file>

<file path=xl/sharedStrings.xml><?xml version="1.0" encoding="utf-8"?>
<sst xmlns="http://schemas.openxmlformats.org/spreadsheetml/2006/main" count="67" uniqueCount="45">
  <si>
    <t>Purchase Orders</t>
  </si>
  <si>
    <t>Suppliers</t>
  </si>
  <si>
    <t>Order No.</t>
  </si>
  <si>
    <t>Item No</t>
  </si>
  <si>
    <t>Item Description</t>
  </si>
  <si>
    <t>Item Cost</t>
  </si>
  <si>
    <t>Quantity</t>
  </si>
  <si>
    <t>Cost per Order</t>
  </si>
  <si>
    <t>A/P Terms (Months)</t>
  </si>
  <si>
    <t>Order Date</t>
  </si>
  <si>
    <t>Arrival Date</t>
  </si>
  <si>
    <t>Order Size</t>
  </si>
  <si>
    <t>Hulkey Fasteners</t>
  </si>
  <si>
    <t>Alum Sheeting</t>
  </si>
  <si>
    <t>Fast-Tie Aerospace</t>
  </si>
  <si>
    <t>Steelpin Inc.</t>
  </si>
  <si>
    <t>Durable products</t>
  </si>
  <si>
    <t>Aug 11001</t>
  </si>
  <si>
    <t>Aug 11002</t>
  </si>
  <si>
    <t>Aug 11003</t>
  </si>
  <si>
    <t>Aug 11004</t>
  </si>
  <si>
    <t>Aug 11005</t>
  </si>
  <si>
    <t>Aug 11006</t>
  </si>
  <si>
    <t>Aug 11007</t>
  </si>
  <si>
    <t>Aug 11008</t>
  </si>
  <si>
    <t>Aug 11009</t>
  </si>
  <si>
    <t>Aug 11010</t>
  </si>
  <si>
    <t>Aug 11011</t>
  </si>
  <si>
    <t>Aug 11012</t>
  </si>
  <si>
    <t>Airframe Fasteners</t>
  </si>
  <si>
    <t>Shielded Cable?ft.</t>
  </si>
  <si>
    <t>Bolt-nut package</t>
  </si>
  <si>
    <t>Pressure Gauge</t>
  </si>
  <si>
    <t>O-Ring</t>
  </si>
  <si>
    <t>Electrical Connector</t>
  </si>
  <si>
    <t>Shielded Cable/ft.</t>
  </si>
  <si>
    <t>Payment</t>
  </si>
  <si>
    <t>Paypal</t>
  </si>
  <si>
    <t>Credit</t>
  </si>
  <si>
    <t>DaysPast</t>
  </si>
  <si>
    <t>Order Type</t>
  </si>
  <si>
    <t>Summary Table</t>
  </si>
  <si>
    <t>Not correct ? Why - (Hint (remember a table must be in ascending order)</t>
  </si>
  <si>
    <t>Max Q</t>
  </si>
  <si>
    <t>Min 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</si>
</sst>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3" fontId="0" fillId="0" borderId="1" xfId="0" applyNumberFormat="1" applyBorder="1"/>
    <xf numFmtId="4" fontId="0" fillId="0" borderId="1" xfId="0" applyNumberFormat="1" applyBorder="1"/>
    <xf numFmtId="14" fontId="0" fillId="0" borderId="1" xfId="0" applyNumberFormat="1" applyBorder="1"/>
    <xf numFmtId="0" fontId="0" fillId="0" borderId="2" xfId="0" applyBorder="1"/>
    <xf numFmtId="0" fontId="2" fillId="0" borderId="1" xfId="0" applyFon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20</xdr:row>
      <xdr:rowOff>9525</xdr:rowOff>
    </xdr:from>
    <xdr:to>
      <xdr:col>12</xdr:col>
      <xdr:colOff>1190947</xdr:colOff>
      <xdr:row>29</xdr:row>
      <xdr:rowOff>83297</xdr:rowOff>
    </xdr:to>
    <xdr:pic>
      <xdr:nvPicPr>
        <xdr:cNvPr id="3" name="Picture 2" descr="BA2-Figure-2.7-cop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4305300"/>
          <a:ext cx="8820472" cy="1978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G20" sqref="G20"/>
    </sheetView>
  </sheetViews>
  <sheetFormatPr defaultRowHeight="15" x14ac:dyDescent="0.25"/>
  <cols>
    <col min="1" max="1" width="8.140625" bestFit="1" customWidth="1"/>
    <col min="2" max="2" width="18" bestFit="1" customWidth="1"/>
    <col min="3" max="3" width="9.7109375" bestFit="1" customWidth="1"/>
    <col min="4" max="4" width="18.85546875" bestFit="1" customWidth="1"/>
    <col min="5" max="5" width="9.42578125" bestFit="1" customWidth="1"/>
    <col min="6" max="6" width="8.7109375" bestFit="1" customWidth="1"/>
    <col min="7" max="7" width="14" bestFit="1" customWidth="1"/>
    <col min="8" max="8" width="14" customWidth="1"/>
    <col min="9" max="9" width="19" bestFit="1" customWidth="1"/>
    <col min="10" max="10" width="10.7109375" bestFit="1" customWidth="1"/>
    <col min="11" max="11" width="11.42578125" bestFit="1" customWidth="1"/>
    <col min="12" max="12" width="10.140625" bestFit="1" customWidth="1"/>
    <col min="13" max="13" width="22.5703125" bestFit="1" customWidth="1"/>
    <col min="14" max="14" width="43" bestFit="1" customWidth="1"/>
    <col min="15" max="15" width="37.85546875" customWidth="1"/>
  </cols>
  <sheetData>
    <row r="1" spans="1:14" x14ac:dyDescent="0.25">
      <c r="B1" t="s">
        <v>0</v>
      </c>
    </row>
    <row r="3" spans="1:14" s="1" customFormat="1" x14ac:dyDescent="0.25">
      <c r="A3" s="3" t="s">
        <v>3</v>
      </c>
      <c r="B3" s="3" t="s">
        <v>1</v>
      </c>
      <c r="C3" s="3" t="s">
        <v>2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36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40</v>
      </c>
      <c r="N3" s="3" t="s">
        <v>39</v>
      </c>
    </row>
    <row r="4" spans="1:14" ht="33.75" customHeight="1" x14ac:dyDescent="0.25">
      <c r="A4" s="4">
        <v>1122</v>
      </c>
      <c r="B4" s="4" t="s">
        <v>12</v>
      </c>
      <c r="C4" s="4" t="s">
        <v>17</v>
      </c>
      <c r="D4" s="4" t="s">
        <v>29</v>
      </c>
      <c r="E4" s="4">
        <v>4.25</v>
      </c>
      <c r="F4" s="5">
        <v>19500</v>
      </c>
      <c r="G4" s="6">
        <v>82875</v>
      </c>
      <c r="H4" s="6" t="s">
        <v>37</v>
      </c>
      <c r="I4" s="4">
        <v>30</v>
      </c>
      <c r="J4" s="7">
        <v>42587</v>
      </c>
      <c r="K4" s="7">
        <v>42595</v>
      </c>
      <c r="L4" s="4" t="str">
        <f t="shared" ref="L4:L15" si="0">IF(F4&gt;=10000,"Large","Small")</f>
        <v>Large</v>
      </c>
      <c r="M4" s="4" t="str">
        <f t="shared" ref="M4:M15" si="1">IF(AND(L4="Large",G4&gt;=25000),"Critical","")</f>
        <v>Critical</v>
      </c>
      <c r="N4" s="4">
        <f t="shared" ref="N4:N15" si="2">K4-J4</f>
        <v>8</v>
      </c>
    </row>
    <row r="5" spans="1:14" x14ac:dyDescent="0.25">
      <c r="A5" s="4">
        <v>1243</v>
      </c>
      <c r="B5" s="4" t="s">
        <v>13</v>
      </c>
      <c r="C5" s="4" t="s">
        <v>18</v>
      </c>
      <c r="D5" s="4" t="s">
        <v>29</v>
      </c>
      <c r="E5" s="4">
        <v>4.25</v>
      </c>
      <c r="F5" s="5">
        <v>10000</v>
      </c>
      <c r="G5" s="6">
        <v>42500</v>
      </c>
      <c r="H5" s="6" t="s">
        <v>37</v>
      </c>
      <c r="I5" s="4">
        <v>30</v>
      </c>
      <c r="J5" s="7">
        <v>42590</v>
      </c>
      <c r="K5" s="7">
        <v>42596</v>
      </c>
      <c r="L5" s="4" t="str">
        <f t="shared" si="0"/>
        <v>Large</v>
      </c>
      <c r="M5" s="4" t="str">
        <f t="shared" si="1"/>
        <v>Critical</v>
      </c>
      <c r="N5" s="4">
        <f t="shared" si="2"/>
        <v>6</v>
      </c>
    </row>
    <row r="6" spans="1:14" ht="15" customHeight="1" x14ac:dyDescent="0.25">
      <c r="A6" s="4">
        <v>5462</v>
      </c>
      <c r="B6" s="4" t="s">
        <v>14</v>
      </c>
      <c r="C6" s="4" t="s">
        <v>19</v>
      </c>
      <c r="D6" s="4" t="s">
        <v>35</v>
      </c>
      <c r="E6" s="4">
        <v>1.05</v>
      </c>
      <c r="F6" s="5">
        <v>23000</v>
      </c>
      <c r="G6" s="6">
        <v>24150</v>
      </c>
      <c r="H6" s="6" t="s">
        <v>38</v>
      </c>
      <c r="I6" s="4">
        <v>30</v>
      </c>
      <c r="J6" s="7">
        <v>42592</v>
      </c>
      <c r="K6" s="7">
        <v>42597</v>
      </c>
      <c r="L6" s="4" t="str">
        <f t="shared" si="0"/>
        <v>Large</v>
      </c>
      <c r="M6" s="4" t="str">
        <f t="shared" si="1"/>
        <v/>
      </c>
      <c r="N6" s="4">
        <f t="shared" si="2"/>
        <v>5</v>
      </c>
    </row>
    <row r="7" spans="1:14" ht="15" customHeight="1" x14ac:dyDescent="0.25">
      <c r="A7" s="4">
        <v>5462</v>
      </c>
      <c r="B7" s="4" t="s">
        <v>14</v>
      </c>
      <c r="C7" s="4" t="s">
        <v>20</v>
      </c>
      <c r="D7" s="4" t="s">
        <v>35</v>
      </c>
      <c r="E7" s="4">
        <v>1.05</v>
      </c>
      <c r="F7" s="5">
        <v>21500</v>
      </c>
      <c r="G7" s="6">
        <v>22575</v>
      </c>
      <c r="H7" s="6" t="s">
        <v>38</v>
      </c>
      <c r="I7" s="4">
        <v>30</v>
      </c>
      <c r="J7" s="7">
        <v>42597</v>
      </c>
      <c r="K7" s="7">
        <v>42604</v>
      </c>
      <c r="L7" s="4" t="str">
        <f t="shared" si="0"/>
        <v>Large</v>
      </c>
      <c r="M7" s="4" t="str">
        <f t="shared" si="1"/>
        <v/>
      </c>
      <c r="N7" s="4">
        <f t="shared" si="2"/>
        <v>7</v>
      </c>
    </row>
    <row r="8" spans="1:14" x14ac:dyDescent="0.25">
      <c r="A8" s="4">
        <v>5319</v>
      </c>
      <c r="B8" s="4" t="s">
        <v>15</v>
      </c>
      <c r="C8" s="4" t="s">
        <v>21</v>
      </c>
      <c r="D8" s="4" t="s">
        <v>30</v>
      </c>
      <c r="E8" s="4">
        <v>1.1000000000000001</v>
      </c>
      <c r="F8" s="5">
        <v>17500</v>
      </c>
      <c r="G8" s="6">
        <v>19250</v>
      </c>
      <c r="H8" s="6" t="s">
        <v>38</v>
      </c>
      <c r="I8" s="4">
        <v>30</v>
      </c>
      <c r="J8" s="7">
        <v>42602</v>
      </c>
      <c r="K8" s="7">
        <v>42613</v>
      </c>
      <c r="L8" s="4" t="str">
        <f t="shared" si="0"/>
        <v>Large</v>
      </c>
      <c r="M8" s="4" t="str">
        <f t="shared" si="1"/>
        <v/>
      </c>
      <c r="N8" s="4">
        <f t="shared" si="2"/>
        <v>11</v>
      </c>
    </row>
    <row r="9" spans="1:14" x14ac:dyDescent="0.25">
      <c r="A9" s="4">
        <v>5462</v>
      </c>
      <c r="B9" s="4" t="s">
        <v>14</v>
      </c>
      <c r="C9" s="4" t="s">
        <v>22</v>
      </c>
      <c r="D9" s="4" t="s">
        <v>35</v>
      </c>
      <c r="E9" s="4">
        <v>1.05</v>
      </c>
      <c r="F9" s="5">
        <v>22500</v>
      </c>
      <c r="G9" s="6">
        <v>23625</v>
      </c>
      <c r="H9" s="6" t="s">
        <v>38</v>
      </c>
      <c r="I9" s="4">
        <v>30</v>
      </c>
      <c r="J9" s="7">
        <v>42602</v>
      </c>
      <c r="K9" s="7">
        <v>42608</v>
      </c>
      <c r="L9" s="4" t="str">
        <f t="shared" si="0"/>
        <v>Large</v>
      </c>
      <c r="M9" s="4" t="str">
        <f t="shared" si="1"/>
        <v/>
      </c>
      <c r="N9" s="4">
        <f t="shared" si="2"/>
        <v>6</v>
      </c>
    </row>
    <row r="10" spans="1:14" x14ac:dyDescent="0.25">
      <c r="A10" s="4">
        <v>4312</v>
      </c>
      <c r="B10" s="4" t="s">
        <v>15</v>
      </c>
      <c r="C10" s="4" t="s">
        <v>23</v>
      </c>
      <c r="D10" s="4" t="s">
        <v>31</v>
      </c>
      <c r="E10" s="4">
        <v>3.75</v>
      </c>
      <c r="F10" s="5">
        <v>4250</v>
      </c>
      <c r="G10" s="6">
        <v>15937.5</v>
      </c>
      <c r="H10" s="6" t="s">
        <v>38</v>
      </c>
      <c r="I10" s="4">
        <v>30</v>
      </c>
      <c r="J10" s="7">
        <v>42607</v>
      </c>
      <c r="K10" s="7">
        <v>42614</v>
      </c>
      <c r="L10" s="4" t="str">
        <f t="shared" si="0"/>
        <v>Small</v>
      </c>
      <c r="M10" s="4" t="str">
        <f t="shared" si="1"/>
        <v/>
      </c>
      <c r="N10" s="4">
        <f t="shared" si="2"/>
        <v>7</v>
      </c>
    </row>
    <row r="11" spans="1:14" ht="15" customHeight="1" x14ac:dyDescent="0.25">
      <c r="A11" s="4">
        <v>7258</v>
      </c>
      <c r="B11" s="4" t="s">
        <v>16</v>
      </c>
      <c r="C11" s="4" t="s">
        <v>24</v>
      </c>
      <c r="D11" s="4" t="s">
        <v>32</v>
      </c>
      <c r="E11" s="4">
        <v>90</v>
      </c>
      <c r="F11" s="5">
        <v>100</v>
      </c>
      <c r="G11" s="5">
        <v>9000</v>
      </c>
      <c r="H11" s="5" t="s">
        <v>37</v>
      </c>
      <c r="I11" s="4">
        <v>4</v>
      </c>
      <c r="J11" s="7">
        <v>42607</v>
      </c>
      <c r="K11" s="7">
        <v>42610</v>
      </c>
      <c r="L11" s="4" t="str">
        <f t="shared" si="0"/>
        <v>Small</v>
      </c>
      <c r="M11" s="4" t="str">
        <f t="shared" si="1"/>
        <v/>
      </c>
      <c r="N11" s="4">
        <f t="shared" si="2"/>
        <v>3</v>
      </c>
    </row>
    <row r="12" spans="1:14" x14ac:dyDescent="0.25">
      <c r="A12" s="4">
        <v>6321</v>
      </c>
      <c r="B12" s="4" t="s">
        <v>14</v>
      </c>
      <c r="C12" s="4" t="s">
        <v>25</v>
      </c>
      <c r="D12" s="4" t="s">
        <v>33</v>
      </c>
      <c r="E12" s="4">
        <v>2.4500000000000002</v>
      </c>
      <c r="F12" s="5">
        <v>1300</v>
      </c>
      <c r="G12" s="6">
        <v>3185</v>
      </c>
      <c r="H12" s="6" t="s">
        <v>38</v>
      </c>
      <c r="I12" s="4">
        <v>30</v>
      </c>
      <c r="J12" s="7">
        <v>42607</v>
      </c>
      <c r="K12" s="7">
        <v>42617</v>
      </c>
      <c r="L12" s="4" t="str">
        <f t="shared" si="0"/>
        <v>Small</v>
      </c>
      <c r="M12" s="4" t="str">
        <f t="shared" si="1"/>
        <v/>
      </c>
      <c r="N12" s="4">
        <f t="shared" si="2"/>
        <v>10</v>
      </c>
    </row>
    <row r="13" spans="1:14" x14ac:dyDescent="0.25">
      <c r="A13" s="4">
        <v>5462</v>
      </c>
      <c r="B13" s="4" t="s">
        <v>14</v>
      </c>
      <c r="C13" s="4" t="s">
        <v>26</v>
      </c>
      <c r="D13" s="4" t="s">
        <v>35</v>
      </c>
      <c r="E13" s="4">
        <v>1.05</v>
      </c>
      <c r="F13" s="5">
        <v>22500</v>
      </c>
      <c r="G13" s="6">
        <v>23625</v>
      </c>
      <c r="H13" s="6" t="s">
        <v>38</v>
      </c>
      <c r="I13" s="4">
        <v>30</v>
      </c>
      <c r="J13" s="7">
        <v>42607</v>
      </c>
      <c r="K13" s="7">
        <v>42615</v>
      </c>
      <c r="L13" s="4" t="str">
        <f t="shared" si="0"/>
        <v>Large</v>
      </c>
      <c r="M13" s="4" t="str">
        <f t="shared" si="1"/>
        <v/>
      </c>
      <c r="N13" s="4">
        <f t="shared" si="2"/>
        <v>8</v>
      </c>
    </row>
    <row r="14" spans="1:14" x14ac:dyDescent="0.25">
      <c r="A14" s="4">
        <v>5319</v>
      </c>
      <c r="B14" s="4" t="s">
        <v>15</v>
      </c>
      <c r="C14" s="4" t="s">
        <v>27</v>
      </c>
      <c r="D14" s="4" t="s">
        <v>30</v>
      </c>
      <c r="E14" s="4">
        <v>1.1000000000000001</v>
      </c>
      <c r="F14" s="5">
        <v>18100</v>
      </c>
      <c r="G14" s="6">
        <v>19910</v>
      </c>
      <c r="H14" s="6" t="s">
        <v>38</v>
      </c>
      <c r="I14" s="4">
        <v>30</v>
      </c>
      <c r="J14" s="7">
        <v>42607</v>
      </c>
      <c r="K14" s="7">
        <v>42618</v>
      </c>
      <c r="L14" s="4" t="str">
        <f t="shared" si="0"/>
        <v>Large</v>
      </c>
      <c r="M14" s="4" t="str">
        <f t="shared" si="1"/>
        <v/>
      </c>
      <c r="N14" s="4">
        <f t="shared" si="2"/>
        <v>11</v>
      </c>
    </row>
    <row r="15" spans="1:14" x14ac:dyDescent="0.25">
      <c r="A15" s="4">
        <v>3166</v>
      </c>
      <c r="B15" s="4" t="s">
        <v>12</v>
      </c>
      <c r="C15" s="4" t="s">
        <v>28</v>
      </c>
      <c r="D15" s="4" t="s">
        <v>34</v>
      </c>
      <c r="E15" s="4">
        <v>1.25</v>
      </c>
      <c r="F15" s="5">
        <v>5600</v>
      </c>
      <c r="G15" s="6">
        <v>7000</v>
      </c>
      <c r="H15" s="6" t="s">
        <v>37</v>
      </c>
      <c r="I15" s="4">
        <v>30</v>
      </c>
      <c r="J15" s="7">
        <v>42607</v>
      </c>
      <c r="K15" s="7">
        <v>42611</v>
      </c>
      <c r="L15" s="4" t="str">
        <f t="shared" si="0"/>
        <v>Small</v>
      </c>
      <c r="M15" s="4" t="str">
        <f t="shared" si="1"/>
        <v/>
      </c>
      <c r="N15" s="4">
        <f t="shared" si="2"/>
        <v>4</v>
      </c>
    </row>
    <row r="16" spans="1:14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5" x14ac:dyDescent="0.25">
      <c r="A17" s="4"/>
      <c r="B17" s="4"/>
      <c r="C17" s="4"/>
      <c r="D17" s="4"/>
      <c r="E17" s="4" t="s">
        <v>43</v>
      </c>
      <c r="F17" s="5">
        <f>MAX(F4:F15)</f>
        <v>23000</v>
      </c>
      <c r="G17" s="5">
        <f>SUM(F17)</f>
        <v>23000</v>
      </c>
      <c r="H17" s="4"/>
      <c r="I17" s="4"/>
      <c r="J17" s="4"/>
      <c r="K17" s="4"/>
      <c r="L17" s="4"/>
      <c r="M17" s="4"/>
      <c r="N17" s="4"/>
    </row>
    <row r="18" spans="1:15" x14ac:dyDescent="0.25">
      <c r="A18" s="4"/>
      <c r="B18" s="4"/>
      <c r="C18" s="4"/>
      <c r="D18" s="4"/>
      <c r="E18" s="4" t="s">
        <v>44</v>
      </c>
      <c r="F18" s="5">
        <f>MIN(F4:F15)</f>
        <v>100</v>
      </c>
      <c r="G18" s="4"/>
      <c r="H18" s="4"/>
      <c r="I18" s="4"/>
      <c r="J18" s="4"/>
      <c r="K18" s="4"/>
      <c r="L18" s="4"/>
      <c r="M18" s="4"/>
      <c r="N18" s="8"/>
    </row>
    <row r="19" spans="1:15" x14ac:dyDescent="0.25">
      <c r="N19" s="3" t="s">
        <v>41</v>
      </c>
      <c r="O19" s="4"/>
    </row>
    <row r="20" spans="1:15" x14ac:dyDescent="0.25">
      <c r="N20" s="9" t="str">
        <f>VLOOKUP(7258,$A$4:$L$15,8)</f>
        <v>Paypal</v>
      </c>
      <c r="O20" s="4"/>
    </row>
    <row r="21" spans="1:15" ht="30" x14ac:dyDescent="0.25">
      <c r="N21" s="9" t="str">
        <f>VLOOKUP(7258,$A$4:$L$15,2)</f>
        <v>Hulkey Fasteners</v>
      </c>
      <c r="O21" s="10" t="s">
        <v>42</v>
      </c>
    </row>
    <row r="22" spans="1:15" x14ac:dyDescent="0.25">
      <c r="N22" s="9" t="str">
        <f>INDEX($A$4:$L$14, 7, 4)</f>
        <v>Bolt-nut package</v>
      </c>
      <c r="O22" s="4"/>
    </row>
    <row r="23" spans="1:15" x14ac:dyDescent="0.25">
      <c r="N23" s="2"/>
    </row>
    <row r="24" spans="1:15" x14ac:dyDescent="0.25">
      <c r="N24" s="2"/>
    </row>
  </sheetData>
  <sortState ref="A4:N15">
    <sortCondition ref="A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cp:lastPrinted>2016-10-17T16:44:22Z</cp:lastPrinted>
  <dcterms:created xsi:type="dcterms:W3CDTF">2016-10-17T09:17:04Z</dcterms:created>
  <dcterms:modified xsi:type="dcterms:W3CDTF">2017-10-29T16:11:02Z</dcterms:modified>
</cp:coreProperties>
</file>