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17449_student_uwtsd_ac_uk/Documents/"/>
    </mc:Choice>
  </mc:AlternateContent>
  <xr:revisionPtr revIDLastSave="22" documentId="8_{D8C98811-3EEA-4F02-8E9B-0857C43380E2}" xr6:coauthVersionLast="47" xr6:coauthVersionMax="47" xr10:uidLastSave="{8BA68962-40EA-41BC-B3E5-443633DD965F}"/>
  <bookViews>
    <workbookView xWindow="-120" yWindow="-120" windowWidth="29040" windowHeight="15840" xr2:uid="{A6935BD3-09BD-4DFA-98A0-73AEC26381C1}"/>
  </bookViews>
  <sheets>
    <sheet name="Friction" sheetId="3" r:id="rId1"/>
    <sheet name="Gears" sheetId="4" r:id="rId2"/>
    <sheet name="Simple Harmonic Motion" sheetId="6" r:id="rId3"/>
    <sheet name="Rotational Friction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9" i="5" l="1"/>
  <c r="AH10" i="5"/>
  <c r="AH11" i="5"/>
  <c r="AH12" i="5"/>
  <c r="AH13" i="5"/>
  <c r="AH14" i="5"/>
  <c r="AH15" i="5"/>
  <c r="AH16" i="5"/>
  <c r="AH17" i="5"/>
  <c r="AH8" i="5"/>
  <c r="AC9" i="5"/>
  <c r="AC10" i="5"/>
  <c r="AC11" i="5"/>
  <c r="AC12" i="5"/>
  <c r="AC13" i="5"/>
  <c r="AC14" i="5"/>
  <c r="AC15" i="5"/>
  <c r="AC16" i="5"/>
  <c r="AC17" i="5"/>
  <c r="AC8" i="5"/>
  <c r="S8" i="5"/>
  <c r="D17" i="4"/>
  <c r="D18" i="4"/>
  <c r="D19" i="4"/>
  <c r="D20" i="4"/>
  <c r="D21" i="4"/>
  <c r="D22" i="4"/>
  <c r="D23" i="4"/>
  <c r="D16" i="4"/>
  <c r="I8" i="5"/>
  <c r="I9" i="5"/>
  <c r="I10" i="5"/>
  <c r="I11" i="5"/>
  <c r="I12" i="5"/>
  <c r="I13" i="5"/>
  <c r="I14" i="5"/>
  <c r="I15" i="5"/>
  <c r="I16" i="5"/>
  <c r="S16" i="5"/>
  <c r="M16" i="5"/>
  <c r="N9" i="5"/>
  <c r="N11" i="5"/>
  <c r="N12" i="5"/>
  <c r="N13" i="5"/>
  <c r="N14" i="5"/>
  <c r="N15" i="5"/>
  <c r="N16" i="5"/>
  <c r="N7" i="5"/>
  <c r="AG9" i="5"/>
  <c r="AG10" i="5"/>
  <c r="AG11" i="5"/>
  <c r="AG12" i="5"/>
  <c r="AG13" i="5"/>
  <c r="AG14" i="5"/>
  <c r="AG15" i="5"/>
  <c r="AG16" i="5"/>
  <c r="AG17" i="5"/>
  <c r="AG8" i="5"/>
  <c r="AB9" i="5"/>
  <c r="AB10" i="5"/>
  <c r="AB11" i="5"/>
  <c r="AB12" i="5"/>
  <c r="AB13" i="5"/>
  <c r="AB14" i="5"/>
  <c r="AB15" i="5"/>
  <c r="AB16" i="5"/>
  <c r="AB17" i="5"/>
  <c r="AB8" i="5"/>
  <c r="W9" i="5"/>
  <c r="X9" i="5" s="1"/>
  <c r="W10" i="5"/>
  <c r="X10" i="5" s="1"/>
  <c r="W11" i="5"/>
  <c r="X11" i="5" s="1"/>
  <c r="W12" i="5"/>
  <c r="X12" i="5" s="1"/>
  <c r="W13" i="5"/>
  <c r="X13" i="5" s="1"/>
  <c r="W14" i="5"/>
  <c r="X14" i="5" s="1"/>
  <c r="W15" i="5"/>
  <c r="X15" i="5" s="1"/>
  <c r="W16" i="5"/>
  <c r="X16" i="5" s="1"/>
  <c r="W17" i="5"/>
  <c r="X17" i="5" s="1"/>
  <c r="W8" i="5"/>
  <c r="X8" i="5" s="1"/>
  <c r="R9" i="5"/>
  <c r="S9" i="5" s="1"/>
  <c r="R10" i="5"/>
  <c r="S10" i="5" s="1"/>
  <c r="R11" i="5"/>
  <c r="S11" i="5" s="1"/>
  <c r="R12" i="5"/>
  <c r="S12" i="5" s="1"/>
  <c r="R13" i="5"/>
  <c r="S13" i="5" s="1"/>
  <c r="R14" i="5"/>
  <c r="S14" i="5" s="1"/>
  <c r="R15" i="5"/>
  <c r="S15" i="5" s="1"/>
  <c r="R16" i="5"/>
  <c r="R17" i="5"/>
  <c r="S17" i="5" s="1"/>
  <c r="R8" i="5"/>
  <c r="M8" i="5"/>
  <c r="N8" i="5" s="1"/>
  <c r="M9" i="5"/>
  <c r="M10" i="5"/>
  <c r="N10" i="5" s="1"/>
  <c r="M11" i="5"/>
  <c r="M12" i="5"/>
  <c r="M13" i="5"/>
  <c r="M14" i="5"/>
  <c r="M15" i="5"/>
  <c r="M7" i="5"/>
  <c r="H8" i="5"/>
  <c r="H9" i="5"/>
  <c r="H10" i="5"/>
  <c r="H11" i="5"/>
  <c r="H12" i="5"/>
  <c r="H13" i="5"/>
  <c r="H14" i="5"/>
  <c r="H15" i="5"/>
  <c r="H16" i="5"/>
  <c r="H7" i="5"/>
  <c r="I7" i="5" s="1"/>
  <c r="C7" i="5"/>
  <c r="D7" i="5" s="1"/>
  <c r="C8" i="5"/>
  <c r="D8" i="5" s="1"/>
  <c r="C9" i="5"/>
  <c r="D9" i="5" s="1"/>
  <c r="C10" i="5"/>
  <c r="D10" i="5" s="1"/>
  <c r="C11" i="5"/>
  <c r="D11" i="5" s="1"/>
  <c r="C12" i="5"/>
  <c r="D12" i="5" s="1"/>
  <c r="C13" i="5"/>
  <c r="D13" i="5" s="1"/>
  <c r="C14" i="5"/>
  <c r="D14" i="5" s="1"/>
  <c r="C15" i="5"/>
  <c r="D15" i="5" s="1"/>
  <c r="C16" i="5"/>
  <c r="D16" i="5" s="1"/>
  <c r="AG15" i="4"/>
  <c r="AG16" i="4"/>
  <c r="AG17" i="4"/>
  <c r="AG18" i="4"/>
  <c r="AG19" i="4"/>
  <c r="AG20" i="4"/>
  <c r="AG14" i="4"/>
  <c r="AA15" i="4"/>
  <c r="AA16" i="4"/>
  <c r="AA17" i="4"/>
  <c r="AA18" i="4"/>
  <c r="AA19" i="4"/>
  <c r="AA20" i="4"/>
  <c r="AA14" i="4"/>
  <c r="N17" i="4"/>
  <c r="T21" i="4"/>
  <c r="T22" i="4"/>
  <c r="T23" i="4"/>
  <c r="T24" i="4"/>
  <c r="T25" i="4"/>
  <c r="T26" i="4"/>
  <c r="T27" i="4"/>
  <c r="T20" i="4"/>
  <c r="N18" i="4"/>
  <c r="N19" i="4"/>
  <c r="N20" i="4"/>
  <c r="N21" i="4"/>
  <c r="N22" i="4"/>
  <c r="N23" i="4"/>
  <c r="N16" i="4"/>
  <c r="I17" i="4"/>
  <c r="I18" i="4"/>
  <c r="I19" i="4"/>
  <c r="I20" i="4"/>
  <c r="I21" i="4"/>
  <c r="I22" i="4"/>
  <c r="I23" i="4"/>
  <c r="I16" i="4"/>
  <c r="AF15" i="4"/>
  <c r="AF16" i="4"/>
  <c r="AF17" i="4"/>
  <c r="AF18" i="4"/>
  <c r="AF19" i="4"/>
  <c r="AF20" i="4"/>
  <c r="AF14" i="4"/>
  <c r="Z15" i="4"/>
  <c r="Z16" i="4"/>
  <c r="Z17" i="4"/>
  <c r="Z18" i="4"/>
  <c r="Z19" i="4"/>
  <c r="Z20" i="4"/>
  <c r="Z14" i="4"/>
  <c r="S21" i="4"/>
  <c r="S22" i="4"/>
  <c r="S23" i="4"/>
  <c r="S24" i="4"/>
  <c r="S25" i="4"/>
  <c r="S26" i="4"/>
  <c r="S27" i="4"/>
  <c r="S20" i="4"/>
  <c r="M17" i="4"/>
  <c r="M18" i="4"/>
  <c r="M19" i="4"/>
  <c r="M20" i="4"/>
  <c r="M21" i="4"/>
  <c r="M22" i="4"/>
  <c r="M23" i="4"/>
  <c r="M16" i="4"/>
  <c r="H17" i="4"/>
  <c r="H18" i="4"/>
  <c r="H19" i="4"/>
  <c r="H20" i="4"/>
  <c r="H21" i="4"/>
  <c r="H22" i="4"/>
  <c r="H23" i="4"/>
  <c r="H16" i="4"/>
  <c r="C17" i="4"/>
  <c r="C18" i="4"/>
  <c r="C19" i="4"/>
  <c r="C20" i="4"/>
  <c r="C21" i="4"/>
  <c r="C22" i="4"/>
  <c r="C23" i="4"/>
  <c r="C16" i="4"/>
  <c r="G14" i="3"/>
  <c r="G15" i="3"/>
  <c r="G16" i="3"/>
  <c r="G17" i="3"/>
  <c r="G13" i="3"/>
  <c r="T59" i="3"/>
  <c r="T60" i="3"/>
  <c r="T61" i="3"/>
  <c r="T62" i="3"/>
  <c r="T58" i="3"/>
  <c r="T50" i="3"/>
  <c r="T51" i="3"/>
  <c r="T52" i="3"/>
  <c r="T53" i="3"/>
  <c r="T49" i="3"/>
  <c r="T41" i="3"/>
  <c r="T42" i="3"/>
  <c r="T43" i="3"/>
  <c r="T44" i="3"/>
  <c r="T40" i="3"/>
  <c r="T27" i="3"/>
  <c r="T28" i="3"/>
  <c r="T29" i="3"/>
  <c r="T30" i="3"/>
  <c r="T26" i="3"/>
  <c r="T18" i="3"/>
  <c r="T19" i="3"/>
  <c r="T20" i="3"/>
  <c r="T21" i="3"/>
  <c r="T17" i="3"/>
  <c r="T9" i="3"/>
  <c r="T10" i="3"/>
  <c r="T11" i="3"/>
  <c r="T12" i="3"/>
  <c r="T8" i="3"/>
  <c r="R59" i="3"/>
  <c r="R60" i="3"/>
  <c r="R61" i="3"/>
  <c r="R62" i="3"/>
  <c r="R58" i="3"/>
  <c r="R50" i="3"/>
  <c r="R51" i="3"/>
  <c r="R52" i="3"/>
  <c r="R53" i="3"/>
  <c r="R49" i="3"/>
  <c r="R41" i="3"/>
  <c r="R42" i="3"/>
  <c r="R43" i="3"/>
  <c r="R44" i="3"/>
  <c r="R40" i="3"/>
  <c r="R27" i="3"/>
  <c r="R28" i="3"/>
  <c r="R29" i="3"/>
  <c r="R30" i="3"/>
  <c r="R26" i="3"/>
  <c r="R18" i="3"/>
  <c r="R19" i="3"/>
  <c r="R20" i="3"/>
  <c r="R21" i="3"/>
  <c r="R17" i="3"/>
  <c r="R9" i="3"/>
  <c r="R10" i="3"/>
  <c r="R11" i="3"/>
  <c r="R12" i="3"/>
  <c r="R8" i="3"/>
  <c r="D14" i="3"/>
  <c r="D15" i="3"/>
  <c r="D16" i="3"/>
  <c r="D17" i="3"/>
  <c r="D13" i="3"/>
</calcChain>
</file>

<file path=xl/sharedStrings.xml><?xml version="1.0" encoding="utf-8"?>
<sst xmlns="http://schemas.openxmlformats.org/spreadsheetml/2006/main" count="401" uniqueCount="151">
  <si>
    <t>ES8 Friction and Inclined Planes</t>
  </si>
  <si>
    <t>Experiment 1 Inclined Plane</t>
  </si>
  <si>
    <t>Experiment 2 Friction</t>
  </si>
  <si>
    <t>Experiment 3 Sliding Friction</t>
  </si>
  <si>
    <t>Experiment 4 Angle of Friction</t>
  </si>
  <si>
    <t>Part A Static Coefficient of Friction</t>
  </si>
  <si>
    <t>Weight of Roller (g):</t>
  </si>
  <si>
    <t>Metal Plane Surface</t>
  </si>
  <si>
    <t>Rubber Plane Surface</t>
  </si>
  <si>
    <t xml:space="preserve">Static Metal </t>
  </si>
  <si>
    <t>Surfaces</t>
  </si>
  <si>
    <r>
      <t xml:space="preserve">Angle </t>
    </r>
    <r>
      <rPr>
        <sz val="11"/>
        <color theme="1"/>
        <rFont val="Calibri"/>
        <family val="2"/>
      </rPr>
      <t>θ</t>
    </r>
  </si>
  <si>
    <t>Tan θ</t>
  </si>
  <si>
    <t>Force W (N):</t>
  </si>
  <si>
    <t>Test Surface</t>
  </si>
  <si>
    <t>Hanger Weight (g)</t>
  </si>
  <si>
    <t>Horizontal Force W (N)</t>
  </si>
  <si>
    <t>Weight of Empty Sled (g)</t>
  </si>
  <si>
    <t>Metal to Metal</t>
  </si>
  <si>
    <t>Normal Reaction</t>
  </si>
  <si>
    <t>Parallel Reaction</t>
  </si>
  <si>
    <t>Metal Friction Plate</t>
  </si>
  <si>
    <t>Sled Weight Added (g)</t>
  </si>
  <si>
    <t>Total Weight including Empty Sled (g)</t>
  </si>
  <si>
    <t>Total Force due to Sled (W) (N)</t>
  </si>
  <si>
    <t>Pulling Weight (g)</t>
  </si>
  <si>
    <t>Pulling Force (N)</t>
  </si>
  <si>
    <t>Wood to Wood</t>
  </si>
  <si>
    <t xml:space="preserve">Plane Angle </t>
  </si>
  <si>
    <t xml:space="preserve">Predicted </t>
  </si>
  <si>
    <t>Actual</t>
  </si>
  <si>
    <t>Wheels</t>
  </si>
  <si>
    <t>Plastic to Plastic</t>
  </si>
  <si>
    <t xml:space="preserve">θ </t>
  </si>
  <si>
    <t xml:space="preserve">Normal </t>
  </si>
  <si>
    <t>Roller Set</t>
  </si>
  <si>
    <t>80 (4x20)</t>
  </si>
  <si>
    <t>Metal to Rubber</t>
  </si>
  <si>
    <t>(degrees)</t>
  </si>
  <si>
    <t xml:space="preserve">Reaction </t>
  </si>
  <si>
    <t>160 (4x40)</t>
  </si>
  <si>
    <t xml:space="preserve">Force </t>
  </si>
  <si>
    <t>Weight</t>
  </si>
  <si>
    <t>240 (4X60)</t>
  </si>
  <si>
    <t>(Rn)(Wcosθ)(N)</t>
  </si>
  <si>
    <t>(g)</t>
  </si>
  <si>
    <t>(Rn)(N)</t>
  </si>
  <si>
    <t>(Rp)(WSineθ)(N)</t>
  </si>
  <si>
    <t>(Rp)(N)</t>
  </si>
  <si>
    <t>320 (4x80)</t>
  </si>
  <si>
    <t>Static Wood</t>
  </si>
  <si>
    <t>Questions</t>
  </si>
  <si>
    <t>Do your answers compare well with the typical values show in the guidance notes? Explain any differences.</t>
  </si>
  <si>
    <t>Answer</t>
  </si>
  <si>
    <t>Why does it not matter about the weights in the sled for this test? (Think about how W affects F and Rn)</t>
  </si>
  <si>
    <t>Static Plastic</t>
  </si>
  <si>
    <t>Construct a Pulling Force versus Force due to Sled Weight graph for each material.</t>
  </si>
  <si>
    <t>Part B Kinetic Coefficient of Friction</t>
  </si>
  <si>
    <t xml:space="preserve">Kinetic Metal </t>
  </si>
  <si>
    <t>Kinetic Wood</t>
  </si>
  <si>
    <t>Kinetic Plastic</t>
  </si>
  <si>
    <t>ES13 Experiment 1: Spur Gears</t>
  </si>
  <si>
    <t>ES13 Experiment 2: Bevel Gears</t>
  </si>
  <si>
    <t>ES13 Experiment 2: Worm Gears</t>
  </si>
  <si>
    <t>Part A (Small:Small)</t>
  </si>
  <si>
    <t>Part B (Small:Medium)</t>
  </si>
  <si>
    <t>Part C (Small: Small with Idler)</t>
  </si>
  <si>
    <t>Part D (Compound Gears)</t>
  </si>
  <si>
    <t>Driver</t>
  </si>
  <si>
    <t>Follower</t>
  </si>
  <si>
    <t>Idler</t>
  </si>
  <si>
    <t>Small Gear</t>
  </si>
  <si>
    <t>Ratio</t>
  </si>
  <si>
    <t>Small Gear (front)</t>
  </si>
  <si>
    <t>Medium Gear</t>
  </si>
  <si>
    <t>Small Gear (back)</t>
  </si>
  <si>
    <t>Larger Gear</t>
  </si>
  <si>
    <t>Large Gear (front)</t>
  </si>
  <si>
    <t>Medium Gear (Front)</t>
  </si>
  <si>
    <t>Large Gear</t>
  </si>
  <si>
    <t>Worm Shaft</t>
  </si>
  <si>
    <t>Worm Wheel</t>
  </si>
  <si>
    <t>A</t>
  </si>
  <si>
    <t>B</t>
  </si>
  <si>
    <t>A:B</t>
  </si>
  <si>
    <t>C</t>
  </si>
  <si>
    <t>D</t>
  </si>
  <si>
    <t>Teeth</t>
  </si>
  <si>
    <t>PCD (mm)</t>
  </si>
  <si>
    <t>Predicted Overall Velocity Ratio = BxD/AxC=</t>
  </si>
  <si>
    <t>Velocity (turns)</t>
  </si>
  <si>
    <t>Direction</t>
  </si>
  <si>
    <t>Clockwise</t>
  </si>
  <si>
    <t>Anti-Clockwise</t>
  </si>
  <si>
    <t>Gears: Bevel Gears</t>
  </si>
  <si>
    <t>Gears: Worm Gears</t>
  </si>
  <si>
    <t>Velocity Ratio: 4:1</t>
  </si>
  <si>
    <t>Velocity Ratio: 40:1</t>
  </si>
  <si>
    <t>Gears: Small:Small</t>
  </si>
  <si>
    <t>Gears: Small:Medium</t>
  </si>
  <si>
    <t>Gears: Small: Small with Idler</t>
  </si>
  <si>
    <t>Load (g)</t>
  </si>
  <si>
    <t>Effort (g)</t>
  </si>
  <si>
    <t xml:space="preserve">Mechanical </t>
  </si>
  <si>
    <t xml:space="preserve">Efficiency </t>
  </si>
  <si>
    <t>Velocity Ratio: 1</t>
  </si>
  <si>
    <t>Velocity Ratio: 5</t>
  </si>
  <si>
    <t>Advantage</t>
  </si>
  <si>
    <t>(%)</t>
  </si>
  <si>
    <t xml:space="preserve">Overall Actual Velocity Ratio = </t>
  </si>
  <si>
    <t>Gears: Small: Compound</t>
  </si>
  <si>
    <t>Velocity Ratio: 2.143</t>
  </si>
  <si>
    <t>Graph of Load v effort</t>
  </si>
  <si>
    <t>Graph of Efficiency v Load</t>
  </si>
  <si>
    <t>ES7 Experiment 2</t>
  </si>
  <si>
    <t>Light</t>
  </si>
  <si>
    <t xml:space="preserve">Length </t>
  </si>
  <si>
    <t>√l</t>
  </si>
  <si>
    <t>Time for 50 Swings</t>
  </si>
  <si>
    <t>Actual Period (T)</t>
  </si>
  <si>
    <t>Theoretical Period</t>
  </si>
  <si>
    <r>
      <t>(T/2</t>
    </r>
    <r>
      <rPr>
        <sz val="11"/>
        <color theme="1"/>
        <rFont val="Calibri"/>
        <family val="2"/>
      </rPr>
      <t>π</t>
    </r>
    <r>
      <rPr>
        <sz val="11"/>
        <color theme="1"/>
        <rFont val="Aptos Narrow"/>
        <family val="2"/>
      </rPr>
      <t>)^2</t>
    </r>
  </si>
  <si>
    <t>Heavy</t>
  </si>
  <si>
    <t>m</t>
  </si>
  <si>
    <t>s</t>
  </si>
  <si>
    <r>
      <t>Graph of l against (T/2</t>
    </r>
    <r>
      <rPr>
        <b/>
        <sz val="11"/>
        <color theme="1"/>
        <rFont val="Calibri"/>
        <family val="2"/>
      </rPr>
      <t>π)^2</t>
    </r>
  </si>
  <si>
    <t>Add in a line of best fit with a gradient line to find 'g'</t>
  </si>
  <si>
    <t xml:space="preserve">ES17 Rotational Friction </t>
  </si>
  <si>
    <t xml:space="preserve"> 1. The Wedge</t>
  </si>
  <si>
    <t>2. The Crew Jack</t>
  </si>
  <si>
    <t>3. Bearings</t>
  </si>
  <si>
    <t>Experimental Procedure Part B</t>
  </si>
  <si>
    <t>Load (W)</t>
  </si>
  <si>
    <t>Effort (F)</t>
  </si>
  <si>
    <t>MA</t>
  </si>
  <si>
    <t>Efficiency</t>
  </si>
  <si>
    <t>Ball Bearing</t>
  </si>
  <si>
    <t>Oil Sintered Bearing</t>
  </si>
  <si>
    <t>Brass Bearing</t>
  </si>
  <si>
    <t>Tufnol Bearing</t>
  </si>
  <si>
    <t>What do you notice about the efficiency of the bearings?</t>
  </si>
  <si>
    <t>%</t>
  </si>
  <si>
    <t>If you were designing a high efficiency machine and cost was no object, which bearings would you fit in your machine?</t>
  </si>
  <si>
    <t>The Tufnol bearing may give the worst results, why would it still be useful?</t>
  </si>
  <si>
    <t>Wedge: 18.5 degrees VR:</t>
  </si>
  <si>
    <t>Wedge: 4.75 degrees VR:</t>
  </si>
  <si>
    <t xml:space="preserve"> VR:</t>
  </si>
  <si>
    <t xml:space="preserve"> VR:1</t>
  </si>
  <si>
    <t>In most cases, with load increase, you get efficiency increase, and vice versa.</t>
  </si>
  <si>
    <t>Based on data and calculated efficiency values, ball bearings.</t>
  </si>
  <si>
    <t>It has consistent efficiency results at every load, would be useful in situations requiring reliability and efficiency.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</si>
</sst>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Aptos Narrow"/>
      <family val="2"/>
      <scheme val="minor"/>
    </font>
    <font>
      <sz val="11"/>
      <color theme="1"/>
      <name val="Cambria Math"/>
      <family val="1"/>
    </font>
    <font>
      <sz val="11"/>
      <color theme="1"/>
      <name val="Aptos Narrow"/>
      <family val="2"/>
    </font>
    <font>
      <b/>
      <sz val="11"/>
      <color theme="1"/>
      <name val="Calibri"/>
      <family val="2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1" fillId="0" borderId="0" xfId="0" applyFont="1"/>
    <xf numFmtId="0" fontId="0" fillId="2" borderId="5" xfId="0" applyFill="1" applyBorder="1"/>
    <xf numFmtId="0" fontId="0" fillId="2" borderId="8" xfId="0" applyFill="1" applyBorder="1"/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5" xfId="0" applyBorder="1"/>
    <xf numFmtId="0" fontId="0" fillId="3" borderId="11" xfId="0" applyFill="1" applyBorder="1"/>
    <xf numFmtId="0" fontId="0" fillId="3" borderId="5" xfId="0" applyFill="1" applyBorder="1"/>
    <xf numFmtId="0" fontId="0" fillId="3" borderId="8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32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7" xfId="0" applyFill="1" applyBorder="1"/>
    <xf numFmtId="0" fontId="0" fillId="4" borderId="19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8" xfId="0" applyFill="1" applyBorder="1"/>
    <xf numFmtId="0" fontId="0" fillId="4" borderId="18" xfId="0" applyFill="1" applyBorder="1" applyAlignment="1">
      <alignment horizontal="center"/>
    </xf>
    <xf numFmtId="0" fontId="0" fillId="4" borderId="11" xfId="0" applyFill="1" applyBorder="1"/>
    <xf numFmtId="0" fontId="0" fillId="4" borderId="5" xfId="0" applyFill="1" applyBorder="1"/>
    <xf numFmtId="0" fontId="0" fillId="4" borderId="8" xfId="0" applyFill="1" applyBorder="1"/>
    <xf numFmtId="0" fontId="0" fillId="5" borderId="1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3" fillId="0" borderId="0" xfId="0" applyFont="1" applyAlignment="1">
      <alignment horizontal="left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23" xfId="0" applyBorder="1"/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39" xfId="0" applyFill="1" applyBorder="1" applyAlignment="1">
      <alignment horizontal="right"/>
    </xf>
    <xf numFmtId="0" fontId="0" fillId="3" borderId="37" xfId="0" applyFill="1" applyBorder="1"/>
    <xf numFmtId="0" fontId="0" fillId="3" borderId="38" xfId="0" applyFill="1" applyBorder="1"/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11" xfId="0" applyFill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9" xfId="0" applyFill="1" applyBorder="1" applyAlignment="1">
      <alignment horizontal="right"/>
    </xf>
    <xf numFmtId="0" fontId="0" fillId="2" borderId="37" xfId="0" applyFill="1" applyBorder="1"/>
    <xf numFmtId="0" fontId="0" fillId="2" borderId="38" xfId="0" applyFill="1" applyBorder="1"/>
    <xf numFmtId="0" fontId="0" fillId="4" borderId="40" xfId="0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50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4" borderId="51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4" borderId="39" xfId="0" applyFill="1" applyBorder="1" applyAlignment="1">
      <alignment horizontal="right"/>
    </xf>
    <xf numFmtId="0" fontId="0" fillId="4" borderId="37" xfId="0" applyFill="1" applyBorder="1"/>
    <xf numFmtId="0" fontId="0" fillId="4" borderId="38" xfId="0" applyFill="1" applyBorder="1"/>
    <xf numFmtId="0" fontId="0" fillId="5" borderId="40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2" xfId="0" applyFill="1" applyBorder="1"/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39" xfId="0" applyFill="1" applyBorder="1" applyAlignment="1">
      <alignment horizontal="right"/>
    </xf>
    <xf numFmtId="0" fontId="0" fillId="5" borderId="37" xfId="0" applyFill="1" applyBorder="1"/>
    <xf numFmtId="0" fontId="0" fillId="5" borderId="38" xfId="0" applyFill="1" applyBorder="1"/>
    <xf numFmtId="0" fontId="0" fillId="0" borderId="56" xfId="0" applyBorder="1"/>
    <xf numFmtId="0" fontId="0" fillId="5" borderId="60" xfId="0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0" fontId="0" fillId="5" borderId="62" xfId="0" applyFill="1" applyBorder="1" applyAlignment="1">
      <alignment horizontal="center"/>
    </xf>
    <xf numFmtId="0" fontId="0" fillId="5" borderId="63" xfId="0" applyFill="1" applyBorder="1" applyAlignment="1">
      <alignment horizontal="center"/>
    </xf>
    <xf numFmtId="0" fontId="0" fillId="5" borderId="64" xfId="0" applyFill="1" applyBorder="1" applyAlignment="1">
      <alignment horizontal="center"/>
    </xf>
    <xf numFmtId="0" fontId="0" fillId="5" borderId="65" xfId="0" applyFill="1" applyBorder="1" applyAlignment="1">
      <alignment horizontal="center"/>
    </xf>
    <xf numFmtId="0" fontId="0" fillId="5" borderId="66" xfId="0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5" borderId="55" xfId="0" applyFill="1" applyBorder="1"/>
    <xf numFmtId="0" fontId="0" fillId="4" borderId="77" xfId="0" applyFill="1" applyBorder="1" applyAlignment="1">
      <alignment horizontal="center"/>
    </xf>
    <xf numFmtId="0" fontId="0" fillId="4" borderId="76" xfId="0" applyFill="1" applyBorder="1" applyAlignment="1">
      <alignment horizontal="center"/>
    </xf>
    <xf numFmtId="0" fontId="0" fillId="5" borderId="76" xfId="0" applyFill="1" applyBorder="1"/>
    <xf numFmtId="0" fontId="0" fillId="5" borderId="77" xfId="0" applyFill="1" applyBorder="1"/>
    <xf numFmtId="0" fontId="0" fillId="5" borderId="78" xfId="0" applyFill="1" applyBorder="1"/>
    <xf numFmtId="0" fontId="0" fillId="2" borderId="60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0" fontId="0" fillId="2" borderId="64" xfId="0" applyFill="1" applyBorder="1" applyAlignment="1">
      <alignment horizontal="center"/>
    </xf>
    <xf numFmtId="0" fontId="0" fillId="2" borderId="65" xfId="0" applyFill="1" applyBorder="1" applyAlignment="1">
      <alignment horizontal="center"/>
    </xf>
    <xf numFmtId="0" fontId="0" fillId="2" borderId="66" xfId="0" applyFill="1" applyBorder="1" applyAlignment="1">
      <alignment horizontal="center"/>
    </xf>
    <xf numFmtId="0" fontId="0" fillId="2" borderId="63" xfId="0" applyFill="1" applyBorder="1" applyAlignment="1">
      <alignment horizontal="center"/>
    </xf>
    <xf numFmtId="0" fontId="0" fillId="3" borderId="60" xfId="0" applyFill="1" applyBorder="1" applyAlignment="1">
      <alignment horizontal="center"/>
    </xf>
    <xf numFmtId="0" fontId="0" fillId="3" borderId="61" xfId="0" applyFill="1" applyBorder="1" applyAlignment="1">
      <alignment horizontal="center"/>
    </xf>
    <xf numFmtId="0" fontId="0" fillId="3" borderId="62" xfId="0" applyFill="1" applyBorder="1" applyAlignment="1">
      <alignment horizontal="center"/>
    </xf>
    <xf numFmtId="0" fontId="0" fillId="3" borderId="64" xfId="0" applyFill="1" applyBorder="1" applyAlignment="1">
      <alignment horizontal="center"/>
    </xf>
    <xf numFmtId="0" fontId="0" fillId="3" borderId="65" xfId="0" applyFill="1" applyBorder="1" applyAlignment="1">
      <alignment horizontal="center"/>
    </xf>
    <xf numFmtId="0" fontId="0" fillId="3" borderId="66" xfId="0" applyFill="1" applyBorder="1" applyAlignment="1">
      <alignment horizontal="center"/>
    </xf>
    <xf numFmtId="0" fontId="0" fillId="3" borderId="63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8" borderId="33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34" xfId="0" applyFill="1" applyBorder="1" applyAlignment="1" applyProtection="1">
      <alignment horizontal="center"/>
      <protection locked="0"/>
    </xf>
    <xf numFmtId="0" fontId="0" fillId="8" borderId="6" xfId="0" applyFill="1" applyBorder="1" applyAlignment="1" applyProtection="1">
      <alignment horizontal="center"/>
      <protection locked="0"/>
    </xf>
    <xf numFmtId="0" fontId="0" fillId="8" borderId="7" xfId="0" applyFill="1" applyBorder="1" applyAlignment="1" applyProtection="1">
      <alignment horizontal="center"/>
      <protection locked="0"/>
    </xf>
    <xf numFmtId="0" fontId="0" fillId="8" borderId="35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76" xfId="0" applyFill="1" applyBorder="1" applyProtection="1">
      <protection locked="0"/>
    </xf>
    <xf numFmtId="0" fontId="0" fillId="8" borderId="77" xfId="0" applyFill="1" applyBorder="1" applyProtection="1">
      <protection locked="0"/>
    </xf>
    <xf numFmtId="0" fontId="0" fillId="8" borderId="78" xfId="0" applyFill="1" applyBorder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0" borderId="61" xfId="0" applyBorder="1" applyAlignment="1" applyProtection="1">
      <alignment horizontal="center"/>
      <protection locked="0"/>
    </xf>
    <xf numFmtId="0" fontId="0" fillId="0" borderId="62" xfId="0" applyBorder="1" applyAlignment="1" applyProtection="1">
      <alignment horizontal="center"/>
      <protection locked="0"/>
    </xf>
    <xf numFmtId="0" fontId="0" fillId="0" borderId="59" xfId="0" applyBorder="1" applyProtection="1">
      <protection locked="0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3" borderId="1" xfId="0" applyFill="1" applyBorder="1"/>
    <xf numFmtId="0" fontId="4" fillId="3" borderId="1" xfId="0" applyFont="1" applyFill="1" applyBorder="1" applyAlignment="1">
      <alignment horizontal="center" vertical="top"/>
    </xf>
    <xf numFmtId="0" fontId="0" fillId="3" borderId="36" xfId="0" applyFill="1" applyBorder="1"/>
    <xf numFmtId="0" fontId="4" fillId="2" borderId="1" xfId="0" applyFont="1" applyFill="1" applyBorder="1" applyAlignment="1">
      <alignment horizontal="center" vertical="top"/>
    </xf>
    <xf numFmtId="0" fontId="0" fillId="2" borderId="36" xfId="0" applyFill="1" applyBorder="1"/>
    <xf numFmtId="20" fontId="0" fillId="0" borderId="13" xfId="0" applyNumberFormat="1" applyBorder="1" applyAlignment="1" applyProtection="1">
      <alignment horizontal="center"/>
      <protection locked="0"/>
    </xf>
    <xf numFmtId="0" fontId="0" fillId="0" borderId="73" xfId="0" applyBorder="1" applyAlignment="1" applyProtection="1">
      <alignment horizontal="left"/>
      <protection locked="0"/>
    </xf>
    <xf numFmtId="0" fontId="0" fillId="0" borderId="74" xfId="0" applyBorder="1" applyAlignment="1" applyProtection="1">
      <alignment horizontal="left"/>
      <protection locked="0"/>
    </xf>
    <xf numFmtId="0" fontId="0" fillId="0" borderId="75" xfId="0" applyBorder="1" applyAlignment="1" applyProtection="1">
      <alignment horizontal="left"/>
      <protection locked="0"/>
    </xf>
    <xf numFmtId="0" fontId="0" fillId="3" borderId="24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8" borderId="79" xfId="0" applyFill="1" applyBorder="1" applyAlignment="1" applyProtection="1">
      <alignment horizontal="left"/>
      <protection locked="0"/>
    </xf>
    <xf numFmtId="0" fontId="0" fillId="8" borderId="68" xfId="0" applyFill="1" applyBorder="1" applyAlignment="1" applyProtection="1">
      <alignment horizontal="left"/>
      <protection locked="0"/>
    </xf>
    <xf numFmtId="0" fontId="0" fillId="8" borderId="69" xfId="0" applyFill="1" applyBorder="1" applyAlignment="1" applyProtection="1">
      <alignment horizontal="left"/>
      <protection locked="0"/>
    </xf>
    <xf numFmtId="0" fontId="0" fillId="4" borderId="80" xfId="0" applyFill="1" applyBorder="1" applyAlignment="1">
      <alignment horizontal="left"/>
    </xf>
    <xf numFmtId="0" fontId="0" fillId="4" borderId="71" xfId="0" applyFill="1" applyBorder="1" applyAlignment="1">
      <alignment horizontal="left"/>
    </xf>
    <xf numFmtId="0" fontId="0" fillId="4" borderId="72" xfId="0" applyFill="1" applyBorder="1" applyAlignment="1">
      <alignment horizontal="left"/>
    </xf>
    <xf numFmtId="0" fontId="0" fillId="4" borderId="79" xfId="0" applyFill="1" applyBorder="1" applyAlignment="1">
      <alignment horizontal="left"/>
    </xf>
    <xf numFmtId="0" fontId="0" fillId="4" borderId="68" xfId="0" applyFill="1" applyBorder="1" applyAlignment="1">
      <alignment horizontal="left"/>
    </xf>
    <xf numFmtId="0" fontId="0" fillId="4" borderId="69" xfId="0" applyFill="1" applyBorder="1" applyAlignment="1">
      <alignment horizontal="left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0" fillId="5" borderId="53" xfId="0" applyFill="1" applyBorder="1" applyAlignment="1">
      <alignment horizontal="center"/>
    </xf>
    <xf numFmtId="0" fontId="0" fillId="5" borderId="54" xfId="0" applyFill="1" applyBorder="1" applyAlignment="1">
      <alignment horizontal="center"/>
    </xf>
    <xf numFmtId="0" fontId="0" fillId="5" borderId="57" xfId="0" applyFill="1" applyBorder="1" applyAlignment="1">
      <alignment horizontal="center"/>
    </xf>
    <xf numFmtId="0" fontId="0" fillId="5" borderId="58" xfId="0" applyFill="1" applyBorder="1" applyAlignment="1">
      <alignment horizontal="center"/>
    </xf>
    <xf numFmtId="0" fontId="0" fillId="5" borderId="59" xfId="0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4" borderId="70" xfId="0" applyFill="1" applyBorder="1" applyAlignment="1">
      <alignment horizontal="left"/>
    </xf>
    <xf numFmtId="0" fontId="0" fillId="0" borderId="67" xfId="0" applyBorder="1" applyAlignment="1" applyProtection="1">
      <alignment horizontal="left"/>
      <protection locked="0"/>
    </xf>
    <xf numFmtId="0" fontId="0" fillId="0" borderId="68" xfId="0" applyBorder="1" applyAlignment="1" applyProtection="1">
      <alignment horizontal="left"/>
      <protection locked="0"/>
    </xf>
    <xf numFmtId="0" fontId="0" fillId="0" borderId="69" xfId="0" applyBorder="1" applyAlignment="1" applyProtection="1">
      <alignment horizontal="left"/>
      <protection locked="0"/>
    </xf>
    <xf numFmtId="0" fontId="0" fillId="4" borderId="67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Pulling force v force due</a:t>
            </a:r>
            <a:r>
              <a:rPr lang="en-GB" baseline="0"/>
              <a:t> to sled weight</a:t>
            </a:r>
            <a:br>
              <a:rPr lang="en-GB" baseline="0"/>
            </a:br>
            <a:r>
              <a:rPr lang="en-GB" baseline="0"/>
              <a:t>static metal (part a)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Friction!$R$8:$R$12</c:f>
              <c:numCache>
                <c:formatCode>General</c:formatCode>
                <c:ptCount val="5"/>
                <c:pt idx="0">
                  <c:v>2.6487000000000003</c:v>
                </c:pt>
                <c:pt idx="1">
                  <c:v>3.3354000000000004</c:v>
                </c:pt>
                <c:pt idx="2">
                  <c:v>3.3354000000000004</c:v>
                </c:pt>
                <c:pt idx="3">
                  <c:v>3.3354000000000004</c:v>
                </c:pt>
                <c:pt idx="4">
                  <c:v>3.4335</c:v>
                </c:pt>
              </c:numCache>
            </c:numRef>
          </c:xVal>
          <c:yVal>
            <c:numRef>
              <c:f>Friction!$T$8:$T$12</c:f>
              <c:numCache>
                <c:formatCode>General</c:formatCode>
                <c:ptCount val="5"/>
                <c:pt idx="0">
                  <c:v>9.8100000000000007E-2</c:v>
                </c:pt>
                <c:pt idx="1">
                  <c:v>0.78480000000000005</c:v>
                </c:pt>
                <c:pt idx="2">
                  <c:v>0.78480000000000005</c:v>
                </c:pt>
                <c:pt idx="3">
                  <c:v>0.78480000000000005</c:v>
                </c:pt>
                <c:pt idx="4">
                  <c:v>0.88290000000000002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3B-49D1-9F7B-7FA9505AEE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593983"/>
        <c:axId val="431594943"/>
      </c:scatterChart>
      <c:valAx>
        <c:axId val="4315939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594943"/>
        <c:crosses val="autoZero"/>
        <c:crossBetween val="midCat"/>
      </c:valAx>
      <c:valAx>
        <c:axId val="43159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593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Pulling force v force due</a:t>
            </a:r>
            <a:r>
              <a:rPr lang="en-GB" baseline="0"/>
              <a:t> to sled weight</a:t>
            </a:r>
            <a:br>
              <a:rPr lang="en-GB" baseline="0"/>
            </a:br>
            <a:r>
              <a:rPr lang="en-GB" baseline="0"/>
              <a:t>static wood (part 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Friction!$R$17:$R$21</c:f>
              <c:numCache>
                <c:formatCode>General</c:formatCode>
                <c:ptCount val="5"/>
                <c:pt idx="0">
                  <c:v>2.0600999999999998</c:v>
                </c:pt>
                <c:pt idx="1">
                  <c:v>2.2563000000000004</c:v>
                </c:pt>
                <c:pt idx="2">
                  <c:v>2.5506000000000002</c:v>
                </c:pt>
                <c:pt idx="3">
                  <c:v>2.5506000000000002</c:v>
                </c:pt>
                <c:pt idx="4">
                  <c:v>2.8449</c:v>
                </c:pt>
              </c:numCache>
            </c:numRef>
          </c:xVal>
          <c:yVal>
            <c:numRef>
              <c:f>Friction!$T$17:$T$21</c:f>
              <c:numCache>
                <c:formatCode>General</c:formatCode>
                <c:ptCount val="5"/>
                <c:pt idx="0">
                  <c:v>0.49050000000000005</c:v>
                </c:pt>
                <c:pt idx="1">
                  <c:v>0.68670000000000009</c:v>
                </c:pt>
                <c:pt idx="2">
                  <c:v>0.98100000000000009</c:v>
                </c:pt>
                <c:pt idx="3">
                  <c:v>0.98100000000000009</c:v>
                </c:pt>
                <c:pt idx="4">
                  <c:v>1.2753000000000001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FE-4B60-ABDA-4A8E5960AD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593983"/>
        <c:axId val="431594943"/>
      </c:scatterChart>
      <c:valAx>
        <c:axId val="4315939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594943"/>
        <c:crosses val="autoZero"/>
        <c:crossBetween val="midCat"/>
      </c:valAx>
      <c:valAx>
        <c:axId val="43159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593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Pulling force v force due</a:t>
            </a:r>
            <a:r>
              <a:rPr lang="en-GB" baseline="0"/>
              <a:t> to sled weight</a:t>
            </a:r>
            <a:br>
              <a:rPr lang="en-GB" baseline="0"/>
            </a:br>
            <a:r>
              <a:rPr lang="en-GB" baseline="0"/>
              <a:t>static plastic (part 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Friction!$R$26:$R$30</c:f>
              <c:numCache>
                <c:formatCode>General</c:formatCode>
                <c:ptCount val="5"/>
                <c:pt idx="0">
                  <c:v>2.0600999999999998</c:v>
                </c:pt>
                <c:pt idx="1">
                  <c:v>2.2563000000000004</c:v>
                </c:pt>
                <c:pt idx="2">
                  <c:v>2.3544</c:v>
                </c:pt>
                <c:pt idx="3">
                  <c:v>2.5506000000000002</c:v>
                </c:pt>
                <c:pt idx="4">
                  <c:v>2.7468000000000004</c:v>
                </c:pt>
              </c:numCache>
            </c:numRef>
          </c:xVal>
          <c:yVal>
            <c:numRef>
              <c:f>Friction!$T$26:$T$30</c:f>
              <c:numCache>
                <c:formatCode>General</c:formatCode>
                <c:ptCount val="5"/>
                <c:pt idx="0">
                  <c:v>0.49050000000000005</c:v>
                </c:pt>
                <c:pt idx="1">
                  <c:v>0.68670000000000009</c:v>
                </c:pt>
                <c:pt idx="2">
                  <c:v>0.98100000000000009</c:v>
                </c:pt>
                <c:pt idx="3">
                  <c:v>0.98100000000000009</c:v>
                </c:pt>
                <c:pt idx="4">
                  <c:v>1.2753000000000001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BD-455F-A145-0A42C6D7F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593983"/>
        <c:axId val="431594943"/>
      </c:scatterChart>
      <c:valAx>
        <c:axId val="4315939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594943"/>
        <c:crosses val="autoZero"/>
        <c:crossBetween val="midCat"/>
      </c:valAx>
      <c:valAx>
        <c:axId val="43159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593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Gears!$B$16:$B$23</c:f>
              <c:numCache>
                <c:formatCode>General</c:formatCode>
                <c:ptCount val="8"/>
                <c:pt idx="0">
                  <c:v>60</c:v>
                </c:pt>
                <c:pt idx="1">
                  <c:v>120</c:v>
                </c:pt>
                <c:pt idx="2">
                  <c:v>172</c:v>
                </c:pt>
                <c:pt idx="3">
                  <c:v>230</c:v>
                </c:pt>
                <c:pt idx="4">
                  <c:v>282</c:v>
                </c:pt>
                <c:pt idx="5">
                  <c:v>349</c:v>
                </c:pt>
                <c:pt idx="6">
                  <c:v>395</c:v>
                </c:pt>
                <c:pt idx="7">
                  <c:v>495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D49-4D93-8367-5D4851B263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Gears!$D$16:$D$23</c:f>
              <c:numCache>
                <c:formatCode>General</c:formatCode>
                <c:ptCount val="8"/>
                <c:pt idx="0">
                  <c:v>83.333333333333343</c:v>
                </c:pt>
                <c:pt idx="1">
                  <c:v>83.333333333333343</c:v>
                </c:pt>
                <c:pt idx="2">
                  <c:v>87.20930232558139</c:v>
                </c:pt>
                <c:pt idx="3">
                  <c:v>86.956521739130437</c:v>
                </c:pt>
                <c:pt idx="4">
                  <c:v>88.652482269503537</c:v>
                </c:pt>
                <c:pt idx="5">
                  <c:v>85.959885386819479</c:v>
                </c:pt>
                <c:pt idx="6">
                  <c:v>88.60759493670885</c:v>
                </c:pt>
                <c:pt idx="7">
                  <c:v>80.808080808080803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26-4FA2-912A-817FC9DF2A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Gears!$G$16:$G$23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A7-4721-BC45-4AE5B63A7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Gears!$I$16:$I$23</c:f>
              <c:numCache>
                <c:formatCode>General</c:formatCode>
                <c:ptCount val="8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10D-46EE-A869-573B6B536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Gears!$L$16:$L$23</c:f>
              <c:numCache>
                <c:formatCode>General</c:formatCode>
                <c:ptCount val="8"/>
                <c:pt idx="0">
                  <c:v>120</c:v>
                </c:pt>
                <c:pt idx="1">
                  <c:v>135</c:v>
                </c:pt>
                <c:pt idx="2">
                  <c:v>190</c:v>
                </c:pt>
                <c:pt idx="3">
                  <c:v>250</c:v>
                </c:pt>
                <c:pt idx="4">
                  <c:v>299</c:v>
                </c:pt>
                <c:pt idx="5">
                  <c:v>350</c:v>
                </c:pt>
                <c:pt idx="6">
                  <c:v>420</c:v>
                </c:pt>
                <c:pt idx="7">
                  <c:v>470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05-46AD-8B2D-92A9677474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Gears!$N$16:$N$23</c:f>
              <c:numCache>
                <c:formatCode>General</c:formatCode>
                <c:ptCount val="8"/>
                <c:pt idx="0">
                  <c:v>41.666666666666671</c:v>
                </c:pt>
                <c:pt idx="1">
                  <c:v>74.074074074074076</c:v>
                </c:pt>
                <c:pt idx="2">
                  <c:v>78.94736842105263</c:v>
                </c:pt>
                <c:pt idx="3">
                  <c:v>80</c:v>
                </c:pt>
                <c:pt idx="4">
                  <c:v>83.61204013377926</c:v>
                </c:pt>
                <c:pt idx="5">
                  <c:v>85.714285714285708</c:v>
                </c:pt>
                <c:pt idx="6">
                  <c:v>83.333333333333343</c:v>
                </c:pt>
                <c:pt idx="7">
                  <c:v>85.106382978723403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6D-4943-8666-1A5715DF15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Gears!$R$20:$R$27</c:f>
              <c:numCache>
                <c:formatCode>General</c:formatCode>
                <c:ptCount val="8"/>
                <c:pt idx="0">
                  <c:v>40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140</c:v>
                </c:pt>
                <c:pt idx="5">
                  <c:v>160</c:v>
                </c:pt>
                <c:pt idx="6">
                  <c:v>190</c:v>
                </c:pt>
                <c:pt idx="7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BC-4F42-A559-0720B34271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Gears!$T$20:$T$27</c:f>
              <c:numCache>
                <c:formatCode>General</c:formatCode>
                <c:ptCount val="8"/>
                <c:pt idx="0">
                  <c:v>125</c:v>
                </c:pt>
                <c:pt idx="1">
                  <c:v>166.66666666666669</c:v>
                </c:pt>
                <c:pt idx="2">
                  <c:v>166.66666666666669</c:v>
                </c:pt>
                <c:pt idx="3">
                  <c:v>166.66666666666669</c:v>
                </c:pt>
                <c:pt idx="4">
                  <c:v>178.57142857142858</c:v>
                </c:pt>
                <c:pt idx="5">
                  <c:v>187.5</c:v>
                </c:pt>
                <c:pt idx="6">
                  <c:v>184.21052631578948</c:v>
                </c:pt>
                <c:pt idx="7">
                  <c:v>181.81818181818181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368-41FD-927E-FB00DE9BF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Gears!$Y$14:$Y$20</c:f>
              <c:numCache>
                <c:formatCode>General</c:formatCode>
                <c:ptCount val="7"/>
                <c:pt idx="0">
                  <c:v>40</c:v>
                </c:pt>
                <c:pt idx="1">
                  <c:v>60</c:v>
                </c:pt>
                <c:pt idx="2">
                  <c:v>70</c:v>
                </c:pt>
                <c:pt idx="3">
                  <c:v>100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AD-4123-9026-35C7E0028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Gears!$AA$14:$AA$20</c:f>
              <c:numCache>
                <c:formatCode>General</c:formatCode>
                <c:ptCount val="7"/>
                <c:pt idx="0">
                  <c:v>375</c:v>
                </c:pt>
                <c:pt idx="1">
                  <c:v>333.33333333333337</c:v>
                </c:pt>
                <c:pt idx="2">
                  <c:v>357.14285714285717</c:v>
                </c:pt>
                <c:pt idx="3">
                  <c:v>300</c:v>
                </c:pt>
                <c:pt idx="4">
                  <c:v>269.23076923076923</c:v>
                </c:pt>
                <c:pt idx="5">
                  <c:v>285.71428571428572</c:v>
                </c:pt>
                <c:pt idx="6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D8-4865-8B9D-0C414186B1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Gears!$AE$14:$AE$20</c:f>
              <c:numCache>
                <c:formatCode>General</c:formatCode>
                <c:ptCount val="7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90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6D4-4593-98DC-F870E346A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Gears!$AG$14:$AG$20</c:f>
              <c:numCache>
                <c:formatCode>General</c:formatCode>
                <c:ptCount val="7"/>
                <c:pt idx="0">
                  <c:v>400</c:v>
                </c:pt>
                <c:pt idx="1">
                  <c:v>416.66666666666669</c:v>
                </c:pt>
                <c:pt idx="2">
                  <c:v>428.57142857142856</c:v>
                </c:pt>
                <c:pt idx="3">
                  <c:v>388.88888888888886</c:v>
                </c:pt>
                <c:pt idx="4">
                  <c:v>400</c:v>
                </c:pt>
                <c:pt idx="5">
                  <c:v>409.09090909090907</c:v>
                </c:pt>
                <c:pt idx="6">
                  <c:v>416.66666666666669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A8B-451A-A8DE-BEBB2FF65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Friction'!$B$7:$B$16</c:f>
              <c:numCache>
                <c:formatCode>General</c:formatCode>
                <c:ptCount val="10"/>
                <c:pt idx="0">
                  <c:v>30</c:v>
                </c:pt>
                <c:pt idx="1">
                  <c:v>75</c:v>
                </c:pt>
                <c:pt idx="2">
                  <c:v>82</c:v>
                </c:pt>
                <c:pt idx="3">
                  <c:v>120</c:v>
                </c:pt>
                <c:pt idx="4">
                  <c:v>160</c:v>
                </c:pt>
                <c:pt idx="5">
                  <c:v>200</c:v>
                </c:pt>
                <c:pt idx="6">
                  <c:v>230</c:v>
                </c:pt>
                <c:pt idx="7">
                  <c:v>250</c:v>
                </c:pt>
                <c:pt idx="8">
                  <c:v>280</c:v>
                </c:pt>
                <c:pt idx="9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92-4076-A749-42B3801E8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Friction'!$D$7:$D$16</c:f>
              <c:numCache>
                <c:formatCode>General</c:formatCode>
                <c:ptCount val="10"/>
                <c:pt idx="0">
                  <c:v>166.66666666666669</c:v>
                </c:pt>
                <c:pt idx="1">
                  <c:v>133.33333333333331</c:v>
                </c:pt>
                <c:pt idx="2">
                  <c:v>182.92682926829269</c:v>
                </c:pt>
                <c:pt idx="3">
                  <c:v>166.66666666666669</c:v>
                </c:pt>
                <c:pt idx="4">
                  <c:v>156.25</c:v>
                </c:pt>
                <c:pt idx="5">
                  <c:v>150</c:v>
                </c:pt>
                <c:pt idx="6">
                  <c:v>152.17391304347828</c:v>
                </c:pt>
                <c:pt idx="7">
                  <c:v>160</c:v>
                </c:pt>
                <c:pt idx="8">
                  <c:v>160.71428571428572</c:v>
                </c:pt>
                <c:pt idx="9">
                  <c:v>166.66666666666669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01F-4433-9687-D267F8F55E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Friction'!$G$7:$G$16</c:f>
              <c:numCache>
                <c:formatCode>General</c:formatCode>
                <c:ptCount val="10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5E-46D7-9CCC-CF72F810F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Friction'!$I$7:$I$16</c:f>
              <c:numCache>
                <c:formatCode>General</c:formatCode>
                <c:ptCount val="10"/>
                <c:pt idx="0">
                  <c:v>250</c:v>
                </c:pt>
                <c:pt idx="1">
                  <c:v>333.33333333333337</c:v>
                </c:pt>
                <c:pt idx="2">
                  <c:v>375</c:v>
                </c:pt>
                <c:pt idx="3">
                  <c:v>400</c:v>
                </c:pt>
                <c:pt idx="4">
                  <c:v>416.66666666666669</c:v>
                </c:pt>
                <c:pt idx="5">
                  <c:v>428.57142857142856</c:v>
                </c:pt>
                <c:pt idx="6">
                  <c:v>437.5</c:v>
                </c:pt>
                <c:pt idx="7">
                  <c:v>400</c:v>
                </c:pt>
                <c:pt idx="8">
                  <c:v>409.09090909090907</c:v>
                </c:pt>
                <c:pt idx="9">
                  <c:v>416.66666666666669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0B-41FE-B106-B0F753B59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Friction'!$L$7:$L$16</c:f>
              <c:numCache>
                <c:formatCode>General</c:formatCode>
                <c:ptCount val="10"/>
                <c:pt idx="0">
                  <c:v>70</c:v>
                </c:pt>
                <c:pt idx="1">
                  <c:v>90</c:v>
                </c:pt>
                <c:pt idx="2">
                  <c:v>100</c:v>
                </c:pt>
                <c:pt idx="3">
                  <c:v>110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  <c:pt idx="7">
                  <c:v>160</c:v>
                </c:pt>
                <c:pt idx="8">
                  <c:v>170</c:v>
                </c:pt>
                <c:pt idx="9">
                  <c:v>180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C51-4222-993D-D7AF42FB0E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Friction'!$N$7:$N$16</c:f>
              <c:numCache>
                <c:formatCode>General</c:formatCode>
                <c:ptCount val="10"/>
                <c:pt idx="0">
                  <c:v>71.428571428571431</c:v>
                </c:pt>
                <c:pt idx="1">
                  <c:v>111.11111111111111</c:v>
                </c:pt>
                <c:pt idx="2">
                  <c:v>150</c:v>
                </c:pt>
                <c:pt idx="3">
                  <c:v>181.81818181818181</c:v>
                </c:pt>
                <c:pt idx="4">
                  <c:v>192.30769230769232</c:v>
                </c:pt>
                <c:pt idx="5">
                  <c:v>214.28571428571428</c:v>
                </c:pt>
                <c:pt idx="6">
                  <c:v>233.33333333333334</c:v>
                </c:pt>
                <c:pt idx="7">
                  <c:v>250</c:v>
                </c:pt>
                <c:pt idx="8">
                  <c:v>264.70588235294116</c:v>
                </c:pt>
                <c:pt idx="9">
                  <c:v>277.77777777777777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77-4D6F-922D-180C80B25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Friction'!$Q$8:$Q$17</c:f>
              <c:numCache>
                <c:formatCode>General</c:formatCode>
                <c:ptCount val="10"/>
                <c:pt idx="0">
                  <c:v>60</c:v>
                </c:pt>
                <c:pt idx="1">
                  <c:v>110</c:v>
                </c:pt>
                <c:pt idx="2">
                  <c:v>260</c:v>
                </c:pt>
                <c:pt idx="3">
                  <c:v>210</c:v>
                </c:pt>
                <c:pt idx="4">
                  <c:v>260</c:v>
                </c:pt>
                <c:pt idx="5">
                  <c:v>310</c:v>
                </c:pt>
                <c:pt idx="6">
                  <c:v>360</c:v>
                </c:pt>
                <c:pt idx="7">
                  <c:v>410</c:v>
                </c:pt>
                <c:pt idx="8">
                  <c:v>460</c:v>
                </c:pt>
                <c:pt idx="9">
                  <c:v>510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CE-40B0-BC02-45ABA11AA2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Friction'!$S$8:$S$17</c:f>
              <c:numCache>
                <c:formatCode>General</c:formatCode>
                <c:ptCount val="10"/>
                <c:pt idx="0">
                  <c:v>83.333333333333343</c:v>
                </c:pt>
                <c:pt idx="1">
                  <c:v>90.909090909090907</c:v>
                </c:pt>
                <c:pt idx="2">
                  <c:v>57.692307692307686</c:v>
                </c:pt>
                <c:pt idx="3">
                  <c:v>95.238095238095227</c:v>
                </c:pt>
                <c:pt idx="4">
                  <c:v>96.15384615384616</c:v>
                </c:pt>
                <c:pt idx="5">
                  <c:v>96.774193548387103</c:v>
                </c:pt>
                <c:pt idx="6">
                  <c:v>97.222222222222214</c:v>
                </c:pt>
                <c:pt idx="7">
                  <c:v>97.560975609756099</c:v>
                </c:pt>
                <c:pt idx="8">
                  <c:v>97.826086956521735</c:v>
                </c:pt>
                <c:pt idx="9">
                  <c:v>98.039215686274503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69-4438-98DF-7A564B936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Friction'!$V$8:$V$17</c:f>
              <c:numCache>
                <c:formatCode>General</c:formatCode>
                <c:ptCount val="10"/>
                <c:pt idx="0">
                  <c:v>60</c:v>
                </c:pt>
                <c:pt idx="1">
                  <c:v>110</c:v>
                </c:pt>
                <c:pt idx="2">
                  <c:v>160</c:v>
                </c:pt>
                <c:pt idx="3">
                  <c:v>210</c:v>
                </c:pt>
                <c:pt idx="4">
                  <c:v>260</c:v>
                </c:pt>
                <c:pt idx="5">
                  <c:v>310</c:v>
                </c:pt>
                <c:pt idx="6">
                  <c:v>360</c:v>
                </c:pt>
                <c:pt idx="7">
                  <c:v>410</c:v>
                </c:pt>
                <c:pt idx="8">
                  <c:v>460</c:v>
                </c:pt>
                <c:pt idx="9">
                  <c:v>570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0D-4ED6-B01F-1B538F889E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Friction'!$X$8:$X$17</c:f>
              <c:numCache>
                <c:formatCode>General</c:formatCode>
                <c:ptCount val="10"/>
                <c:pt idx="0">
                  <c:v>83.333333333333343</c:v>
                </c:pt>
                <c:pt idx="1">
                  <c:v>90.909090909090907</c:v>
                </c:pt>
                <c:pt idx="2">
                  <c:v>93.75</c:v>
                </c:pt>
                <c:pt idx="3">
                  <c:v>95.238095238095227</c:v>
                </c:pt>
                <c:pt idx="4">
                  <c:v>96.15384615384616</c:v>
                </c:pt>
                <c:pt idx="5">
                  <c:v>96.774193548387103</c:v>
                </c:pt>
                <c:pt idx="6">
                  <c:v>97.222222222222214</c:v>
                </c:pt>
                <c:pt idx="7">
                  <c:v>97.560975609756099</c:v>
                </c:pt>
                <c:pt idx="8">
                  <c:v>97.826086956521735</c:v>
                </c:pt>
                <c:pt idx="9">
                  <c:v>87.719298245614027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A4-4E80-AC0E-462F065853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Friction'!$AA$8:$AA$17</c:f>
              <c:numCache>
                <c:formatCode>General</c:formatCode>
                <c:ptCount val="10"/>
                <c:pt idx="0">
                  <c:v>70</c:v>
                </c:pt>
                <c:pt idx="1">
                  <c:v>120</c:v>
                </c:pt>
                <c:pt idx="2">
                  <c:v>180</c:v>
                </c:pt>
                <c:pt idx="3">
                  <c:v>240</c:v>
                </c:pt>
                <c:pt idx="4">
                  <c:v>290</c:v>
                </c:pt>
                <c:pt idx="5">
                  <c:v>350</c:v>
                </c:pt>
                <c:pt idx="6">
                  <c:v>400</c:v>
                </c:pt>
                <c:pt idx="7">
                  <c:v>460</c:v>
                </c:pt>
                <c:pt idx="8">
                  <c:v>520</c:v>
                </c:pt>
                <c:pt idx="9">
                  <c:v>570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76-4956-8090-36ABBA8891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Friction'!$AC$8:$AC$17</c:f>
              <c:numCache>
                <c:formatCode>General</c:formatCode>
                <c:ptCount val="10"/>
                <c:pt idx="0">
                  <c:v>71.428571428571431</c:v>
                </c:pt>
                <c:pt idx="1">
                  <c:v>83.333333333333343</c:v>
                </c:pt>
                <c:pt idx="2">
                  <c:v>83.333333333333343</c:v>
                </c:pt>
                <c:pt idx="3">
                  <c:v>83.333333333333343</c:v>
                </c:pt>
                <c:pt idx="4">
                  <c:v>86.206896551724128</c:v>
                </c:pt>
                <c:pt idx="5">
                  <c:v>85.714285714285708</c:v>
                </c:pt>
                <c:pt idx="6">
                  <c:v>87.5</c:v>
                </c:pt>
                <c:pt idx="7">
                  <c:v>86.956521739130437</c:v>
                </c:pt>
                <c:pt idx="8">
                  <c:v>86.538461538461547</c:v>
                </c:pt>
                <c:pt idx="9">
                  <c:v>87.719298245614027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1A-4A94-944F-6324F6A67F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Friction'!$AF$8:$AF$17</c:f>
              <c:numCache>
                <c:formatCode>General</c:formatCode>
                <c:ptCount val="10"/>
                <c:pt idx="0">
                  <c:v>58</c:v>
                </c:pt>
                <c:pt idx="1">
                  <c:v>110</c:v>
                </c:pt>
                <c:pt idx="2">
                  <c:v>170</c:v>
                </c:pt>
                <c:pt idx="3">
                  <c:v>220</c:v>
                </c:pt>
                <c:pt idx="4">
                  <c:v>280</c:v>
                </c:pt>
                <c:pt idx="5">
                  <c:v>340</c:v>
                </c:pt>
                <c:pt idx="6">
                  <c:v>390</c:v>
                </c:pt>
                <c:pt idx="7">
                  <c:v>440</c:v>
                </c:pt>
                <c:pt idx="8">
                  <c:v>490</c:v>
                </c:pt>
                <c:pt idx="9">
                  <c:v>560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AA7-40AB-A119-8EFEBC5042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Friction'!$AH$8:$AH$17</c:f>
              <c:numCache>
                <c:formatCode>General</c:formatCode>
                <c:ptCount val="10"/>
                <c:pt idx="0">
                  <c:v>86.206896551724128</c:v>
                </c:pt>
                <c:pt idx="1">
                  <c:v>90.909090909090907</c:v>
                </c:pt>
                <c:pt idx="2">
                  <c:v>88.235294117647058</c:v>
                </c:pt>
                <c:pt idx="3">
                  <c:v>90.909090909090907</c:v>
                </c:pt>
                <c:pt idx="4">
                  <c:v>89.285714285714292</c:v>
                </c:pt>
                <c:pt idx="5">
                  <c:v>88.235294117647058</c:v>
                </c:pt>
                <c:pt idx="6">
                  <c:v>89.743589743589752</c:v>
                </c:pt>
                <c:pt idx="7">
                  <c:v>90.909090909090907</c:v>
                </c:pt>
                <c:pt idx="8">
                  <c:v>91.83673469387756</c:v>
                </c:pt>
                <c:pt idx="9">
                  <c:v>89.285714285714292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BC-472E-A803-783E94A19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4471280"/>
        <c:axId val="1404471760"/>
      </c:scatterChart>
      <c:valAx>
        <c:axId val="14044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760"/>
        <c:crosses val="autoZero"/>
        <c:crossBetween val="midCat"/>
      </c:valAx>
      <c:valAx>
        <c:axId val="140447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471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12" Type="http://schemas.openxmlformats.org/officeDocument/2006/relationships/chart" Target="../charts/chart15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11" Type="http://schemas.openxmlformats.org/officeDocument/2006/relationships/chart" Target="../charts/chart14.xml"/><Relationship Id="rId5" Type="http://schemas.openxmlformats.org/officeDocument/2006/relationships/chart" Target="../charts/chart8.xml"/><Relationship Id="rId10" Type="http://schemas.openxmlformats.org/officeDocument/2006/relationships/chart" Target="../charts/chart13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13" Type="http://schemas.openxmlformats.org/officeDocument/2006/relationships/chart" Target="../charts/chart28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12" Type="http://schemas.openxmlformats.org/officeDocument/2006/relationships/chart" Target="../charts/chart27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11" Type="http://schemas.openxmlformats.org/officeDocument/2006/relationships/chart" Target="../charts/chart26.xml"/><Relationship Id="rId5" Type="http://schemas.openxmlformats.org/officeDocument/2006/relationships/chart" Target="../charts/chart20.xml"/><Relationship Id="rId10" Type="http://schemas.openxmlformats.org/officeDocument/2006/relationships/chart" Target="../charts/chart25.xml"/><Relationship Id="rId4" Type="http://schemas.openxmlformats.org/officeDocument/2006/relationships/chart" Target="../charts/chart19.xml"/><Relationship Id="rId9" Type="http://schemas.openxmlformats.org/officeDocument/2006/relationships/chart" Target="../charts/chart24.xml"/><Relationship Id="rId14" Type="http://schemas.openxmlformats.org/officeDocument/2006/relationships/chart" Target="../charts/chart2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610721</xdr:colOff>
      <xdr:row>11</xdr:row>
      <xdr:rowOff>12325</xdr:rowOff>
    </xdr:from>
    <xdr:to>
      <xdr:col>14</xdr:col>
      <xdr:colOff>22411</xdr:colOff>
      <xdr:row>26</xdr:row>
      <xdr:rowOff>78441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C72A409-BBA8-2B1B-9555-9ACCE5174B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638735</xdr:colOff>
      <xdr:row>27</xdr:row>
      <xdr:rowOff>100853</xdr:rowOff>
    </xdr:from>
    <xdr:to>
      <xdr:col>14</xdr:col>
      <xdr:colOff>50425</xdr:colOff>
      <xdr:row>43</xdr:row>
      <xdr:rowOff>99734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9F65AE4-9842-4121-9728-AB45B83671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661147</xdr:colOff>
      <xdr:row>44</xdr:row>
      <xdr:rowOff>56029</xdr:rowOff>
    </xdr:from>
    <xdr:to>
      <xdr:col>14</xdr:col>
      <xdr:colOff>72837</xdr:colOff>
      <xdr:row>59</xdr:row>
      <xdr:rowOff>166969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9325841-D2A0-4597-AFB2-C30BD059E4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27</xdr:row>
      <xdr:rowOff>9524</xdr:rowOff>
    </xdr:from>
    <xdr:to>
      <xdr:col>4</xdr:col>
      <xdr:colOff>28575</xdr:colOff>
      <xdr:row>41</xdr:row>
      <xdr:rowOff>180974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9F4FB07-BE6F-4587-8D65-40FB3DFE68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42</xdr:row>
      <xdr:rowOff>161924</xdr:rowOff>
    </xdr:from>
    <xdr:to>
      <xdr:col>4</xdr:col>
      <xdr:colOff>31684</xdr:colOff>
      <xdr:row>57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B0A7031-3D26-4761-8590-AF47A80831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9525</xdr:colOff>
      <xdr:row>27</xdr:row>
      <xdr:rowOff>0</xdr:rowOff>
    </xdr:from>
    <xdr:to>
      <xdr:col>8</xdr:col>
      <xdr:colOff>276225</xdr:colOff>
      <xdr:row>41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57632EA-94E6-44AF-A01E-55477E1AC3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42</xdr:row>
      <xdr:rowOff>152400</xdr:rowOff>
    </xdr:from>
    <xdr:to>
      <xdr:col>8</xdr:col>
      <xdr:colOff>279334</xdr:colOff>
      <xdr:row>57</xdr:row>
      <xdr:rowOff>171450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71252A1-2F05-48F9-8D9D-16344CB326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9525</xdr:colOff>
      <xdr:row>27</xdr:row>
      <xdr:rowOff>0</xdr:rowOff>
    </xdr:from>
    <xdr:to>
      <xdr:col>13</xdr:col>
      <xdr:colOff>666750</xdr:colOff>
      <xdr:row>41</xdr:row>
      <xdr:rowOff>171450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9F6F7BB-42D7-4258-B3E5-94C66FAFD2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42</xdr:row>
      <xdr:rowOff>152400</xdr:rowOff>
    </xdr:from>
    <xdr:to>
      <xdr:col>13</xdr:col>
      <xdr:colOff>669859</xdr:colOff>
      <xdr:row>57</xdr:row>
      <xdr:rowOff>171450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DFA74D8-7276-4E13-948B-8425D2199A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9525</xdr:colOff>
      <xdr:row>31</xdr:row>
      <xdr:rowOff>0</xdr:rowOff>
    </xdr:from>
    <xdr:to>
      <xdr:col>19</xdr:col>
      <xdr:colOff>200025</xdr:colOff>
      <xdr:row>46</xdr:row>
      <xdr:rowOff>19050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370E1B1-809C-4E14-9024-3235BCD7E7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47</xdr:row>
      <xdr:rowOff>0</xdr:rowOff>
    </xdr:from>
    <xdr:to>
      <xdr:col>19</xdr:col>
      <xdr:colOff>203134</xdr:colOff>
      <xdr:row>62</xdr:row>
      <xdr:rowOff>19050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AA1EBAF-A075-43A6-94CD-3686ADD933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9525</xdr:colOff>
      <xdr:row>24</xdr:row>
      <xdr:rowOff>0</xdr:rowOff>
    </xdr:from>
    <xdr:to>
      <xdr:col>27</xdr:col>
      <xdr:colOff>9525</xdr:colOff>
      <xdr:row>38</xdr:row>
      <xdr:rowOff>142875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462A9F82-C030-4397-94B1-DC47BC645B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0</xdr:colOff>
      <xdr:row>39</xdr:row>
      <xdr:rowOff>123825</xdr:rowOff>
    </xdr:from>
    <xdr:to>
      <xdr:col>27</xdr:col>
      <xdr:colOff>11906</xdr:colOff>
      <xdr:row>54</xdr:row>
      <xdr:rowOff>142875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704644C9-AA92-47C8-9AE6-971A060398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29</xdr:col>
      <xdr:colOff>9525</xdr:colOff>
      <xdr:row>24</xdr:row>
      <xdr:rowOff>0</xdr:rowOff>
    </xdr:from>
    <xdr:to>
      <xdr:col>32</xdr:col>
      <xdr:colOff>209550</xdr:colOff>
      <xdr:row>38</xdr:row>
      <xdr:rowOff>142875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A1373DC1-087F-4321-A4D9-E50975CC09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0</xdr:colOff>
      <xdr:row>39</xdr:row>
      <xdr:rowOff>123825</xdr:rowOff>
    </xdr:from>
    <xdr:to>
      <xdr:col>32</xdr:col>
      <xdr:colOff>211931</xdr:colOff>
      <xdr:row>54</xdr:row>
      <xdr:rowOff>142875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F908AE05-E0A8-4AE8-8C20-000825D230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635794</xdr:colOff>
      <xdr:row>14</xdr:row>
      <xdr:rowOff>171450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005031C-04E2-8FC6-C4A0-68431AD346F7}"/>
            </a:ext>
          </a:extLst>
        </xdr:cNvPr>
        <xdr:cNvSpPr txBox="1"/>
      </xdr:nvSpPr>
      <xdr:spPr>
        <a:xfrm>
          <a:off x="7631907" y="3028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166687</xdr:rowOff>
    </xdr:from>
    <xdr:to>
      <xdr:col>4</xdr:col>
      <xdr:colOff>0</xdr:colOff>
      <xdr:row>36</xdr:row>
      <xdr:rowOff>4762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E1DA71B-BA94-4B64-C016-99F92C9701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37</xdr:row>
      <xdr:rowOff>0</xdr:rowOff>
    </xdr:from>
    <xdr:to>
      <xdr:col>4</xdr:col>
      <xdr:colOff>9525</xdr:colOff>
      <xdr:row>52</xdr:row>
      <xdr:rowOff>28575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D471A2C-289B-444F-853B-13D0E78096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9</xdr:col>
      <xdr:colOff>0</xdr:colOff>
      <xdr:row>36</xdr:row>
      <xdr:rowOff>28575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C6FE29B-75AA-4EA2-A8A1-852BCC90BE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37</xdr:row>
      <xdr:rowOff>0</xdr:rowOff>
    </xdr:from>
    <xdr:to>
      <xdr:col>9</xdr:col>
      <xdr:colOff>9525</xdr:colOff>
      <xdr:row>52</xdr:row>
      <xdr:rowOff>28575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2082484-F26F-48EA-B328-EA79E487BB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0</xdr:colOff>
      <xdr:row>21</xdr:row>
      <xdr:rowOff>0</xdr:rowOff>
    </xdr:from>
    <xdr:to>
      <xdr:col>14</xdr:col>
      <xdr:colOff>0</xdr:colOff>
      <xdr:row>36</xdr:row>
      <xdr:rowOff>28575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5AD233D-53CA-4205-8D3D-2A7B74F556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676275</xdr:colOff>
      <xdr:row>37</xdr:row>
      <xdr:rowOff>0</xdr:rowOff>
    </xdr:from>
    <xdr:to>
      <xdr:col>14</xdr:col>
      <xdr:colOff>0</xdr:colOff>
      <xdr:row>52</xdr:row>
      <xdr:rowOff>28575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88B66F4-8297-4438-B205-8D5E3DC90F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9525</xdr:colOff>
      <xdr:row>22</xdr:row>
      <xdr:rowOff>0</xdr:rowOff>
    </xdr:from>
    <xdr:to>
      <xdr:col>19</xdr:col>
      <xdr:colOff>9525</xdr:colOff>
      <xdr:row>37</xdr:row>
      <xdr:rowOff>28575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B4ED079F-D0AE-4797-ACDA-2315B122DD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0</xdr:colOff>
      <xdr:row>38</xdr:row>
      <xdr:rowOff>0</xdr:rowOff>
    </xdr:from>
    <xdr:to>
      <xdr:col>19</xdr:col>
      <xdr:colOff>9525</xdr:colOff>
      <xdr:row>53</xdr:row>
      <xdr:rowOff>28575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909F0BE-3300-43B6-87AA-46105CAE70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9525</xdr:colOff>
      <xdr:row>22</xdr:row>
      <xdr:rowOff>0</xdr:rowOff>
    </xdr:from>
    <xdr:to>
      <xdr:col>24</xdr:col>
      <xdr:colOff>9525</xdr:colOff>
      <xdr:row>37</xdr:row>
      <xdr:rowOff>28575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D00BF5AF-D1BB-4F2F-97E9-4C0C1F8A04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0</xdr:colOff>
      <xdr:row>38</xdr:row>
      <xdr:rowOff>0</xdr:rowOff>
    </xdr:from>
    <xdr:to>
      <xdr:col>24</xdr:col>
      <xdr:colOff>9525</xdr:colOff>
      <xdr:row>53</xdr:row>
      <xdr:rowOff>28575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AF72AC9-A04D-4E7F-8A97-2CF8A52747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25</xdr:col>
      <xdr:colOff>9525</xdr:colOff>
      <xdr:row>22</xdr:row>
      <xdr:rowOff>0</xdr:rowOff>
    </xdr:from>
    <xdr:to>
      <xdr:col>29</xdr:col>
      <xdr:colOff>9525</xdr:colOff>
      <xdr:row>37</xdr:row>
      <xdr:rowOff>28575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DB87F5BB-67C8-4004-818B-5C103072F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25</xdr:col>
      <xdr:colOff>0</xdr:colOff>
      <xdr:row>38</xdr:row>
      <xdr:rowOff>0</xdr:rowOff>
    </xdr:from>
    <xdr:to>
      <xdr:col>29</xdr:col>
      <xdr:colOff>9525</xdr:colOff>
      <xdr:row>53</xdr:row>
      <xdr:rowOff>28575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BE050FB1-FF1A-411E-8B13-F8466F1906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30</xdr:col>
      <xdr:colOff>9525</xdr:colOff>
      <xdr:row>22</xdr:row>
      <xdr:rowOff>0</xdr:rowOff>
    </xdr:from>
    <xdr:to>
      <xdr:col>34</xdr:col>
      <xdr:colOff>9525</xdr:colOff>
      <xdr:row>37</xdr:row>
      <xdr:rowOff>28575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FC2DA7C4-1B99-4BDE-963B-C3525B482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30</xdr:col>
      <xdr:colOff>0</xdr:colOff>
      <xdr:row>38</xdr:row>
      <xdr:rowOff>0</xdr:rowOff>
    </xdr:from>
    <xdr:to>
      <xdr:col>34</xdr:col>
      <xdr:colOff>9525</xdr:colOff>
      <xdr:row>53</xdr:row>
      <xdr:rowOff>28575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3B076A77-8C43-4B1B-96B0-DE628A4C65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B5C22-1F57-497C-80CA-131C34EE2B08}">
  <dimension ref="A1:AF63"/>
  <sheetViews>
    <sheetView tabSelected="1" topLeftCell="J1" zoomScale="85" zoomScaleNormal="85" workbookViewId="0">
      <selection activeCell="J28" sqref="J28"/>
    </sheetView>
  </sheetViews>
  <sheetFormatPr defaultRowHeight="15" x14ac:dyDescent="0.25"/>
  <cols>
    <col min="1" max="1" width="11" customWidth="1"/>
    <col min="2" max="2" width="13.140625" customWidth="1"/>
    <col min="5" max="5" width="13.42578125" customWidth="1"/>
    <col min="10" max="10" width="17.42578125" bestFit="1" customWidth="1"/>
    <col min="11" max="11" width="16" customWidth="1"/>
    <col min="12" max="12" width="20.5703125" customWidth="1"/>
    <col min="13" max="13" width="15.7109375" customWidth="1"/>
    <col min="14" max="14" width="20.28515625" customWidth="1"/>
    <col min="16" max="16" width="18.85546875" customWidth="1"/>
    <col min="17" max="17" width="29.7109375" bestFit="1" customWidth="1"/>
    <col min="18" max="18" width="24.42578125" bestFit="1" customWidth="1"/>
    <col min="19" max="19" width="14.28515625" bestFit="1" customWidth="1"/>
    <col min="20" max="20" width="13.5703125" bestFit="1" customWidth="1"/>
    <col min="22" max="22" width="14.28515625" customWidth="1"/>
  </cols>
  <sheetData>
    <row r="1" spans="1:32" x14ac:dyDescent="0.25">
      <c r="A1" s="1" t="s">
        <v>0</v>
      </c>
    </row>
    <row r="3" spans="1:32" x14ac:dyDescent="0.25">
      <c r="A3" s="1" t="s">
        <v>1</v>
      </c>
      <c r="J3" s="1" t="s">
        <v>2</v>
      </c>
      <c r="P3" s="1" t="s">
        <v>3</v>
      </c>
      <c r="V3" s="1" t="s">
        <v>4</v>
      </c>
    </row>
    <row r="4" spans="1:32" ht="15.75" thickBot="1" x14ac:dyDescent="0.3">
      <c r="P4" s="1" t="s">
        <v>5</v>
      </c>
    </row>
    <row r="5" spans="1:32" ht="16.5" thickTop="1" thickBot="1" x14ac:dyDescent="0.3">
      <c r="A5" s="14" t="s">
        <v>6</v>
      </c>
      <c r="B5" s="15"/>
      <c r="C5" s="16"/>
      <c r="J5" s="10"/>
      <c r="K5" s="233" t="s">
        <v>7</v>
      </c>
      <c r="L5" s="233"/>
      <c r="M5" s="227" t="s">
        <v>8</v>
      </c>
      <c r="N5" s="228"/>
      <c r="P5" s="212" t="s">
        <v>9</v>
      </c>
      <c r="Q5" s="213"/>
      <c r="R5" s="213"/>
      <c r="S5" s="213"/>
      <c r="T5" s="214"/>
      <c r="V5" s="119" t="s">
        <v>10</v>
      </c>
      <c r="W5" s="119" t="s">
        <v>11</v>
      </c>
      <c r="X5" s="119" t="s">
        <v>12</v>
      </c>
    </row>
    <row r="6" spans="1:32" ht="16.5" thickTop="1" thickBot="1" x14ac:dyDescent="0.3">
      <c r="A6" s="17" t="s">
        <v>13</v>
      </c>
      <c r="B6" s="18"/>
      <c r="C6" s="19"/>
      <c r="J6" s="31" t="s">
        <v>14</v>
      </c>
      <c r="K6" s="31" t="s">
        <v>15</v>
      </c>
      <c r="L6" s="31" t="s">
        <v>16</v>
      </c>
      <c r="M6" s="31" t="s">
        <v>15</v>
      </c>
      <c r="N6" s="31" t="s">
        <v>16</v>
      </c>
      <c r="P6" s="215" t="s">
        <v>17</v>
      </c>
      <c r="Q6" s="216"/>
      <c r="R6" s="216"/>
      <c r="S6" s="216"/>
      <c r="T6" s="217"/>
      <c r="V6" s="122" t="s">
        <v>18</v>
      </c>
      <c r="W6" s="164">
        <v>12.5</v>
      </c>
      <c r="X6" s="164">
        <v>0.22</v>
      </c>
    </row>
    <row r="7" spans="1:32" ht="16.5" thickTop="1" thickBot="1" x14ac:dyDescent="0.3">
      <c r="A7" s="20"/>
      <c r="B7" s="221" t="s">
        <v>19</v>
      </c>
      <c r="C7" s="222"/>
      <c r="D7" s="229"/>
      <c r="E7" s="230" t="s">
        <v>20</v>
      </c>
      <c r="F7" s="231"/>
      <c r="G7" s="232"/>
      <c r="J7" s="32" t="s">
        <v>21</v>
      </c>
      <c r="K7" s="155">
        <v>100</v>
      </c>
      <c r="L7" s="156">
        <v>0.98</v>
      </c>
      <c r="M7" s="156">
        <v>350</v>
      </c>
      <c r="N7" s="157">
        <v>3.43</v>
      </c>
      <c r="P7" s="36" t="s">
        <v>22</v>
      </c>
      <c r="Q7" s="37" t="s">
        <v>23</v>
      </c>
      <c r="R7" s="37" t="s">
        <v>24</v>
      </c>
      <c r="S7" s="37" t="s">
        <v>25</v>
      </c>
      <c r="T7" s="38" t="s">
        <v>26</v>
      </c>
      <c r="V7" s="123" t="s">
        <v>27</v>
      </c>
      <c r="W7" s="165">
        <v>17.5</v>
      </c>
      <c r="X7" s="165">
        <v>0.32</v>
      </c>
    </row>
    <row r="8" spans="1:32" ht="15.75" thickTop="1" x14ac:dyDescent="0.25">
      <c r="A8" s="22" t="s">
        <v>28</v>
      </c>
      <c r="B8" s="23" t="s">
        <v>29</v>
      </c>
      <c r="C8" s="24" t="s">
        <v>30</v>
      </c>
      <c r="D8" s="24" t="s">
        <v>30</v>
      </c>
      <c r="E8" s="24" t="s">
        <v>29</v>
      </c>
      <c r="F8" s="24" t="s">
        <v>30</v>
      </c>
      <c r="G8" s="24" t="s">
        <v>30</v>
      </c>
      <c r="J8" s="33" t="s">
        <v>31</v>
      </c>
      <c r="K8" s="158">
        <v>20</v>
      </c>
      <c r="L8" s="159">
        <v>0.2</v>
      </c>
      <c r="M8" s="159">
        <v>40</v>
      </c>
      <c r="N8" s="160">
        <v>0.39</v>
      </c>
      <c r="P8" s="6">
        <v>0</v>
      </c>
      <c r="Q8" s="156">
        <v>270</v>
      </c>
      <c r="R8" s="156">
        <f>(Q8/1000) * 9.81</f>
        <v>2.6487000000000003</v>
      </c>
      <c r="S8" s="156">
        <v>10</v>
      </c>
      <c r="T8" s="157">
        <f>(S8/1000)*9.81</f>
        <v>9.8100000000000007E-2</v>
      </c>
      <c r="V8" s="123" t="s">
        <v>32</v>
      </c>
      <c r="W8" s="165">
        <v>10</v>
      </c>
      <c r="X8" s="165">
        <v>0.18</v>
      </c>
    </row>
    <row r="9" spans="1:32" ht="15.75" thickBot="1" x14ac:dyDescent="0.3">
      <c r="A9" s="22" t="s">
        <v>33</v>
      </c>
      <c r="B9" s="25" t="s">
        <v>34</v>
      </c>
      <c r="C9" s="22" t="s">
        <v>34</v>
      </c>
      <c r="D9" s="22" t="s">
        <v>34</v>
      </c>
      <c r="E9" s="22" t="s">
        <v>34</v>
      </c>
      <c r="F9" s="22" t="s">
        <v>34</v>
      </c>
      <c r="G9" s="22" t="s">
        <v>34</v>
      </c>
      <c r="J9" s="34" t="s">
        <v>35</v>
      </c>
      <c r="K9" s="161">
        <v>10</v>
      </c>
      <c r="L9" s="162">
        <v>0.1</v>
      </c>
      <c r="M9" s="162">
        <v>20</v>
      </c>
      <c r="N9" s="163">
        <v>0.2</v>
      </c>
      <c r="P9" s="4" t="s">
        <v>36</v>
      </c>
      <c r="Q9" s="159">
        <v>340</v>
      </c>
      <c r="R9" s="156">
        <f t="shared" ref="R9:R12" si="0">(Q9/1000) * 9.81</f>
        <v>3.3354000000000004</v>
      </c>
      <c r="S9" s="159">
        <v>80</v>
      </c>
      <c r="T9" s="157">
        <f t="shared" ref="T9:T12" si="1">(S9/1000)*9.81</f>
        <v>0.78480000000000005</v>
      </c>
      <c r="V9" s="124" t="s">
        <v>37</v>
      </c>
      <c r="W9" s="166">
        <v>27.5</v>
      </c>
      <c r="X9" s="166">
        <v>0.52</v>
      </c>
    </row>
    <row r="10" spans="1:32" ht="15.75" thickTop="1" x14ac:dyDescent="0.25">
      <c r="A10" s="22" t="s">
        <v>38</v>
      </c>
      <c r="B10" s="25" t="s">
        <v>39</v>
      </c>
      <c r="C10" s="22" t="s">
        <v>39</v>
      </c>
      <c r="D10" s="22" t="s">
        <v>39</v>
      </c>
      <c r="E10" s="22" t="s">
        <v>39</v>
      </c>
      <c r="F10" s="22" t="s">
        <v>39</v>
      </c>
      <c r="G10" s="22" t="s">
        <v>39</v>
      </c>
      <c r="P10" s="4" t="s">
        <v>40</v>
      </c>
      <c r="Q10" s="159">
        <v>340</v>
      </c>
      <c r="R10" s="156">
        <f t="shared" si="0"/>
        <v>3.3354000000000004</v>
      </c>
      <c r="S10" s="159">
        <v>80</v>
      </c>
      <c r="T10" s="157">
        <f t="shared" si="1"/>
        <v>0.78480000000000005</v>
      </c>
      <c r="V10" s="109"/>
      <c r="W10" s="109"/>
      <c r="X10" s="109"/>
    </row>
    <row r="11" spans="1:32" x14ac:dyDescent="0.25">
      <c r="A11" s="22"/>
      <c r="B11" s="25" t="s">
        <v>41</v>
      </c>
      <c r="C11" s="22" t="s">
        <v>42</v>
      </c>
      <c r="D11" s="22" t="s">
        <v>41</v>
      </c>
      <c r="E11" s="22" t="s">
        <v>41</v>
      </c>
      <c r="F11" s="22" t="s">
        <v>42</v>
      </c>
      <c r="G11" s="22" t="s">
        <v>41</v>
      </c>
      <c r="P11" s="4" t="s">
        <v>43</v>
      </c>
      <c r="Q11" s="159">
        <v>340</v>
      </c>
      <c r="R11" s="156">
        <f t="shared" si="0"/>
        <v>3.3354000000000004</v>
      </c>
      <c r="S11" s="159">
        <v>80</v>
      </c>
      <c r="T11" s="157">
        <f t="shared" si="1"/>
        <v>0.78480000000000005</v>
      </c>
    </row>
    <row r="12" spans="1:32" ht="15.75" thickBot="1" x14ac:dyDescent="0.3">
      <c r="A12" s="26"/>
      <c r="B12" s="21" t="s">
        <v>44</v>
      </c>
      <c r="C12" s="27" t="s">
        <v>45</v>
      </c>
      <c r="D12" s="27" t="s">
        <v>46</v>
      </c>
      <c r="E12" s="27" t="s">
        <v>47</v>
      </c>
      <c r="F12" s="27" t="s">
        <v>45</v>
      </c>
      <c r="G12" s="27" t="s">
        <v>48</v>
      </c>
      <c r="J12" s="48"/>
      <c r="P12" s="5" t="s">
        <v>49</v>
      </c>
      <c r="Q12" s="162">
        <v>350</v>
      </c>
      <c r="R12" s="156">
        <f t="shared" si="0"/>
        <v>3.4335</v>
      </c>
      <c r="S12" s="162">
        <v>90</v>
      </c>
      <c r="T12" s="157">
        <f t="shared" si="1"/>
        <v>0.88290000000000002</v>
      </c>
    </row>
    <row r="13" spans="1:32" ht="16.5" thickTop="1" thickBot="1" x14ac:dyDescent="0.3">
      <c r="A13" s="28">
        <v>15</v>
      </c>
      <c r="B13" s="153">
        <v>0.85</v>
      </c>
      <c r="C13" s="153">
        <v>50</v>
      </c>
      <c r="D13" s="153">
        <f>ROUND((C13/1000)*9.81,2)</f>
        <v>0.49</v>
      </c>
      <c r="E13" s="153">
        <v>0.22800000000000001</v>
      </c>
      <c r="F13" s="153">
        <v>50</v>
      </c>
      <c r="G13" s="154">
        <f>(F13/1000)*9.81</f>
        <v>0.49050000000000005</v>
      </c>
    </row>
    <row r="14" spans="1:32" ht="16.5" thickTop="1" thickBot="1" x14ac:dyDescent="0.3">
      <c r="A14" s="29">
        <v>25</v>
      </c>
      <c r="B14" s="148">
        <v>0.79800000000000004</v>
      </c>
      <c r="C14" s="148">
        <v>30</v>
      </c>
      <c r="D14" s="153">
        <f t="shared" ref="D14:D17" si="2">ROUND((C14/1000)*9.81,2)</f>
        <v>0.28999999999999998</v>
      </c>
      <c r="E14" s="148">
        <v>0.372</v>
      </c>
      <c r="F14" s="148">
        <v>90</v>
      </c>
      <c r="G14" s="154">
        <f t="shared" ref="G14:G17" si="3">(F14/1000)*9.81</f>
        <v>0.88290000000000002</v>
      </c>
      <c r="P14" s="218" t="s">
        <v>50</v>
      </c>
      <c r="Q14" s="219"/>
      <c r="R14" s="219"/>
      <c r="S14" s="219"/>
      <c r="T14" s="220"/>
      <c r="V14" s="1" t="s">
        <v>51</v>
      </c>
    </row>
    <row r="15" spans="1:32" ht="15.75" thickBot="1" x14ac:dyDescent="0.3">
      <c r="A15" s="29">
        <v>35</v>
      </c>
      <c r="B15" s="148">
        <v>0.72099999999999997</v>
      </c>
      <c r="C15" s="148">
        <v>40</v>
      </c>
      <c r="D15" s="153">
        <f t="shared" si="2"/>
        <v>0.39</v>
      </c>
      <c r="E15" s="148">
        <v>0.505</v>
      </c>
      <c r="F15" s="148">
        <v>114</v>
      </c>
      <c r="G15" s="154">
        <f t="shared" si="3"/>
        <v>1.1183400000000001</v>
      </c>
      <c r="P15" s="221" t="s">
        <v>17</v>
      </c>
      <c r="Q15" s="222"/>
      <c r="R15" s="222"/>
      <c r="S15" s="222"/>
      <c r="T15" s="223"/>
      <c r="V15" s="121">
        <v>1</v>
      </c>
      <c r="W15" s="206" t="s">
        <v>52</v>
      </c>
      <c r="X15" s="207"/>
      <c r="Y15" s="207"/>
      <c r="Z15" s="207"/>
      <c r="AA15" s="207"/>
      <c r="AB15" s="207"/>
      <c r="AC15" s="207"/>
      <c r="AD15" s="207"/>
      <c r="AE15" s="207"/>
      <c r="AF15" s="208"/>
    </row>
    <row r="16" spans="1:32" ht="16.5" thickTop="1" thickBot="1" x14ac:dyDescent="0.3">
      <c r="A16" s="29">
        <v>45</v>
      </c>
      <c r="B16" s="148">
        <v>0.622</v>
      </c>
      <c r="C16" s="148">
        <v>52</v>
      </c>
      <c r="D16" s="153">
        <f t="shared" si="2"/>
        <v>0.51</v>
      </c>
      <c r="E16" s="148">
        <v>0.622</v>
      </c>
      <c r="F16" s="148">
        <v>144</v>
      </c>
      <c r="G16" s="154">
        <f t="shared" si="3"/>
        <v>1.4126399999999999</v>
      </c>
      <c r="P16" s="39" t="s">
        <v>22</v>
      </c>
      <c r="Q16" s="40" t="s">
        <v>23</v>
      </c>
      <c r="R16" s="40" t="s">
        <v>24</v>
      </c>
      <c r="S16" s="40" t="s">
        <v>25</v>
      </c>
      <c r="T16" s="41" t="s">
        <v>26</v>
      </c>
      <c r="V16" s="120" t="s">
        <v>53</v>
      </c>
      <c r="W16" s="203"/>
      <c r="X16" s="204"/>
      <c r="Y16" s="204"/>
      <c r="Z16" s="204"/>
      <c r="AA16" s="204"/>
      <c r="AB16" s="204"/>
      <c r="AC16" s="204"/>
      <c r="AD16" s="204"/>
      <c r="AE16" s="204"/>
      <c r="AF16" s="205"/>
    </row>
    <row r="17" spans="1:32" ht="16.5" thickTop="1" thickBot="1" x14ac:dyDescent="0.3">
      <c r="A17" s="30">
        <v>55</v>
      </c>
      <c r="B17" s="149">
        <v>0.505</v>
      </c>
      <c r="C17" s="149">
        <v>52</v>
      </c>
      <c r="D17" s="153">
        <f t="shared" si="2"/>
        <v>0.51</v>
      </c>
      <c r="E17" s="149">
        <v>0.72099999999999997</v>
      </c>
      <c r="F17" s="149">
        <v>162</v>
      </c>
      <c r="G17" s="154">
        <f t="shared" si="3"/>
        <v>1.5892200000000001</v>
      </c>
      <c r="P17" s="42">
        <v>0</v>
      </c>
      <c r="Q17" s="156">
        <v>210</v>
      </c>
      <c r="R17" s="156">
        <f>(Q17/1000) * 9.81</f>
        <v>2.0600999999999998</v>
      </c>
      <c r="S17" s="156">
        <v>50</v>
      </c>
      <c r="T17" s="157">
        <f>(S17/1000)*9.81</f>
        <v>0.49050000000000005</v>
      </c>
      <c r="V17" s="120">
        <v>2</v>
      </c>
      <c r="W17" s="209" t="s">
        <v>54</v>
      </c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1:32" ht="15.75" thickTop="1" x14ac:dyDescent="0.25">
      <c r="P18" s="43" t="s">
        <v>36</v>
      </c>
      <c r="Q18" s="159">
        <v>230</v>
      </c>
      <c r="R18" s="156">
        <f t="shared" ref="R18:R21" si="4">(Q18/1000) * 9.81</f>
        <v>2.2563000000000004</v>
      </c>
      <c r="S18" s="159">
        <v>70</v>
      </c>
      <c r="T18" s="157">
        <f t="shared" ref="T18:T21" si="5">(S18/1000)*9.81</f>
        <v>0.68670000000000009</v>
      </c>
      <c r="V18" s="120" t="s">
        <v>53</v>
      </c>
      <c r="W18" s="203"/>
      <c r="X18" s="204"/>
      <c r="Y18" s="204"/>
      <c r="Z18" s="204"/>
      <c r="AA18" s="204"/>
      <c r="AB18" s="204"/>
      <c r="AC18" s="204"/>
      <c r="AD18" s="204"/>
      <c r="AE18" s="204"/>
      <c r="AF18" s="205"/>
    </row>
    <row r="19" spans="1:32" x14ac:dyDescent="0.25">
      <c r="P19" s="43" t="s">
        <v>40</v>
      </c>
      <c r="Q19" s="159">
        <v>260</v>
      </c>
      <c r="R19" s="156">
        <f t="shared" si="4"/>
        <v>2.5506000000000002</v>
      </c>
      <c r="S19" s="159">
        <v>100</v>
      </c>
      <c r="T19" s="157">
        <f t="shared" si="5"/>
        <v>0.98100000000000009</v>
      </c>
    </row>
    <row r="20" spans="1:32" x14ac:dyDescent="0.25">
      <c r="P20" s="43" t="s">
        <v>43</v>
      </c>
      <c r="Q20" s="159">
        <v>260</v>
      </c>
      <c r="R20" s="156">
        <f t="shared" si="4"/>
        <v>2.5506000000000002</v>
      </c>
      <c r="S20" s="159">
        <v>100</v>
      </c>
      <c r="T20" s="157">
        <f t="shared" si="5"/>
        <v>0.98100000000000009</v>
      </c>
    </row>
    <row r="21" spans="1:32" ht="15.75" thickBot="1" x14ac:dyDescent="0.3">
      <c r="P21" s="44" t="s">
        <v>49</v>
      </c>
      <c r="Q21" s="162">
        <v>290</v>
      </c>
      <c r="R21" s="156">
        <f t="shared" si="4"/>
        <v>2.8449</v>
      </c>
      <c r="S21" s="162">
        <v>130</v>
      </c>
      <c r="T21" s="157">
        <f t="shared" si="5"/>
        <v>1.2753000000000001</v>
      </c>
    </row>
    <row r="22" spans="1:32" ht="16.5" thickTop="1" thickBot="1" x14ac:dyDescent="0.3"/>
    <row r="23" spans="1:32" ht="15.75" thickTop="1" x14ac:dyDescent="0.25">
      <c r="P23" s="224" t="s">
        <v>55</v>
      </c>
      <c r="Q23" s="225"/>
      <c r="R23" s="225"/>
      <c r="S23" s="225"/>
      <c r="T23" s="226"/>
    </row>
    <row r="24" spans="1:32" ht="15.75" thickBot="1" x14ac:dyDescent="0.3">
      <c r="P24" s="200" t="s">
        <v>17</v>
      </c>
      <c r="Q24" s="201"/>
      <c r="R24" s="201"/>
      <c r="S24" s="201"/>
      <c r="T24" s="202"/>
    </row>
    <row r="25" spans="1:32" ht="16.5" thickTop="1" thickBot="1" x14ac:dyDescent="0.3">
      <c r="P25" s="45" t="s">
        <v>22</v>
      </c>
      <c r="Q25" s="46" t="s">
        <v>23</v>
      </c>
      <c r="R25" s="46" t="s">
        <v>24</v>
      </c>
      <c r="S25" s="46" t="s">
        <v>25</v>
      </c>
      <c r="T25" s="47" t="s">
        <v>26</v>
      </c>
    </row>
    <row r="26" spans="1:32" ht="15.75" thickTop="1" x14ac:dyDescent="0.25">
      <c r="P26" s="7">
        <v>0</v>
      </c>
      <c r="Q26" s="156">
        <v>210</v>
      </c>
      <c r="R26" s="156">
        <f>(Q26/1000)*9.81</f>
        <v>2.0600999999999998</v>
      </c>
      <c r="S26" s="156">
        <v>50</v>
      </c>
      <c r="T26" s="157">
        <f>(S26/1000)*9.81</f>
        <v>0.49050000000000005</v>
      </c>
    </row>
    <row r="27" spans="1:32" x14ac:dyDescent="0.25">
      <c r="P27" s="8" t="s">
        <v>36</v>
      </c>
      <c r="Q27" s="159">
        <v>230</v>
      </c>
      <c r="R27" s="156">
        <f t="shared" ref="R27:R30" si="6">(Q27/1000)*9.81</f>
        <v>2.2563000000000004</v>
      </c>
      <c r="S27" s="159">
        <v>70</v>
      </c>
      <c r="T27" s="157">
        <f t="shared" ref="T27:T30" si="7">(S27/1000)*9.81</f>
        <v>0.68670000000000009</v>
      </c>
    </row>
    <row r="28" spans="1:32" x14ac:dyDescent="0.25">
      <c r="P28" s="8" t="s">
        <v>40</v>
      </c>
      <c r="Q28" s="159">
        <v>240</v>
      </c>
      <c r="R28" s="156">
        <f t="shared" si="6"/>
        <v>2.3544</v>
      </c>
      <c r="S28" s="159">
        <v>100</v>
      </c>
      <c r="T28" s="157">
        <f t="shared" si="7"/>
        <v>0.98100000000000009</v>
      </c>
    </row>
    <row r="29" spans="1:32" x14ac:dyDescent="0.25">
      <c r="P29" s="8" t="s">
        <v>43</v>
      </c>
      <c r="Q29" s="159">
        <v>260</v>
      </c>
      <c r="R29" s="156">
        <f t="shared" si="6"/>
        <v>2.5506000000000002</v>
      </c>
      <c r="S29" s="159">
        <v>100</v>
      </c>
      <c r="T29" s="157">
        <f t="shared" si="7"/>
        <v>0.98100000000000009</v>
      </c>
    </row>
    <row r="30" spans="1:32" ht="15.75" thickBot="1" x14ac:dyDescent="0.3">
      <c r="P30" s="9" t="s">
        <v>49</v>
      </c>
      <c r="Q30" s="162">
        <v>280</v>
      </c>
      <c r="R30" s="156">
        <f t="shared" si="6"/>
        <v>2.7468000000000004</v>
      </c>
      <c r="S30" s="162">
        <v>130</v>
      </c>
      <c r="T30" s="157">
        <f t="shared" si="7"/>
        <v>1.2753000000000001</v>
      </c>
    </row>
    <row r="31" spans="1:32" ht="15.75" thickTop="1" x14ac:dyDescent="0.25"/>
    <row r="33" spans="16:20" x14ac:dyDescent="0.25">
      <c r="P33" s="35" t="s">
        <v>56</v>
      </c>
    </row>
    <row r="35" spans="16:20" x14ac:dyDescent="0.25">
      <c r="P35" s="1" t="s">
        <v>57</v>
      </c>
    </row>
    <row r="36" spans="16:20" ht="15.75" thickBot="1" x14ac:dyDescent="0.3"/>
    <row r="37" spans="16:20" ht="15.75" thickTop="1" x14ac:dyDescent="0.25">
      <c r="P37" s="212" t="s">
        <v>58</v>
      </c>
      <c r="Q37" s="213"/>
      <c r="R37" s="213"/>
      <c r="S37" s="213"/>
      <c r="T37" s="214"/>
    </row>
    <row r="38" spans="16:20" ht="15.75" thickBot="1" x14ac:dyDescent="0.3">
      <c r="P38" s="215" t="s">
        <v>17</v>
      </c>
      <c r="Q38" s="216"/>
      <c r="R38" s="216"/>
      <c r="S38" s="216"/>
      <c r="T38" s="217"/>
    </row>
    <row r="39" spans="16:20" ht="16.5" thickTop="1" thickBot="1" x14ac:dyDescent="0.3">
      <c r="P39" s="36" t="s">
        <v>22</v>
      </c>
      <c r="Q39" s="37" t="s">
        <v>23</v>
      </c>
      <c r="R39" s="37" t="s">
        <v>24</v>
      </c>
      <c r="S39" s="37" t="s">
        <v>25</v>
      </c>
      <c r="T39" s="38" t="s">
        <v>26</v>
      </c>
    </row>
    <row r="40" spans="16:20" ht="15.75" thickTop="1" x14ac:dyDescent="0.25">
      <c r="P40" s="6">
        <v>0</v>
      </c>
      <c r="Q40" s="146">
        <v>300</v>
      </c>
      <c r="R40" s="146">
        <f>(Q40/1000)*9.81</f>
        <v>2.9430000000000001</v>
      </c>
      <c r="S40" s="167">
        <v>40</v>
      </c>
      <c r="T40" s="168">
        <f>(S40/1000)*9.81</f>
        <v>0.39240000000000003</v>
      </c>
    </row>
    <row r="41" spans="16:20" x14ac:dyDescent="0.25">
      <c r="P41" s="4" t="s">
        <v>36</v>
      </c>
      <c r="Q41" s="146">
        <v>330</v>
      </c>
      <c r="R41" s="146">
        <f t="shared" ref="R41:R44" si="8">(Q41/1000)*9.81</f>
        <v>3.2373000000000003</v>
      </c>
      <c r="S41" s="146">
        <v>70</v>
      </c>
      <c r="T41" s="168">
        <f t="shared" ref="T41:T44" si="9">(S41/1000)*9.81</f>
        <v>0.68670000000000009</v>
      </c>
    </row>
    <row r="42" spans="16:20" x14ac:dyDescent="0.25">
      <c r="P42" s="4" t="s">
        <v>40</v>
      </c>
      <c r="Q42" s="146">
        <v>330</v>
      </c>
      <c r="R42" s="146">
        <f t="shared" si="8"/>
        <v>3.2373000000000003</v>
      </c>
      <c r="S42" s="146">
        <v>70</v>
      </c>
      <c r="T42" s="168">
        <f t="shared" si="9"/>
        <v>0.68670000000000009</v>
      </c>
    </row>
    <row r="43" spans="16:20" x14ac:dyDescent="0.25">
      <c r="P43" s="4" t="s">
        <v>43</v>
      </c>
      <c r="Q43" s="146">
        <v>340</v>
      </c>
      <c r="R43" s="146">
        <f t="shared" si="8"/>
        <v>3.3354000000000004</v>
      </c>
      <c r="S43" s="146">
        <v>80</v>
      </c>
      <c r="T43" s="168">
        <f t="shared" si="9"/>
        <v>0.78480000000000005</v>
      </c>
    </row>
    <row r="44" spans="16:20" ht="15.75" thickBot="1" x14ac:dyDescent="0.3">
      <c r="P44" s="5" t="s">
        <v>49</v>
      </c>
      <c r="Q44" s="150">
        <v>350</v>
      </c>
      <c r="R44" s="146">
        <f t="shared" si="8"/>
        <v>3.4335</v>
      </c>
      <c r="S44" s="150">
        <v>90</v>
      </c>
      <c r="T44" s="168">
        <f t="shared" si="9"/>
        <v>0.88290000000000002</v>
      </c>
    </row>
    <row r="45" spans="16:20" ht="16.5" thickTop="1" thickBot="1" x14ac:dyDescent="0.3"/>
    <row r="46" spans="16:20" ht="15.75" thickTop="1" x14ac:dyDescent="0.25">
      <c r="P46" s="218" t="s">
        <v>59</v>
      </c>
      <c r="Q46" s="219"/>
      <c r="R46" s="219"/>
      <c r="S46" s="219"/>
      <c r="T46" s="220"/>
    </row>
    <row r="47" spans="16:20" ht="15.75" thickBot="1" x14ac:dyDescent="0.3">
      <c r="P47" s="221" t="s">
        <v>17</v>
      </c>
      <c r="Q47" s="222"/>
      <c r="R47" s="222"/>
      <c r="S47" s="222"/>
      <c r="T47" s="223"/>
    </row>
    <row r="48" spans="16:20" ht="16.5" thickTop="1" thickBot="1" x14ac:dyDescent="0.3">
      <c r="P48" s="39" t="s">
        <v>22</v>
      </c>
      <c r="Q48" s="40" t="s">
        <v>23</v>
      </c>
      <c r="R48" s="40" t="s">
        <v>24</v>
      </c>
      <c r="S48" s="40" t="s">
        <v>25</v>
      </c>
      <c r="T48" s="41" t="s">
        <v>26</v>
      </c>
    </row>
    <row r="49" spans="16:20" ht="15.75" thickTop="1" x14ac:dyDescent="0.25">
      <c r="P49" s="42">
        <v>0</v>
      </c>
      <c r="Q49" s="167">
        <v>200</v>
      </c>
      <c r="R49" s="167">
        <f>(Q49/1000)*9.81</f>
        <v>1.9620000000000002</v>
      </c>
      <c r="S49" s="167">
        <v>40</v>
      </c>
      <c r="T49" s="168">
        <f>(S49/1000)*9.81</f>
        <v>0.39240000000000003</v>
      </c>
    </row>
    <row r="50" spans="16:20" x14ac:dyDescent="0.25">
      <c r="P50" s="43" t="s">
        <v>36</v>
      </c>
      <c r="Q50" s="146">
        <v>220</v>
      </c>
      <c r="R50" s="167">
        <f t="shared" ref="R50:R53" si="10">(Q50/1000)*9.81</f>
        <v>2.1582000000000003</v>
      </c>
      <c r="S50" s="146">
        <v>60</v>
      </c>
      <c r="T50" s="168">
        <f t="shared" ref="T50:T53" si="11">(S50/1000)*9.81</f>
        <v>0.58860000000000001</v>
      </c>
    </row>
    <row r="51" spans="16:20" x14ac:dyDescent="0.25">
      <c r="P51" s="43" t="s">
        <v>40</v>
      </c>
      <c r="Q51" s="146">
        <v>250</v>
      </c>
      <c r="R51" s="167">
        <f t="shared" si="10"/>
        <v>2.4525000000000001</v>
      </c>
      <c r="S51" s="146">
        <v>90</v>
      </c>
      <c r="T51" s="168">
        <f t="shared" si="11"/>
        <v>0.88290000000000002</v>
      </c>
    </row>
    <row r="52" spans="16:20" x14ac:dyDescent="0.25">
      <c r="P52" s="43" t="s">
        <v>43</v>
      </c>
      <c r="Q52" s="146">
        <v>270</v>
      </c>
      <c r="R52" s="167">
        <f t="shared" si="10"/>
        <v>2.6487000000000003</v>
      </c>
      <c r="S52" s="146">
        <v>110</v>
      </c>
      <c r="T52" s="168">
        <f t="shared" si="11"/>
        <v>1.0791000000000002</v>
      </c>
    </row>
    <row r="53" spans="16:20" ht="15.75" thickBot="1" x14ac:dyDescent="0.3">
      <c r="P53" s="44" t="s">
        <v>49</v>
      </c>
      <c r="Q53" s="150">
        <v>300</v>
      </c>
      <c r="R53" s="167">
        <f t="shared" si="10"/>
        <v>2.9430000000000001</v>
      </c>
      <c r="S53" s="150">
        <v>170</v>
      </c>
      <c r="T53" s="168">
        <f t="shared" si="11"/>
        <v>1.6677000000000002</v>
      </c>
    </row>
    <row r="54" spans="16:20" ht="16.5" thickTop="1" thickBot="1" x14ac:dyDescent="0.3"/>
    <row r="55" spans="16:20" ht="15.75" thickTop="1" x14ac:dyDescent="0.25">
      <c r="P55" s="224" t="s">
        <v>60</v>
      </c>
      <c r="Q55" s="225"/>
      <c r="R55" s="225"/>
      <c r="S55" s="225"/>
      <c r="T55" s="226"/>
    </row>
    <row r="56" spans="16:20" ht="15.75" thickBot="1" x14ac:dyDescent="0.3">
      <c r="P56" s="200" t="s">
        <v>17</v>
      </c>
      <c r="Q56" s="201"/>
      <c r="R56" s="201"/>
      <c r="S56" s="201"/>
      <c r="T56" s="202"/>
    </row>
    <row r="57" spans="16:20" ht="16.5" thickTop="1" thickBot="1" x14ac:dyDescent="0.3">
      <c r="P57" s="45" t="s">
        <v>22</v>
      </c>
      <c r="Q57" s="46" t="s">
        <v>23</v>
      </c>
      <c r="R57" s="46" t="s">
        <v>24</v>
      </c>
      <c r="S57" s="46" t="s">
        <v>25</v>
      </c>
      <c r="T57" s="47" t="s">
        <v>26</v>
      </c>
    </row>
    <row r="58" spans="16:20" ht="15.75" thickTop="1" x14ac:dyDescent="0.25">
      <c r="P58" s="7">
        <v>0</v>
      </c>
      <c r="Q58" s="167">
        <v>210</v>
      </c>
      <c r="R58" s="167">
        <f>(Q58/1000)*9.81</f>
        <v>2.0600999999999998</v>
      </c>
      <c r="S58" s="167">
        <v>40</v>
      </c>
      <c r="T58" s="168">
        <f>(S58/1000)*9.81</f>
        <v>0.39240000000000003</v>
      </c>
    </row>
    <row r="59" spans="16:20" x14ac:dyDescent="0.25">
      <c r="P59" s="8" t="s">
        <v>36</v>
      </c>
      <c r="Q59" s="146">
        <v>240</v>
      </c>
      <c r="R59" s="167">
        <f t="shared" ref="R59:R62" si="12">(Q59/1000)*9.81</f>
        <v>2.3544</v>
      </c>
      <c r="S59" s="146">
        <v>70</v>
      </c>
      <c r="T59" s="168">
        <f t="shared" ref="T59:T62" si="13">(S59/1000)*9.81</f>
        <v>0.68670000000000009</v>
      </c>
    </row>
    <row r="60" spans="16:20" x14ac:dyDescent="0.25">
      <c r="P60" s="8" t="s">
        <v>40</v>
      </c>
      <c r="Q60" s="146">
        <v>240</v>
      </c>
      <c r="R60" s="167">
        <f t="shared" si="12"/>
        <v>2.3544</v>
      </c>
      <c r="S60" s="146">
        <v>70</v>
      </c>
      <c r="T60" s="168">
        <f t="shared" si="13"/>
        <v>0.68670000000000009</v>
      </c>
    </row>
    <row r="61" spans="16:20" x14ac:dyDescent="0.25">
      <c r="P61" s="8" t="s">
        <v>43</v>
      </c>
      <c r="Q61" s="146">
        <v>260</v>
      </c>
      <c r="R61" s="167">
        <f t="shared" si="12"/>
        <v>2.5506000000000002</v>
      </c>
      <c r="S61" s="146">
        <v>90</v>
      </c>
      <c r="T61" s="168">
        <f t="shared" si="13"/>
        <v>0.88290000000000002</v>
      </c>
    </row>
    <row r="62" spans="16:20" ht="15.75" thickBot="1" x14ac:dyDescent="0.3">
      <c r="P62" s="9" t="s">
        <v>49</v>
      </c>
      <c r="Q62" s="150">
        <v>310</v>
      </c>
      <c r="R62" s="167">
        <f t="shared" si="12"/>
        <v>3.0411000000000001</v>
      </c>
      <c r="S62" s="150">
        <v>140</v>
      </c>
      <c r="T62" s="168">
        <f t="shared" si="13"/>
        <v>1.3734000000000002</v>
      </c>
    </row>
    <row r="63" spans="16:20" ht="15.75" thickTop="1" x14ac:dyDescent="0.25"/>
  </sheetData>
  <mergeCells count="20">
    <mergeCell ref="P14:T14"/>
    <mergeCell ref="P15:T15"/>
    <mergeCell ref="M5:N5"/>
    <mergeCell ref="B7:D7"/>
    <mergeCell ref="E7:G7"/>
    <mergeCell ref="K5:L5"/>
    <mergeCell ref="P5:T5"/>
    <mergeCell ref="P6:T6"/>
    <mergeCell ref="P56:T56"/>
    <mergeCell ref="W16:AF16"/>
    <mergeCell ref="W18:AF18"/>
    <mergeCell ref="W15:AF15"/>
    <mergeCell ref="W17:AF17"/>
    <mergeCell ref="P37:T37"/>
    <mergeCell ref="P38:T38"/>
    <mergeCell ref="P46:T46"/>
    <mergeCell ref="P47:T47"/>
    <mergeCell ref="P55:T55"/>
    <mergeCell ref="P23:T23"/>
    <mergeCell ref="P24:T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7E9BB-4065-4244-912F-C92E2A9CE66E}">
  <dimension ref="A1:AG30"/>
  <sheetViews>
    <sheetView zoomScale="40" zoomScaleNormal="40" workbookViewId="0">
      <selection activeCell="X91" sqref="X91"/>
    </sheetView>
  </sheetViews>
  <sheetFormatPr defaultRowHeight="15" x14ac:dyDescent="0.25"/>
  <cols>
    <col min="1" max="1" width="14.42578125" customWidth="1"/>
    <col min="2" max="2" width="9.85546875" bestFit="1" customWidth="1"/>
    <col min="3" max="3" width="14.28515625" customWidth="1"/>
    <col min="6" max="6" width="13.42578125" customWidth="1"/>
    <col min="7" max="7" width="15.5703125" bestFit="1" customWidth="1"/>
    <col min="8" max="8" width="15.28515625" customWidth="1"/>
    <col min="11" max="11" width="13.42578125" customWidth="1"/>
    <col min="12" max="12" width="15.5703125" customWidth="1"/>
    <col min="13" max="13" width="10.140625" bestFit="1" customWidth="1"/>
    <col min="14" max="14" width="15.7109375" bestFit="1" customWidth="1"/>
    <col min="17" max="17" width="13.85546875" bestFit="1" customWidth="1"/>
    <col min="18" max="18" width="15.5703125" bestFit="1" customWidth="1"/>
    <col min="19" max="19" width="15.7109375" bestFit="1" customWidth="1"/>
    <col min="20" max="20" width="15.5703125" bestFit="1" customWidth="1"/>
    <col min="21" max="21" width="18" bestFit="1" customWidth="1"/>
    <col min="24" max="24" width="13.7109375" customWidth="1"/>
    <col min="25" max="25" width="11.28515625" customWidth="1"/>
    <col min="26" max="26" width="11" customWidth="1"/>
    <col min="30" max="30" width="13.28515625" customWidth="1"/>
    <col min="31" max="31" width="14.140625" customWidth="1"/>
    <col min="32" max="32" width="15" customWidth="1"/>
  </cols>
  <sheetData>
    <row r="1" spans="1:33" x14ac:dyDescent="0.25">
      <c r="A1" s="1" t="s">
        <v>61</v>
      </c>
      <c r="X1" s="1" t="s">
        <v>62</v>
      </c>
      <c r="AD1" s="1" t="s">
        <v>63</v>
      </c>
    </row>
    <row r="2" spans="1:33" x14ac:dyDescent="0.25">
      <c r="A2" s="1"/>
    </row>
    <row r="3" spans="1:33" ht="15.75" thickBot="1" x14ac:dyDescent="0.3">
      <c r="A3" s="1" t="s">
        <v>64</v>
      </c>
      <c r="F3" s="1" t="s">
        <v>65</v>
      </c>
      <c r="K3" s="1" t="s">
        <v>66</v>
      </c>
      <c r="Q3" s="1" t="s">
        <v>67</v>
      </c>
    </row>
    <row r="4" spans="1:33" ht="15.75" thickTop="1" x14ac:dyDescent="0.25">
      <c r="A4" s="51"/>
      <c r="B4" s="52" t="s">
        <v>68</v>
      </c>
      <c r="C4" s="53" t="s">
        <v>69</v>
      </c>
      <c r="D4" s="54"/>
      <c r="F4" s="51"/>
      <c r="G4" s="64" t="s">
        <v>68</v>
      </c>
      <c r="H4" s="65" t="s">
        <v>69</v>
      </c>
      <c r="I4" s="66"/>
      <c r="K4" s="51"/>
      <c r="L4" s="79" t="s">
        <v>68</v>
      </c>
      <c r="M4" s="80" t="s">
        <v>70</v>
      </c>
      <c r="N4" s="81" t="s">
        <v>69</v>
      </c>
      <c r="O4" s="82"/>
      <c r="Q4" s="51"/>
      <c r="R4" s="94" t="s">
        <v>68</v>
      </c>
      <c r="S4" s="95" t="s">
        <v>69</v>
      </c>
      <c r="T4" s="95" t="s">
        <v>68</v>
      </c>
      <c r="U4" s="96" t="s">
        <v>69</v>
      </c>
      <c r="X4" s="51"/>
      <c r="Y4" s="52" t="s">
        <v>68</v>
      </c>
      <c r="Z4" s="53" t="s">
        <v>69</v>
      </c>
      <c r="AA4" s="54"/>
      <c r="AD4" s="51"/>
      <c r="AE4" s="64" t="s">
        <v>68</v>
      </c>
      <c r="AF4" s="65" t="s">
        <v>69</v>
      </c>
      <c r="AG4" s="66"/>
    </row>
    <row r="5" spans="1:33" x14ac:dyDescent="0.25">
      <c r="A5" s="51"/>
      <c r="B5" s="55" t="s">
        <v>71</v>
      </c>
      <c r="C5" s="56" t="s">
        <v>71</v>
      </c>
      <c r="D5" s="57" t="s">
        <v>72</v>
      </c>
      <c r="F5" s="51"/>
      <c r="G5" s="67" t="s">
        <v>73</v>
      </c>
      <c r="H5" s="68" t="s">
        <v>74</v>
      </c>
      <c r="I5" s="69" t="s">
        <v>72</v>
      </c>
      <c r="K5" s="51"/>
      <c r="L5" s="83" t="s">
        <v>75</v>
      </c>
      <c r="M5" s="84" t="s">
        <v>76</v>
      </c>
      <c r="N5" s="85" t="s">
        <v>75</v>
      </c>
      <c r="O5" s="86" t="s">
        <v>72</v>
      </c>
      <c r="Q5" s="51"/>
      <c r="R5" s="97" t="s">
        <v>77</v>
      </c>
      <c r="S5" s="98" t="s">
        <v>75</v>
      </c>
      <c r="T5" s="98" t="s">
        <v>73</v>
      </c>
      <c r="U5" s="99" t="s">
        <v>78</v>
      </c>
      <c r="X5" s="51"/>
      <c r="Y5" s="55" t="s">
        <v>71</v>
      </c>
      <c r="Z5" s="56" t="s">
        <v>79</v>
      </c>
      <c r="AA5" s="57" t="s">
        <v>72</v>
      </c>
      <c r="AD5" s="51"/>
      <c r="AE5" s="67" t="s">
        <v>80</v>
      </c>
      <c r="AF5" s="68" t="s">
        <v>81</v>
      </c>
      <c r="AG5" s="69" t="s">
        <v>72</v>
      </c>
    </row>
    <row r="6" spans="1:33" ht="15.75" thickBot="1" x14ac:dyDescent="0.3">
      <c r="A6" s="10"/>
      <c r="B6" s="58" t="s">
        <v>82</v>
      </c>
      <c r="C6" s="59" t="s">
        <v>83</v>
      </c>
      <c r="D6" s="60" t="s">
        <v>84</v>
      </c>
      <c r="F6" s="10"/>
      <c r="G6" s="70" t="s">
        <v>82</v>
      </c>
      <c r="H6" s="71" t="s">
        <v>83</v>
      </c>
      <c r="I6" s="72" t="s">
        <v>84</v>
      </c>
      <c r="K6" s="10"/>
      <c r="L6" s="87" t="s">
        <v>82</v>
      </c>
      <c r="M6" s="88" t="s">
        <v>85</v>
      </c>
      <c r="N6" s="89" t="s">
        <v>83</v>
      </c>
      <c r="O6" s="90" t="s">
        <v>84</v>
      </c>
      <c r="Q6" s="10"/>
      <c r="R6" s="100" t="s">
        <v>82</v>
      </c>
      <c r="S6" s="101" t="s">
        <v>83</v>
      </c>
      <c r="T6" s="101" t="s">
        <v>85</v>
      </c>
      <c r="U6" s="102" t="s">
        <v>86</v>
      </c>
      <c r="X6" s="10"/>
      <c r="Y6" s="58" t="s">
        <v>82</v>
      </c>
      <c r="Z6" s="59" t="s">
        <v>83</v>
      </c>
      <c r="AA6" s="60" t="s">
        <v>84</v>
      </c>
      <c r="AD6" s="10"/>
      <c r="AE6" s="70" t="s">
        <v>82</v>
      </c>
      <c r="AF6" s="71" t="s">
        <v>83</v>
      </c>
      <c r="AG6" s="72" t="s">
        <v>84</v>
      </c>
    </row>
    <row r="7" spans="1:33" ht="15.75" thickTop="1" x14ac:dyDescent="0.25">
      <c r="A7" s="11" t="s">
        <v>87</v>
      </c>
      <c r="B7" s="167">
        <v>60</v>
      </c>
      <c r="C7" s="167">
        <v>60</v>
      </c>
      <c r="D7" s="196">
        <v>4.2361111111111113E-2</v>
      </c>
      <c r="F7" s="73" t="s">
        <v>87</v>
      </c>
      <c r="G7" s="167">
        <v>20</v>
      </c>
      <c r="H7" s="167">
        <v>100</v>
      </c>
      <c r="I7" s="168"/>
      <c r="K7" s="28" t="s">
        <v>87</v>
      </c>
      <c r="L7" s="167">
        <v>60</v>
      </c>
      <c r="M7" s="167">
        <v>140</v>
      </c>
      <c r="N7" s="167">
        <v>60</v>
      </c>
      <c r="O7" s="168"/>
      <c r="Q7" s="103" t="s">
        <v>87</v>
      </c>
      <c r="R7" s="182">
        <v>140</v>
      </c>
      <c r="S7" s="182">
        <v>20</v>
      </c>
      <c r="T7" s="182">
        <v>60</v>
      </c>
      <c r="U7" s="183">
        <v>100</v>
      </c>
      <c r="X7" s="11" t="s">
        <v>87</v>
      </c>
      <c r="Y7" s="167"/>
      <c r="Z7" s="167"/>
      <c r="AA7" s="168"/>
      <c r="AD7" s="73" t="s">
        <v>87</v>
      </c>
      <c r="AE7" s="184">
        <v>1</v>
      </c>
      <c r="AF7" s="167"/>
      <c r="AG7" s="168"/>
    </row>
    <row r="8" spans="1:33" ht="15.75" thickBot="1" x14ac:dyDescent="0.3">
      <c r="A8" s="12" t="s">
        <v>88</v>
      </c>
      <c r="B8" s="146">
        <v>60</v>
      </c>
      <c r="C8" s="146">
        <v>60</v>
      </c>
      <c r="D8" s="196">
        <v>4.2361111111111113E-2</v>
      </c>
      <c r="F8" s="2" t="s">
        <v>88</v>
      </c>
      <c r="G8" s="146">
        <v>20</v>
      </c>
      <c r="H8" s="146">
        <v>100</v>
      </c>
      <c r="I8" s="151"/>
      <c r="K8" s="29" t="s">
        <v>88</v>
      </c>
      <c r="L8" s="146"/>
      <c r="M8" s="146"/>
      <c r="N8" s="146"/>
      <c r="O8" s="151"/>
      <c r="Q8" s="240" t="s">
        <v>89</v>
      </c>
      <c r="R8" s="241"/>
      <c r="S8" s="241"/>
      <c r="T8" s="241"/>
      <c r="U8" s="242"/>
      <c r="X8" s="13" t="s">
        <v>90</v>
      </c>
      <c r="Y8" s="150"/>
      <c r="Z8" s="150"/>
      <c r="AA8" s="152"/>
      <c r="AD8" s="3" t="s">
        <v>90</v>
      </c>
      <c r="AE8" s="150"/>
      <c r="AF8" s="175">
        <v>1</v>
      </c>
      <c r="AG8" s="152"/>
    </row>
    <row r="9" spans="1:33" ht="16.5" thickTop="1" thickBot="1" x14ac:dyDescent="0.3">
      <c r="A9" s="12" t="s">
        <v>90</v>
      </c>
      <c r="B9" s="146">
        <v>1</v>
      </c>
      <c r="C9" s="174">
        <v>1</v>
      </c>
      <c r="D9" s="196">
        <v>4.2361111111111113E-2</v>
      </c>
      <c r="F9" s="2" t="s">
        <v>90</v>
      </c>
      <c r="G9" s="146">
        <v>5</v>
      </c>
      <c r="H9" s="174">
        <v>5</v>
      </c>
      <c r="I9" s="151"/>
      <c r="K9" s="29" t="s">
        <v>90</v>
      </c>
      <c r="L9" s="146"/>
      <c r="M9" s="179"/>
      <c r="N9" s="174">
        <v>1</v>
      </c>
      <c r="O9" s="151"/>
    </row>
    <row r="10" spans="1:33" ht="16.5" thickTop="1" thickBot="1" x14ac:dyDescent="0.3">
      <c r="A10" s="13" t="s">
        <v>91</v>
      </c>
      <c r="B10" s="175" t="s">
        <v>92</v>
      </c>
      <c r="C10" s="150" t="s">
        <v>93</v>
      </c>
      <c r="D10" s="176"/>
      <c r="F10" s="3" t="s">
        <v>91</v>
      </c>
      <c r="G10" s="175" t="s">
        <v>92</v>
      </c>
      <c r="H10" s="150" t="s">
        <v>93</v>
      </c>
      <c r="I10" s="176"/>
      <c r="K10" s="30" t="s">
        <v>91</v>
      </c>
      <c r="L10" s="175" t="s">
        <v>92</v>
      </c>
      <c r="M10" s="180" t="s">
        <v>93</v>
      </c>
      <c r="N10" s="150" t="s">
        <v>93</v>
      </c>
      <c r="O10" s="176"/>
      <c r="Q10" s="51"/>
      <c r="R10" s="94" t="s">
        <v>68</v>
      </c>
      <c r="S10" s="95" t="s">
        <v>69</v>
      </c>
      <c r="T10" s="95" t="s">
        <v>68</v>
      </c>
      <c r="U10" s="96" t="s">
        <v>69</v>
      </c>
      <c r="X10" s="234" t="s">
        <v>94</v>
      </c>
      <c r="Y10" s="235"/>
      <c r="Z10" s="235"/>
      <c r="AA10" s="236"/>
      <c r="AD10" s="234" t="s">
        <v>95</v>
      </c>
      <c r="AE10" s="235"/>
      <c r="AF10" s="235"/>
      <c r="AG10" s="236"/>
    </row>
    <row r="11" spans="1:33" ht="16.5" thickTop="1" thickBot="1" x14ac:dyDescent="0.3">
      <c r="Q11" s="51"/>
      <c r="R11" s="97" t="s">
        <v>77</v>
      </c>
      <c r="S11" s="98" t="s">
        <v>75</v>
      </c>
      <c r="T11" s="98" t="s">
        <v>73</v>
      </c>
      <c r="U11" s="99" t="s">
        <v>78</v>
      </c>
      <c r="X11" s="237" t="s">
        <v>96</v>
      </c>
      <c r="Y11" s="238"/>
      <c r="Z11" s="238"/>
      <c r="AA11" s="239"/>
      <c r="AD11" s="237" t="s">
        <v>97</v>
      </c>
      <c r="AE11" s="238"/>
      <c r="AF11" s="238"/>
      <c r="AG11" s="239"/>
    </row>
    <row r="12" spans="1:33" ht="16.5" thickTop="1" thickBot="1" x14ac:dyDescent="0.3">
      <c r="A12" s="234" t="s">
        <v>98</v>
      </c>
      <c r="B12" s="235"/>
      <c r="C12" s="235"/>
      <c r="D12" s="236"/>
      <c r="F12" s="234" t="s">
        <v>99</v>
      </c>
      <c r="G12" s="235"/>
      <c r="H12" s="235"/>
      <c r="I12" s="236"/>
      <c r="K12" s="234" t="s">
        <v>100</v>
      </c>
      <c r="L12" s="235"/>
      <c r="M12" s="235"/>
      <c r="N12" s="236"/>
      <c r="Q12" s="10"/>
      <c r="R12" s="100" t="s">
        <v>82</v>
      </c>
      <c r="S12" s="101" t="s">
        <v>83</v>
      </c>
      <c r="T12" s="101" t="s">
        <v>85</v>
      </c>
      <c r="U12" s="102" t="s">
        <v>86</v>
      </c>
      <c r="X12" s="49" t="s">
        <v>101</v>
      </c>
      <c r="Y12" s="49" t="s">
        <v>102</v>
      </c>
      <c r="Z12" s="49" t="s">
        <v>103</v>
      </c>
      <c r="AA12" s="49" t="s">
        <v>104</v>
      </c>
      <c r="AD12" s="74" t="s">
        <v>101</v>
      </c>
      <c r="AE12" s="74" t="s">
        <v>102</v>
      </c>
      <c r="AF12" s="74" t="s">
        <v>103</v>
      </c>
      <c r="AG12" s="74" t="s">
        <v>104</v>
      </c>
    </row>
    <row r="13" spans="1:33" ht="16.5" thickTop="1" thickBot="1" x14ac:dyDescent="0.3">
      <c r="A13" s="237" t="s">
        <v>105</v>
      </c>
      <c r="B13" s="238"/>
      <c r="C13" s="238"/>
      <c r="D13" s="239"/>
      <c r="F13" s="237" t="s">
        <v>106</v>
      </c>
      <c r="G13" s="238"/>
      <c r="H13" s="238"/>
      <c r="I13" s="239"/>
      <c r="K13" s="237" t="s">
        <v>105</v>
      </c>
      <c r="L13" s="238"/>
      <c r="M13" s="238"/>
      <c r="N13" s="239"/>
      <c r="Q13" s="103" t="s">
        <v>90</v>
      </c>
      <c r="R13" s="182"/>
      <c r="S13" s="182"/>
      <c r="T13" s="182"/>
      <c r="U13" s="183"/>
      <c r="X13" s="50"/>
      <c r="Y13" s="50"/>
      <c r="Z13" s="50" t="s">
        <v>107</v>
      </c>
      <c r="AA13" s="50" t="s">
        <v>108</v>
      </c>
      <c r="AD13" s="75"/>
      <c r="AE13" s="75"/>
      <c r="AF13" s="75" t="s">
        <v>107</v>
      </c>
      <c r="AG13" s="75" t="s">
        <v>108</v>
      </c>
    </row>
    <row r="14" spans="1:33" ht="16.5" thickTop="1" thickBot="1" x14ac:dyDescent="0.3">
      <c r="A14" s="49" t="s">
        <v>101</v>
      </c>
      <c r="B14" s="49" t="s">
        <v>102</v>
      </c>
      <c r="C14" s="49" t="s">
        <v>103</v>
      </c>
      <c r="D14" s="49" t="s">
        <v>104</v>
      </c>
      <c r="F14" s="74" t="s">
        <v>101</v>
      </c>
      <c r="G14" s="74" t="s">
        <v>102</v>
      </c>
      <c r="H14" s="74" t="s">
        <v>103</v>
      </c>
      <c r="I14" s="74" t="s">
        <v>104</v>
      </c>
      <c r="K14" s="24" t="s">
        <v>101</v>
      </c>
      <c r="L14" s="24" t="s">
        <v>102</v>
      </c>
      <c r="M14" s="24" t="s">
        <v>103</v>
      </c>
      <c r="N14" s="24" t="s">
        <v>104</v>
      </c>
      <c r="Q14" s="240" t="s">
        <v>109</v>
      </c>
      <c r="R14" s="241"/>
      <c r="S14" s="241"/>
      <c r="T14" s="241"/>
      <c r="U14" s="242"/>
      <c r="X14" s="62">
        <v>150</v>
      </c>
      <c r="Y14" s="169">
        <v>40</v>
      </c>
      <c r="Z14" s="169">
        <f>X14/Y14</f>
        <v>3.75</v>
      </c>
      <c r="AA14" s="169">
        <f>Z14/1*100</f>
        <v>375</v>
      </c>
      <c r="AD14" s="77">
        <v>200</v>
      </c>
      <c r="AE14" s="169">
        <v>50</v>
      </c>
      <c r="AF14" s="169">
        <f>AD14/AE14</f>
        <v>4</v>
      </c>
      <c r="AG14" s="169">
        <f>AF14/1*100</f>
        <v>400</v>
      </c>
    </row>
    <row r="15" spans="1:33" ht="16.5" thickTop="1" thickBot="1" x14ac:dyDescent="0.3">
      <c r="A15" s="50"/>
      <c r="B15" s="50"/>
      <c r="C15" s="50" t="s">
        <v>107</v>
      </c>
      <c r="D15" s="50" t="s">
        <v>108</v>
      </c>
      <c r="F15" s="75"/>
      <c r="G15" s="75"/>
      <c r="H15" s="75" t="s">
        <v>107</v>
      </c>
      <c r="I15" s="75" t="s">
        <v>108</v>
      </c>
      <c r="K15" s="27"/>
      <c r="L15" s="27"/>
      <c r="M15" s="27" t="s">
        <v>107</v>
      </c>
      <c r="N15" s="27" t="s">
        <v>108</v>
      </c>
      <c r="X15" s="62">
        <v>200</v>
      </c>
      <c r="Y15" s="172">
        <v>60</v>
      </c>
      <c r="Z15" s="169">
        <f t="shared" ref="Z15:Z20" si="0">X15/Y15</f>
        <v>3.3333333333333335</v>
      </c>
      <c r="AA15" s="169">
        <f t="shared" ref="AA15:AA20" si="1">Z15/1*100</f>
        <v>333.33333333333337</v>
      </c>
      <c r="AD15" s="77">
        <v>250</v>
      </c>
      <c r="AE15" s="172">
        <v>60</v>
      </c>
      <c r="AF15" s="169">
        <f t="shared" ref="AF15:AF20" si="2">AD15/AE15</f>
        <v>4.166666666666667</v>
      </c>
      <c r="AG15" s="169">
        <f t="shared" ref="AG15:AG20" si="3">AF15/1*100</f>
        <v>416.66666666666669</v>
      </c>
    </row>
    <row r="16" spans="1:33" ht="15.75" thickTop="1" x14ac:dyDescent="0.25">
      <c r="A16" s="61">
        <v>50</v>
      </c>
      <c r="B16" s="177">
        <v>60</v>
      </c>
      <c r="C16" s="169">
        <f>(A16/B16)</f>
        <v>0.83333333333333337</v>
      </c>
      <c r="D16" s="169">
        <f>C16/1*100</f>
        <v>83.333333333333343</v>
      </c>
      <c r="F16" s="76">
        <v>50</v>
      </c>
      <c r="G16" s="169">
        <v>10</v>
      </c>
      <c r="H16" s="169">
        <f>(F16/G16)</f>
        <v>5</v>
      </c>
      <c r="I16" s="169">
        <f>(H16/1)*100</f>
        <v>500</v>
      </c>
      <c r="K16" s="91">
        <v>50</v>
      </c>
      <c r="L16" s="169">
        <v>120</v>
      </c>
      <c r="M16" s="169">
        <f>(K16/L16)</f>
        <v>0.41666666666666669</v>
      </c>
      <c r="N16" s="169">
        <f>M16/1*100</f>
        <v>41.666666666666671</v>
      </c>
      <c r="Q16" s="234" t="s">
        <v>110</v>
      </c>
      <c r="R16" s="235"/>
      <c r="S16" s="235"/>
      <c r="T16" s="236"/>
      <c r="X16" s="62">
        <v>250</v>
      </c>
      <c r="Y16" s="172">
        <v>70</v>
      </c>
      <c r="Z16" s="169">
        <f t="shared" si="0"/>
        <v>3.5714285714285716</v>
      </c>
      <c r="AA16" s="169">
        <f t="shared" si="1"/>
        <v>357.14285714285717</v>
      </c>
      <c r="AD16" s="77">
        <v>300</v>
      </c>
      <c r="AE16" s="172">
        <v>70</v>
      </c>
      <c r="AF16" s="169">
        <f t="shared" si="2"/>
        <v>4.2857142857142856</v>
      </c>
      <c r="AG16" s="169">
        <f t="shared" si="3"/>
        <v>428.57142857142856</v>
      </c>
    </row>
    <row r="17" spans="1:33" ht="15.75" thickBot="1" x14ac:dyDescent="0.3">
      <c r="A17" s="62">
        <v>100</v>
      </c>
      <c r="B17" s="178">
        <v>120</v>
      </c>
      <c r="C17" s="169">
        <f t="shared" ref="C17:C23" si="4">(A17/B17)</f>
        <v>0.83333333333333337</v>
      </c>
      <c r="D17" s="169">
        <f t="shared" ref="D17:D23" si="5">C17/1*100</f>
        <v>83.333333333333343</v>
      </c>
      <c r="F17" s="77">
        <v>100</v>
      </c>
      <c r="G17" s="170">
        <v>20</v>
      </c>
      <c r="H17" s="169">
        <f t="shared" ref="H17:H23" si="6">(F17/G17)</f>
        <v>5</v>
      </c>
      <c r="I17" s="169">
        <f t="shared" ref="I17:I23" si="7">(H17/1)*100</f>
        <v>500</v>
      </c>
      <c r="K17" s="92">
        <v>100</v>
      </c>
      <c r="L17" s="172">
        <v>135</v>
      </c>
      <c r="M17" s="169">
        <f t="shared" ref="M17:M23" si="8">(K17/L17)</f>
        <v>0.7407407407407407</v>
      </c>
      <c r="N17" s="169">
        <f>M17/1*100</f>
        <v>74.074074074074076</v>
      </c>
      <c r="Q17" s="237" t="s">
        <v>111</v>
      </c>
      <c r="R17" s="238"/>
      <c r="S17" s="238"/>
      <c r="T17" s="239"/>
      <c r="X17" s="62">
        <v>300</v>
      </c>
      <c r="Y17" s="172">
        <v>100</v>
      </c>
      <c r="Z17" s="169">
        <f t="shared" si="0"/>
        <v>3</v>
      </c>
      <c r="AA17" s="169">
        <f t="shared" si="1"/>
        <v>300</v>
      </c>
      <c r="AD17" s="77">
        <v>350</v>
      </c>
      <c r="AE17" s="172">
        <v>90</v>
      </c>
      <c r="AF17" s="169">
        <f t="shared" si="2"/>
        <v>3.8888888888888888</v>
      </c>
      <c r="AG17" s="169">
        <f t="shared" si="3"/>
        <v>388.88888888888886</v>
      </c>
    </row>
    <row r="18" spans="1:33" ht="15.75" thickTop="1" x14ac:dyDescent="0.25">
      <c r="A18" s="62">
        <v>150</v>
      </c>
      <c r="B18" s="170">
        <v>172</v>
      </c>
      <c r="C18" s="169">
        <f t="shared" si="4"/>
        <v>0.87209302325581395</v>
      </c>
      <c r="D18" s="169">
        <f t="shared" si="5"/>
        <v>87.20930232558139</v>
      </c>
      <c r="F18" s="77">
        <v>150</v>
      </c>
      <c r="G18" s="170">
        <v>30</v>
      </c>
      <c r="H18" s="169">
        <f t="shared" si="6"/>
        <v>5</v>
      </c>
      <c r="I18" s="169">
        <f t="shared" si="7"/>
        <v>500</v>
      </c>
      <c r="K18" s="92">
        <v>150</v>
      </c>
      <c r="L18" s="172">
        <v>190</v>
      </c>
      <c r="M18" s="169">
        <f t="shared" si="8"/>
        <v>0.78947368421052633</v>
      </c>
      <c r="N18" s="169">
        <f t="shared" ref="N18:N23" si="9">M18/1*100</f>
        <v>78.94736842105263</v>
      </c>
      <c r="Q18" s="104" t="s">
        <v>101</v>
      </c>
      <c r="R18" s="104" t="s">
        <v>102</v>
      </c>
      <c r="S18" s="104" t="s">
        <v>103</v>
      </c>
      <c r="T18" s="104" t="s">
        <v>104</v>
      </c>
      <c r="X18" s="62">
        <v>350</v>
      </c>
      <c r="Y18" s="172">
        <v>130</v>
      </c>
      <c r="Z18" s="169">
        <f t="shared" si="0"/>
        <v>2.6923076923076925</v>
      </c>
      <c r="AA18" s="169">
        <f t="shared" si="1"/>
        <v>269.23076923076923</v>
      </c>
      <c r="AD18" s="77">
        <v>400</v>
      </c>
      <c r="AE18" s="172">
        <v>100</v>
      </c>
      <c r="AF18" s="169">
        <f t="shared" si="2"/>
        <v>4</v>
      </c>
      <c r="AG18" s="169">
        <f t="shared" si="3"/>
        <v>400</v>
      </c>
    </row>
    <row r="19" spans="1:33" ht="15.75" thickBot="1" x14ac:dyDescent="0.3">
      <c r="A19" s="62">
        <v>200</v>
      </c>
      <c r="B19" s="170">
        <v>230</v>
      </c>
      <c r="C19" s="169">
        <f t="shared" si="4"/>
        <v>0.86956521739130432</v>
      </c>
      <c r="D19" s="169">
        <f t="shared" si="5"/>
        <v>86.956521739130437</v>
      </c>
      <c r="F19" s="77">
        <v>200</v>
      </c>
      <c r="G19" s="170">
        <v>40</v>
      </c>
      <c r="H19" s="169">
        <f t="shared" si="6"/>
        <v>5</v>
      </c>
      <c r="I19" s="169">
        <f t="shared" si="7"/>
        <v>500</v>
      </c>
      <c r="K19" s="92">
        <v>200</v>
      </c>
      <c r="L19" s="172">
        <v>250</v>
      </c>
      <c r="M19" s="169">
        <f t="shared" si="8"/>
        <v>0.8</v>
      </c>
      <c r="N19" s="169">
        <f t="shared" si="9"/>
        <v>80</v>
      </c>
      <c r="Q19" s="105"/>
      <c r="R19" s="105"/>
      <c r="S19" s="105" t="s">
        <v>107</v>
      </c>
      <c r="T19" s="105" t="s">
        <v>108</v>
      </c>
      <c r="X19" s="62">
        <v>400</v>
      </c>
      <c r="Y19" s="172">
        <v>140</v>
      </c>
      <c r="Z19" s="169">
        <f t="shared" si="0"/>
        <v>2.8571428571428572</v>
      </c>
      <c r="AA19" s="169">
        <f t="shared" si="1"/>
        <v>285.71428571428572</v>
      </c>
      <c r="AD19" s="77">
        <v>450</v>
      </c>
      <c r="AE19" s="172">
        <v>110</v>
      </c>
      <c r="AF19" s="169">
        <f t="shared" si="2"/>
        <v>4.0909090909090908</v>
      </c>
      <c r="AG19" s="169">
        <f t="shared" si="3"/>
        <v>409.09090909090907</v>
      </c>
    </row>
    <row r="20" spans="1:33" ht="16.5" thickTop="1" thickBot="1" x14ac:dyDescent="0.3">
      <c r="A20" s="62">
        <v>250</v>
      </c>
      <c r="B20" s="170">
        <v>282</v>
      </c>
      <c r="C20" s="169">
        <f t="shared" si="4"/>
        <v>0.88652482269503541</v>
      </c>
      <c r="D20" s="169">
        <f t="shared" si="5"/>
        <v>88.652482269503537</v>
      </c>
      <c r="F20" s="77">
        <v>250</v>
      </c>
      <c r="G20" s="170">
        <v>50</v>
      </c>
      <c r="H20" s="169">
        <f t="shared" si="6"/>
        <v>5</v>
      </c>
      <c r="I20" s="169">
        <f t="shared" si="7"/>
        <v>500</v>
      </c>
      <c r="K20" s="92">
        <v>250</v>
      </c>
      <c r="L20" s="172">
        <v>299</v>
      </c>
      <c r="M20" s="169">
        <f t="shared" si="8"/>
        <v>0.83612040133779264</v>
      </c>
      <c r="N20" s="169">
        <f t="shared" si="9"/>
        <v>83.61204013377926</v>
      </c>
      <c r="Q20" s="106">
        <v>50</v>
      </c>
      <c r="R20" s="169">
        <v>40</v>
      </c>
      <c r="S20" s="169">
        <f>Q20/R20</f>
        <v>1.25</v>
      </c>
      <c r="T20" s="169">
        <f>S20/1*100</f>
        <v>125</v>
      </c>
      <c r="X20" s="63">
        <v>450</v>
      </c>
      <c r="Y20" s="173">
        <v>150</v>
      </c>
      <c r="Z20" s="169">
        <f t="shared" si="0"/>
        <v>3</v>
      </c>
      <c r="AA20" s="169">
        <f t="shared" si="1"/>
        <v>300</v>
      </c>
      <c r="AD20" s="78">
        <v>500</v>
      </c>
      <c r="AE20" s="173">
        <v>120</v>
      </c>
      <c r="AF20" s="169">
        <f t="shared" si="2"/>
        <v>4.166666666666667</v>
      </c>
      <c r="AG20" s="169">
        <f t="shared" si="3"/>
        <v>416.66666666666669</v>
      </c>
    </row>
    <row r="21" spans="1:33" ht="15.75" thickTop="1" x14ac:dyDescent="0.25">
      <c r="A21" s="62">
        <v>300</v>
      </c>
      <c r="B21" s="170">
        <v>349</v>
      </c>
      <c r="C21" s="169">
        <f t="shared" si="4"/>
        <v>0.85959885386819479</v>
      </c>
      <c r="D21" s="169">
        <f t="shared" si="5"/>
        <v>85.959885386819479</v>
      </c>
      <c r="F21" s="77">
        <v>300</v>
      </c>
      <c r="G21" s="170">
        <v>60</v>
      </c>
      <c r="H21" s="169">
        <f t="shared" si="6"/>
        <v>5</v>
      </c>
      <c r="I21" s="169">
        <f t="shared" si="7"/>
        <v>500</v>
      </c>
      <c r="K21" s="92">
        <v>300</v>
      </c>
      <c r="L21" s="172">
        <v>350</v>
      </c>
      <c r="M21" s="169">
        <f t="shared" si="8"/>
        <v>0.8571428571428571</v>
      </c>
      <c r="N21" s="169">
        <f t="shared" si="9"/>
        <v>85.714285714285708</v>
      </c>
      <c r="Q21" s="107">
        <v>100</v>
      </c>
      <c r="R21" s="172">
        <v>60</v>
      </c>
      <c r="S21" s="169">
        <f t="shared" ref="S21:S27" si="10">Q21/R21</f>
        <v>1.6666666666666667</v>
      </c>
      <c r="T21" s="169">
        <f t="shared" ref="T21:T27" si="11">S21/1*100</f>
        <v>166.66666666666669</v>
      </c>
    </row>
    <row r="22" spans="1:33" x14ac:dyDescent="0.25">
      <c r="A22" s="62">
        <v>350</v>
      </c>
      <c r="B22" s="170">
        <v>395</v>
      </c>
      <c r="C22" s="169">
        <f t="shared" si="4"/>
        <v>0.88607594936708856</v>
      </c>
      <c r="D22" s="169">
        <f t="shared" si="5"/>
        <v>88.60759493670885</v>
      </c>
      <c r="F22" s="77">
        <v>350</v>
      </c>
      <c r="G22" s="170">
        <v>70</v>
      </c>
      <c r="H22" s="169">
        <f t="shared" si="6"/>
        <v>5</v>
      </c>
      <c r="I22" s="169">
        <f t="shared" si="7"/>
        <v>500</v>
      </c>
      <c r="K22" s="92">
        <v>350</v>
      </c>
      <c r="L22" s="172">
        <v>420</v>
      </c>
      <c r="M22" s="169">
        <f t="shared" si="8"/>
        <v>0.83333333333333337</v>
      </c>
      <c r="N22" s="169">
        <f t="shared" si="9"/>
        <v>83.333333333333343</v>
      </c>
      <c r="Q22" s="107">
        <v>150</v>
      </c>
      <c r="R22" s="172">
        <v>90</v>
      </c>
      <c r="S22" s="169">
        <f t="shared" si="10"/>
        <v>1.6666666666666667</v>
      </c>
      <c r="T22" s="169">
        <f t="shared" si="11"/>
        <v>166.66666666666669</v>
      </c>
      <c r="X22" s="1" t="s">
        <v>112</v>
      </c>
      <c r="AD22" s="1" t="s">
        <v>112</v>
      </c>
    </row>
    <row r="23" spans="1:33" ht="15.75" thickBot="1" x14ac:dyDescent="0.3">
      <c r="A23" s="63">
        <v>400</v>
      </c>
      <c r="B23" s="171">
        <v>495</v>
      </c>
      <c r="C23" s="169">
        <f t="shared" si="4"/>
        <v>0.80808080808080807</v>
      </c>
      <c r="D23" s="169">
        <f t="shared" si="5"/>
        <v>80.808080808080803</v>
      </c>
      <c r="F23" s="78">
        <v>400</v>
      </c>
      <c r="G23" s="171">
        <v>80</v>
      </c>
      <c r="H23" s="169">
        <f t="shared" si="6"/>
        <v>5</v>
      </c>
      <c r="I23" s="169">
        <f t="shared" si="7"/>
        <v>500</v>
      </c>
      <c r="K23" s="93">
        <v>400</v>
      </c>
      <c r="L23" s="173">
        <v>470</v>
      </c>
      <c r="M23" s="169">
        <f t="shared" si="8"/>
        <v>0.85106382978723405</v>
      </c>
      <c r="N23" s="169">
        <f t="shared" si="9"/>
        <v>85.106382978723403</v>
      </c>
      <c r="Q23" s="107">
        <v>200</v>
      </c>
      <c r="R23" s="172">
        <v>120</v>
      </c>
      <c r="S23" s="169">
        <f t="shared" si="10"/>
        <v>1.6666666666666667</v>
      </c>
      <c r="T23" s="169">
        <f t="shared" si="11"/>
        <v>166.66666666666669</v>
      </c>
      <c r="X23" s="1" t="s">
        <v>113</v>
      </c>
      <c r="AD23" s="1" t="s">
        <v>113</v>
      </c>
    </row>
    <row r="24" spans="1:33" ht="15.75" thickTop="1" x14ac:dyDescent="0.25">
      <c r="Q24" s="107">
        <v>250</v>
      </c>
      <c r="R24" s="172">
        <v>140</v>
      </c>
      <c r="S24" s="169">
        <f t="shared" si="10"/>
        <v>1.7857142857142858</v>
      </c>
      <c r="T24" s="169">
        <f t="shared" si="11"/>
        <v>178.57142857142858</v>
      </c>
    </row>
    <row r="25" spans="1:33" x14ac:dyDescent="0.25">
      <c r="A25" s="1" t="s">
        <v>112</v>
      </c>
      <c r="F25" s="1" t="s">
        <v>112</v>
      </c>
      <c r="K25" s="1" t="s">
        <v>112</v>
      </c>
      <c r="Q25" s="107">
        <v>300</v>
      </c>
      <c r="R25" s="172">
        <v>160</v>
      </c>
      <c r="S25" s="169">
        <f t="shared" si="10"/>
        <v>1.875</v>
      </c>
      <c r="T25" s="169">
        <f t="shared" si="11"/>
        <v>187.5</v>
      </c>
    </row>
    <row r="26" spans="1:33" x14ac:dyDescent="0.25">
      <c r="A26" s="1" t="s">
        <v>113</v>
      </c>
      <c r="F26" s="1" t="s">
        <v>113</v>
      </c>
      <c r="K26" s="1" t="s">
        <v>113</v>
      </c>
      <c r="Q26" s="107">
        <v>350</v>
      </c>
      <c r="R26" s="172">
        <v>190</v>
      </c>
      <c r="S26" s="169">
        <f t="shared" si="10"/>
        <v>1.8421052631578947</v>
      </c>
      <c r="T26" s="169">
        <f t="shared" si="11"/>
        <v>184.21052631578948</v>
      </c>
    </row>
    <row r="27" spans="1:33" ht="15.75" thickBot="1" x14ac:dyDescent="0.3">
      <c r="Q27" s="108">
        <v>400</v>
      </c>
      <c r="R27" s="173">
        <v>220</v>
      </c>
      <c r="S27" s="169">
        <f t="shared" si="10"/>
        <v>1.8181818181818181</v>
      </c>
      <c r="T27" s="169">
        <f t="shared" si="11"/>
        <v>181.81818181818181</v>
      </c>
      <c r="W27" s="181"/>
    </row>
    <row r="28" spans="1:33" ht="15.75" thickTop="1" x14ac:dyDescent="0.25"/>
    <row r="29" spans="1:33" x14ac:dyDescent="0.25">
      <c r="Q29" s="1" t="s">
        <v>112</v>
      </c>
    </row>
    <row r="30" spans="1:33" x14ac:dyDescent="0.25">
      <c r="Q30" s="1" t="s">
        <v>113</v>
      </c>
    </row>
  </sheetData>
  <mergeCells count="14">
    <mergeCell ref="Q14:U14"/>
    <mergeCell ref="Q16:T16"/>
    <mergeCell ref="Q17:T17"/>
    <mergeCell ref="A12:D12"/>
    <mergeCell ref="A13:D13"/>
    <mergeCell ref="F12:I12"/>
    <mergeCell ref="F13:I13"/>
    <mergeCell ref="K12:N12"/>
    <mergeCell ref="K13:N13"/>
    <mergeCell ref="X10:AA10"/>
    <mergeCell ref="X11:AA11"/>
    <mergeCell ref="AD10:AG10"/>
    <mergeCell ref="AD11:AG11"/>
    <mergeCell ref="Q8:U8"/>
  </mergeCells>
  <phoneticPr fontId="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26485-9DA4-4A72-B8D8-319BAE76D4A8}">
  <dimension ref="A1:O15"/>
  <sheetViews>
    <sheetView workbookViewId="0">
      <selection activeCell="F27" sqref="F27"/>
    </sheetView>
  </sheetViews>
  <sheetFormatPr defaultRowHeight="15" x14ac:dyDescent="0.25"/>
  <cols>
    <col min="4" max="4" width="15.140625" bestFit="1" customWidth="1"/>
    <col min="5" max="5" width="13.42578125" bestFit="1" customWidth="1"/>
    <col min="6" max="6" width="14.85546875" bestFit="1" customWidth="1"/>
  </cols>
  <sheetData>
    <row r="1" spans="1:15" x14ac:dyDescent="0.25">
      <c r="A1" s="1" t="s">
        <v>114</v>
      </c>
    </row>
    <row r="2" spans="1:15" ht="15.75" thickBot="1" x14ac:dyDescent="0.3"/>
    <row r="3" spans="1:15" ht="37.5" customHeight="1" thickTop="1" thickBot="1" x14ac:dyDescent="0.3">
      <c r="A3" s="191" t="s">
        <v>115</v>
      </c>
      <c r="B3" s="145" t="s">
        <v>116</v>
      </c>
      <c r="C3" s="192" t="s">
        <v>117</v>
      </c>
      <c r="D3" s="145" t="s">
        <v>118</v>
      </c>
      <c r="E3" s="145" t="s">
        <v>119</v>
      </c>
      <c r="F3" s="145" t="s">
        <v>120</v>
      </c>
      <c r="G3" s="145" t="s">
        <v>121</v>
      </c>
      <c r="I3" s="144" t="s">
        <v>122</v>
      </c>
      <c r="J3" s="144" t="s">
        <v>116</v>
      </c>
      <c r="K3" s="194" t="s">
        <v>117</v>
      </c>
      <c r="L3" s="144" t="s">
        <v>118</v>
      </c>
      <c r="M3" s="144" t="s">
        <v>119</v>
      </c>
      <c r="N3" s="144" t="s">
        <v>120</v>
      </c>
      <c r="O3" s="144" t="s">
        <v>121</v>
      </c>
    </row>
    <row r="4" spans="1:15" ht="16.5" thickTop="1" thickBot="1" x14ac:dyDescent="0.3">
      <c r="B4" s="145" t="s">
        <v>123</v>
      </c>
      <c r="C4" s="145"/>
      <c r="D4" s="145" t="s">
        <v>124</v>
      </c>
      <c r="E4" s="145" t="s">
        <v>124</v>
      </c>
      <c r="F4" s="145" t="s">
        <v>124</v>
      </c>
      <c r="G4" s="145"/>
      <c r="J4" s="144" t="s">
        <v>123</v>
      </c>
      <c r="K4" s="144"/>
      <c r="L4" s="144" t="s">
        <v>124</v>
      </c>
      <c r="M4" s="144" t="s">
        <v>124</v>
      </c>
      <c r="N4" s="144" t="s">
        <v>124</v>
      </c>
      <c r="O4" s="144"/>
    </row>
    <row r="5" spans="1:15" ht="15.75" thickTop="1" x14ac:dyDescent="0.25">
      <c r="B5" s="193">
        <v>0.5</v>
      </c>
      <c r="C5" s="188"/>
      <c r="D5" s="188"/>
      <c r="E5" s="188"/>
      <c r="F5" s="188"/>
      <c r="G5" s="188"/>
      <c r="J5" s="195">
        <v>0.5</v>
      </c>
      <c r="K5" s="188"/>
      <c r="L5" s="188"/>
      <c r="M5" s="188"/>
      <c r="N5" s="188"/>
      <c r="O5" s="188"/>
    </row>
    <row r="6" spans="1:15" x14ac:dyDescent="0.25">
      <c r="B6" s="62">
        <v>0.45</v>
      </c>
      <c r="C6" s="189"/>
      <c r="D6" s="189"/>
      <c r="E6" s="189"/>
      <c r="F6" s="189"/>
      <c r="G6" s="189"/>
      <c r="J6" s="77">
        <v>0.45</v>
      </c>
      <c r="K6" s="189"/>
      <c r="L6" s="189"/>
      <c r="M6" s="189"/>
      <c r="N6" s="189"/>
      <c r="O6" s="189"/>
    </row>
    <row r="7" spans="1:15" x14ac:dyDescent="0.25">
      <c r="B7" s="62">
        <v>0.4</v>
      </c>
      <c r="C7" s="189"/>
      <c r="D7" s="189"/>
      <c r="E7" s="189"/>
      <c r="F7" s="189"/>
      <c r="G7" s="189"/>
      <c r="J7" s="77">
        <v>0.4</v>
      </c>
      <c r="K7" s="189"/>
      <c r="L7" s="189"/>
      <c r="M7" s="189"/>
      <c r="N7" s="189"/>
      <c r="O7" s="189"/>
    </row>
    <row r="8" spans="1:15" x14ac:dyDescent="0.25">
      <c r="B8" s="62">
        <v>0.35</v>
      </c>
      <c r="C8" s="189"/>
      <c r="D8" s="189"/>
      <c r="E8" s="189"/>
      <c r="F8" s="189"/>
      <c r="G8" s="189"/>
      <c r="J8" s="77">
        <v>0.35</v>
      </c>
      <c r="K8" s="189"/>
      <c r="L8" s="189"/>
      <c r="M8" s="189"/>
      <c r="N8" s="189"/>
      <c r="O8" s="189"/>
    </row>
    <row r="9" spans="1:15" x14ac:dyDescent="0.25">
      <c r="B9" s="62">
        <v>0.3</v>
      </c>
      <c r="C9" s="189"/>
      <c r="D9" s="189"/>
      <c r="E9" s="189"/>
      <c r="F9" s="189"/>
      <c r="G9" s="189"/>
      <c r="J9" s="77">
        <v>0.3</v>
      </c>
      <c r="K9" s="189"/>
      <c r="L9" s="189"/>
      <c r="M9" s="189"/>
      <c r="N9" s="189"/>
      <c r="O9" s="189"/>
    </row>
    <row r="10" spans="1:15" x14ac:dyDescent="0.25">
      <c r="B10" s="62">
        <v>0.25</v>
      </c>
      <c r="C10" s="189"/>
      <c r="D10" s="189"/>
      <c r="E10" s="189"/>
      <c r="F10" s="189"/>
      <c r="G10" s="189"/>
      <c r="J10" s="77">
        <v>0.25</v>
      </c>
      <c r="K10" s="189"/>
      <c r="L10" s="189"/>
      <c r="M10" s="189"/>
      <c r="N10" s="189"/>
      <c r="O10" s="189"/>
    </row>
    <row r="11" spans="1:15" ht="15.75" thickBot="1" x14ac:dyDescent="0.3">
      <c r="B11" s="63">
        <v>0.2</v>
      </c>
      <c r="C11" s="190"/>
      <c r="D11" s="190"/>
      <c r="E11" s="190"/>
      <c r="F11" s="190"/>
      <c r="G11" s="190"/>
      <c r="J11" s="78">
        <v>0.2</v>
      </c>
      <c r="K11" s="190"/>
      <c r="L11" s="190"/>
      <c r="M11" s="190"/>
      <c r="N11" s="190"/>
      <c r="O11" s="190"/>
    </row>
    <row r="12" spans="1:15" ht="15.75" thickTop="1" x14ac:dyDescent="0.25"/>
    <row r="14" spans="1:15" x14ac:dyDescent="0.25">
      <c r="B14" s="1" t="s">
        <v>125</v>
      </c>
      <c r="C14" s="1"/>
      <c r="D14" s="1"/>
    </row>
    <row r="15" spans="1:15" x14ac:dyDescent="0.25">
      <c r="B15" s="1" t="s">
        <v>126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4D0D9-F3DE-428D-B27D-F94D39A1E2EA}">
  <dimension ref="A1:AU21"/>
  <sheetViews>
    <sheetView topLeftCell="N1" zoomScale="85" zoomScaleNormal="85" workbookViewId="0">
      <selection activeCell="AN17" sqref="AN17"/>
    </sheetView>
  </sheetViews>
  <sheetFormatPr defaultRowHeight="15" x14ac:dyDescent="0.25"/>
  <sheetData>
    <row r="1" spans="1:47" x14ac:dyDescent="0.25">
      <c r="A1" s="1" t="s">
        <v>127</v>
      </c>
    </row>
    <row r="2" spans="1:47" x14ac:dyDescent="0.25">
      <c r="A2" s="1"/>
    </row>
    <row r="3" spans="1:47" x14ac:dyDescent="0.25">
      <c r="A3" s="1" t="s">
        <v>128</v>
      </c>
      <c r="K3" s="1" t="s">
        <v>129</v>
      </c>
      <c r="P3" s="1" t="s">
        <v>130</v>
      </c>
    </row>
    <row r="4" spans="1:47" ht="15.75" thickBot="1" x14ac:dyDescent="0.3">
      <c r="K4" s="1" t="s">
        <v>131</v>
      </c>
      <c r="AJ4" t="s">
        <v>51</v>
      </c>
    </row>
    <row r="5" spans="1:47" ht="15.75" thickBot="1" x14ac:dyDescent="0.3">
      <c r="A5" s="125" t="s">
        <v>132</v>
      </c>
      <c r="B5" s="126" t="s">
        <v>133</v>
      </c>
      <c r="C5" s="126" t="s">
        <v>134</v>
      </c>
      <c r="D5" s="127" t="s">
        <v>135</v>
      </c>
      <c r="F5" s="132" t="s">
        <v>132</v>
      </c>
      <c r="G5" s="133" t="s">
        <v>133</v>
      </c>
      <c r="H5" s="133" t="s">
        <v>134</v>
      </c>
      <c r="I5" s="134" t="s">
        <v>135</v>
      </c>
      <c r="K5" s="139" t="s">
        <v>132</v>
      </c>
      <c r="L5" s="140" t="s">
        <v>133</v>
      </c>
      <c r="M5" s="140" t="s">
        <v>134</v>
      </c>
      <c r="N5" s="141" t="s">
        <v>135</v>
      </c>
      <c r="P5" s="243" t="s">
        <v>136</v>
      </c>
      <c r="Q5" s="244"/>
      <c r="R5" s="244"/>
      <c r="S5" s="245"/>
      <c r="U5" s="243" t="s">
        <v>137</v>
      </c>
      <c r="V5" s="244"/>
      <c r="W5" s="244"/>
      <c r="X5" s="245"/>
      <c r="Z5" s="243" t="s">
        <v>138</v>
      </c>
      <c r="AA5" s="244"/>
      <c r="AB5" s="244"/>
      <c r="AC5" s="245"/>
      <c r="AE5" s="243" t="s">
        <v>139</v>
      </c>
      <c r="AF5" s="244"/>
      <c r="AG5" s="244"/>
      <c r="AH5" s="245"/>
      <c r="AJ5" s="139">
        <v>1</v>
      </c>
      <c r="AK5" s="249" t="s">
        <v>140</v>
      </c>
      <c r="AL5" s="207"/>
      <c r="AM5" s="207"/>
      <c r="AN5" s="207"/>
      <c r="AO5" s="207"/>
      <c r="AP5" s="207"/>
      <c r="AQ5" s="207"/>
      <c r="AR5" s="207"/>
      <c r="AS5" s="207"/>
      <c r="AT5" s="207"/>
      <c r="AU5" s="208"/>
    </row>
    <row r="6" spans="1:47" ht="15.75" thickBot="1" x14ac:dyDescent="0.3">
      <c r="A6" s="128" t="s">
        <v>45</v>
      </c>
      <c r="B6" s="129" t="s">
        <v>45</v>
      </c>
      <c r="C6" s="129"/>
      <c r="D6" s="130" t="s">
        <v>141</v>
      </c>
      <c r="F6" s="135" t="s">
        <v>45</v>
      </c>
      <c r="G6" s="136" t="s">
        <v>45</v>
      </c>
      <c r="H6" s="136"/>
      <c r="I6" s="137" t="s">
        <v>141</v>
      </c>
      <c r="K6" s="118" t="s">
        <v>45</v>
      </c>
      <c r="L6" s="142" t="s">
        <v>45</v>
      </c>
      <c r="M6" s="142"/>
      <c r="N6" s="143" t="s">
        <v>141</v>
      </c>
      <c r="P6" s="110" t="s">
        <v>132</v>
      </c>
      <c r="Q6" s="111" t="s">
        <v>133</v>
      </c>
      <c r="R6" s="111" t="s">
        <v>134</v>
      </c>
      <c r="S6" s="112" t="s">
        <v>135</v>
      </c>
      <c r="U6" s="110" t="s">
        <v>132</v>
      </c>
      <c r="V6" s="111" t="s">
        <v>133</v>
      </c>
      <c r="W6" s="111" t="s">
        <v>134</v>
      </c>
      <c r="X6" s="112" t="s">
        <v>135</v>
      </c>
      <c r="Z6" s="110" t="s">
        <v>132</v>
      </c>
      <c r="AA6" s="111" t="s">
        <v>133</v>
      </c>
      <c r="AB6" s="111" t="s">
        <v>134</v>
      </c>
      <c r="AC6" s="112" t="s">
        <v>135</v>
      </c>
      <c r="AE6" s="110" t="s">
        <v>132</v>
      </c>
      <c r="AF6" s="111" t="s">
        <v>133</v>
      </c>
      <c r="AG6" s="111" t="s">
        <v>134</v>
      </c>
      <c r="AH6" s="112" t="s">
        <v>135</v>
      </c>
      <c r="AJ6" s="117" t="s">
        <v>53</v>
      </c>
      <c r="AK6" s="250" t="s">
        <v>148</v>
      </c>
      <c r="AL6" s="251"/>
      <c r="AM6" s="251"/>
      <c r="AN6" s="251"/>
      <c r="AO6" s="251"/>
      <c r="AP6" s="251"/>
      <c r="AQ6" s="251"/>
      <c r="AR6" s="251"/>
      <c r="AS6" s="251"/>
      <c r="AT6" s="251"/>
      <c r="AU6" s="252"/>
    </row>
    <row r="7" spans="1:47" ht="15.75" thickBot="1" x14ac:dyDescent="0.3">
      <c r="A7" s="125">
        <v>50</v>
      </c>
      <c r="B7" s="185">
        <v>30</v>
      </c>
      <c r="C7" s="185">
        <f t="shared" ref="C7:C16" si="0">(A7/B7)</f>
        <v>1.6666666666666667</v>
      </c>
      <c r="D7" s="186">
        <f>C7/1*100</f>
        <v>166.66666666666669</v>
      </c>
      <c r="F7" s="132">
        <v>50</v>
      </c>
      <c r="G7" s="185">
        <v>20</v>
      </c>
      <c r="H7" s="185">
        <f>(F7/G7)</f>
        <v>2.5</v>
      </c>
      <c r="I7" s="186">
        <f>H7/1*100</f>
        <v>250</v>
      </c>
      <c r="K7" s="139">
        <v>50</v>
      </c>
      <c r="L7" s="185">
        <v>70</v>
      </c>
      <c r="M7" s="185">
        <f>K7/L7</f>
        <v>0.7142857142857143</v>
      </c>
      <c r="N7" s="186">
        <f>M7/1*100</f>
        <v>71.428571428571431</v>
      </c>
      <c r="P7" s="114" t="s">
        <v>45</v>
      </c>
      <c r="Q7" s="115" t="s">
        <v>45</v>
      </c>
      <c r="R7" s="115"/>
      <c r="S7" s="116" t="s">
        <v>141</v>
      </c>
      <c r="U7" s="114" t="s">
        <v>45</v>
      </c>
      <c r="V7" s="115" t="s">
        <v>45</v>
      </c>
      <c r="W7" s="115"/>
      <c r="X7" s="116" t="s">
        <v>141</v>
      </c>
      <c r="Z7" s="114" t="s">
        <v>45</v>
      </c>
      <c r="AA7" s="115" t="s">
        <v>45</v>
      </c>
      <c r="AB7" s="115"/>
      <c r="AC7" s="116"/>
      <c r="AE7" s="114" t="s">
        <v>45</v>
      </c>
      <c r="AF7" s="115" t="s">
        <v>45</v>
      </c>
      <c r="AG7" s="115"/>
      <c r="AH7" s="116" t="s">
        <v>141</v>
      </c>
      <c r="AJ7" s="117">
        <v>2</v>
      </c>
      <c r="AK7" s="253" t="s">
        <v>142</v>
      </c>
      <c r="AL7" s="210"/>
      <c r="AM7" s="210"/>
      <c r="AN7" s="210"/>
      <c r="AO7" s="210"/>
      <c r="AP7" s="210"/>
      <c r="AQ7" s="210"/>
      <c r="AR7" s="210"/>
      <c r="AS7" s="210"/>
      <c r="AT7" s="210"/>
      <c r="AU7" s="211"/>
    </row>
    <row r="8" spans="1:47" ht="15.75" thickBot="1" x14ac:dyDescent="0.3">
      <c r="A8" s="131">
        <v>100</v>
      </c>
      <c r="B8" s="146">
        <v>75</v>
      </c>
      <c r="C8" s="185">
        <f t="shared" si="0"/>
        <v>1.3333333333333333</v>
      </c>
      <c r="D8" s="186">
        <f t="shared" ref="D8:D16" si="1">C8/1*100</f>
        <v>133.33333333333331</v>
      </c>
      <c r="F8" s="138">
        <v>100</v>
      </c>
      <c r="G8" s="146">
        <v>30</v>
      </c>
      <c r="H8" s="185">
        <f t="shared" ref="H8:H16" si="2">(F8/G8)</f>
        <v>3.3333333333333335</v>
      </c>
      <c r="I8" s="186">
        <f t="shared" ref="I8:I16" si="3">H8/1*100</f>
        <v>333.33333333333337</v>
      </c>
      <c r="K8" s="117">
        <v>100</v>
      </c>
      <c r="L8" s="146">
        <v>90</v>
      </c>
      <c r="M8" s="185">
        <f t="shared" ref="M8:M16" si="4">K8/L8</f>
        <v>1.1111111111111112</v>
      </c>
      <c r="N8" s="186">
        <f t="shared" ref="N8:N16" si="5">M8/1*100</f>
        <v>111.11111111111111</v>
      </c>
      <c r="P8" s="110">
        <v>50</v>
      </c>
      <c r="Q8" s="185">
        <v>60</v>
      </c>
      <c r="R8" s="185">
        <f>P8/Q8</f>
        <v>0.83333333333333337</v>
      </c>
      <c r="S8" s="186">
        <f>R8/1*100</f>
        <v>83.333333333333343</v>
      </c>
      <c r="U8" s="110">
        <v>50</v>
      </c>
      <c r="V8" s="185">
        <v>60</v>
      </c>
      <c r="W8" s="185">
        <f>U8/V8</f>
        <v>0.83333333333333337</v>
      </c>
      <c r="X8" s="186">
        <f>W8/1*100</f>
        <v>83.333333333333343</v>
      </c>
      <c r="Z8" s="110">
        <v>50</v>
      </c>
      <c r="AA8" s="185">
        <v>70</v>
      </c>
      <c r="AB8" s="185">
        <f>Z8/AA8</f>
        <v>0.7142857142857143</v>
      </c>
      <c r="AC8" s="186">
        <f>AB8/1*100</f>
        <v>71.428571428571431</v>
      </c>
      <c r="AE8" s="110">
        <v>50</v>
      </c>
      <c r="AF8" s="185">
        <v>58</v>
      </c>
      <c r="AG8" s="185">
        <f>AE8/AF8</f>
        <v>0.86206896551724133</v>
      </c>
      <c r="AH8" s="186">
        <f>AG8/1*100</f>
        <v>86.206896551724128</v>
      </c>
      <c r="AJ8" s="117" t="s">
        <v>53</v>
      </c>
      <c r="AK8" s="250" t="s">
        <v>149</v>
      </c>
      <c r="AL8" s="251"/>
      <c r="AM8" s="251"/>
      <c r="AN8" s="251"/>
      <c r="AO8" s="251"/>
      <c r="AP8" s="251"/>
      <c r="AQ8" s="251"/>
      <c r="AR8" s="251"/>
      <c r="AS8" s="251"/>
      <c r="AT8" s="251"/>
      <c r="AU8" s="252"/>
    </row>
    <row r="9" spans="1:47" ht="15.75" thickBot="1" x14ac:dyDescent="0.3">
      <c r="A9" s="131">
        <v>150</v>
      </c>
      <c r="B9" s="146">
        <v>82</v>
      </c>
      <c r="C9" s="185">
        <f t="shared" si="0"/>
        <v>1.8292682926829269</v>
      </c>
      <c r="D9" s="186">
        <f t="shared" si="1"/>
        <v>182.92682926829269</v>
      </c>
      <c r="F9" s="138">
        <v>150</v>
      </c>
      <c r="G9" s="146">
        <v>40</v>
      </c>
      <c r="H9" s="185">
        <f t="shared" si="2"/>
        <v>3.75</v>
      </c>
      <c r="I9" s="186">
        <f t="shared" si="3"/>
        <v>375</v>
      </c>
      <c r="K9" s="117">
        <v>150</v>
      </c>
      <c r="L9" s="146">
        <v>100</v>
      </c>
      <c r="M9" s="185">
        <f t="shared" si="4"/>
        <v>1.5</v>
      </c>
      <c r="N9" s="186">
        <f t="shared" si="5"/>
        <v>150</v>
      </c>
      <c r="P9" s="113">
        <v>100</v>
      </c>
      <c r="Q9" s="146">
        <v>110</v>
      </c>
      <c r="R9" s="185">
        <f t="shared" ref="R9:R17" si="6">P9/Q9</f>
        <v>0.90909090909090906</v>
      </c>
      <c r="S9" s="186">
        <f t="shared" ref="S9:S17" si="7">R9/1*100</f>
        <v>90.909090909090907</v>
      </c>
      <c r="U9" s="113">
        <v>100</v>
      </c>
      <c r="V9" s="146">
        <v>110</v>
      </c>
      <c r="W9" s="185">
        <f t="shared" ref="W9:W17" si="8">U9/V9</f>
        <v>0.90909090909090906</v>
      </c>
      <c r="X9" s="186">
        <f t="shared" ref="X9:X17" si="9">W9/1*100</f>
        <v>90.909090909090907</v>
      </c>
      <c r="Z9" s="113">
        <v>100</v>
      </c>
      <c r="AA9" s="146">
        <v>120</v>
      </c>
      <c r="AB9" s="185">
        <f t="shared" ref="AB9:AB17" si="10">Z9/AA9</f>
        <v>0.83333333333333337</v>
      </c>
      <c r="AC9" s="186">
        <f t="shared" ref="AC9:AC17" si="11">AB9/1*100</f>
        <v>83.333333333333343</v>
      </c>
      <c r="AE9" s="113">
        <v>100</v>
      </c>
      <c r="AF9" s="146">
        <v>110</v>
      </c>
      <c r="AG9" s="185">
        <f t="shared" ref="AG9:AG17" si="12">AE9/AF9</f>
        <v>0.90909090909090906</v>
      </c>
      <c r="AH9" s="186">
        <f t="shared" ref="AH9:AH17" si="13">AG9/1*100</f>
        <v>90.909090909090907</v>
      </c>
      <c r="AJ9" s="117">
        <v>3</v>
      </c>
      <c r="AK9" s="253" t="s">
        <v>143</v>
      </c>
      <c r="AL9" s="210"/>
      <c r="AM9" s="210"/>
      <c r="AN9" s="210"/>
      <c r="AO9" s="210"/>
      <c r="AP9" s="210"/>
      <c r="AQ9" s="210"/>
      <c r="AR9" s="210"/>
      <c r="AS9" s="210"/>
      <c r="AT9" s="210"/>
      <c r="AU9" s="211"/>
    </row>
    <row r="10" spans="1:47" ht="15.75" thickBot="1" x14ac:dyDescent="0.3">
      <c r="A10" s="131">
        <v>200</v>
      </c>
      <c r="B10" s="146">
        <v>120</v>
      </c>
      <c r="C10" s="185">
        <f t="shared" si="0"/>
        <v>1.6666666666666667</v>
      </c>
      <c r="D10" s="186">
        <f t="shared" si="1"/>
        <v>166.66666666666669</v>
      </c>
      <c r="F10" s="138">
        <v>200</v>
      </c>
      <c r="G10" s="146">
        <v>50</v>
      </c>
      <c r="H10" s="185">
        <f t="shared" si="2"/>
        <v>4</v>
      </c>
      <c r="I10" s="186">
        <f t="shared" si="3"/>
        <v>400</v>
      </c>
      <c r="K10" s="117">
        <v>200</v>
      </c>
      <c r="L10" s="146">
        <v>110</v>
      </c>
      <c r="M10" s="185">
        <f t="shared" si="4"/>
        <v>1.8181818181818181</v>
      </c>
      <c r="N10" s="186">
        <f t="shared" si="5"/>
        <v>181.81818181818181</v>
      </c>
      <c r="P10" s="113">
        <v>150</v>
      </c>
      <c r="Q10" s="146">
        <v>260</v>
      </c>
      <c r="R10" s="185">
        <f t="shared" si="6"/>
        <v>0.57692307692307687</v>
      </c>
      <c r="S10" s="186">
        <f t="shared" si="7"/>
        <v>57.692307692307686</v>
      </c>
      <c r="U10" s="113">
        <v>150</v>
      </c>
      <c r="V10" s="146">
        <v>160</v>
      </c>
      <c r="W10" s="185">
        <f t="shared" si="8"/>
        <v>0.9375</v>
      </c>
      <c r="X10" s="186">
        <f t="shared" si="9"/>
        <v>93.75</v>
      </c>
      <c r="Z10" s="113">
        <v>150</v>
      </c>
      <c r="AA10" s="146">
        <v>180</v>
      </c>
      <c r="AB10" s="185">
        <f t="shared" si="10"/>
        <v>0.83333333333333337</v>
      </c>
      <c r="AC10" s="186">
        <f t="shared" si="11"/>
        <v>83.333333333333343</v>
      </c>
      <c r="AE10" s="113">
        <v>150</v>
      </c>
      <c r="AF10" s="146">
        <v>170</v>
      </c>
      <c r="AG10" s="185">
        <f t="shared" si="12"/>
        <v>0.88235294117647056</v>
      </c>
      <c r="AH10" s="186">
        <f t="shared" si="13"/>
        <v>88.235294117647058</v>
      </c>
      <c r="AJ10" s="118" t="s">
        <v>53</v>
      </c>
      <c r="AK10" s="197" t="s">
        <v>150</v>
      </c>
      <c r="AL10" s="198"/>
      <c r="AM10" s="198"/>
      <c r="AN10" s="198"/>
      <c r="AO10" s="198"/>
      <c r="AP10" s="198"/>
      <c r="AQ10" s="198"/>
      <c r="AR10" s="198"/>
      <c r="AS10" s="198"/>
      <c r="AT10" s="198"/>
      <c r="AU10" s="199"/>
    </row>
    <row r="11" spans="1:47" ht="15.75" thickBot="1" x14ac:dyDescent="0.3">
      <c r="A11" s="131">
        <v>250</v>
      </c>
      <c r="B11" s="146">
        <v>160</v>
      </c>
      <c r="C11" s="185">
        <f t="shared" si="0"/>
        <v>1.5625</v>
      </c>
      <c r="D11" s="186">
        <f t="shared" si="1"/>
        <v>156.25</v>
      </c>
      <c r="F11" s="138">
        <v>250</v>
      </c>
      <c r="G11" s="146">
        <v>60</v>
      </c>
      <c r="H11" s="185">
        <f t="shared" si="2"/>
        <v>4.166666666666667</v>
      </c>
      <c r="I11" s="186">
        <f t="shared" si="3"/>
        <v>416.66666666666669</v>
      </c>
      <c r="K11" s="117">
        <v>250</v>
      </c>
      <c r="L11" s="146">
        <v>130</v>
      </c>
      <c r="M11" s="185">
        <f t="shared" si="4"/>
        <v>1.9230769230769231</v>
      </c>
      <c r="N11" s="186">
        <f t="shared" si="5"/>
        <v>192.30769230769232</v>
      </c>
      <c r="P11" s="113">
        <v>200</v>
      </c>
      <c r="Q11" s="146">
        <v>210</v>
      </c>
      <c r="R11" s="185">
        <f t="shared" si="6"/>
        <v>0.95238095238095233</v>
      </c>
      <c r="S11" s="186">
        <f t="shared" si="7"/>
        <v>95.238095238095227</v>
      </c>
      <c r="U11" s="113">
        <v>200</v>
      </c>
      <c r="V11" s="146">
        <v>210</v>
      </c>
      <c r="W11" s="185">
        <f t="shared" si="8"/>
        <v>0.95238095238095233</v>
      </c>
      <c r="X11" s="186">
        <f t="shared" si="9"/>
        <v>95.238095238095227</v>
      </c>
      <c r="Z11" s="113">
        <v>200</v>
      </c>
      <c r="AA11" s="146">
        <v>240</v>
      </c>
      <c r="AB11" s="185">
        <f t="shared" si="10"/>
        <v>0.83333333333333337</v>
      </c>
      <c r="AC11" s="186">
        <f t="shared" si="11"/>
        <v>83.333333333333343</v>
      </c>
      <c r="AE11" s="113">
        <v>200</v>
      </c>
      <c r="AF11" s="146">
        <v>220</v>
      </c>
      <c r="AG11" s="185">
        <f t="shared" si="12"/>
        <v>0.90909090909090906</v>
      </c>
      <c r="AH11" s="186">
        <f t="shared" si="13"/>
        <v>90.909090909090907</v>
      </c>
    </row>
    <row r="12" spans="1:47" ht="15.75" thickBot="1" x14ac:dyDescent="0.3">
      <c r="A12" s="131">
        <v>300</v>
      </c>
      <c r="B12" s="146">
        <v>200</v>
      </c>
      <c r="C12" s="185">
        <f t="shared" si="0"/>
        <v>1.5</v>
      </c>
      <c r="D12" s="186">
        <f t="shared" si="1"/>
        <v>150</v>
      </c>
      <c r="F12" s="138">
        <v>300</v>
      </c>
      <c r="G12" s="146">
        <v>70</v>
      </c>
      <c r="H12" s="185">
        <f t="shared" si="2"/>
        <v>4.2857142857142856</v>
      </c>
      <c r="I12" s="186">
        <f t="shared" si="3"/>
        <v>428.57142857142856</v>
      </c>
      <c r="K12" s="117">
        <v>300</v>
      </c>
      <c r="L12" s="146">
        <v>140</v>
      </c>
      <c r="M12" s="185">
        <f t="shared" si="4"/>
        <v>2.1428571428571428</v>
      </c>
      <c r="N12" s="186">
        <f t="shared" si="5"/>
        <v>214.28571428571428</v>
      </c>
      <c r="P12" s="113">
        <v>250</v>
      </c>
      <c r="Q12" s="146">
        <v>260</v>
      </c>
      <c r="R12" s="185">
        <f t="shared" si="6"/>
        <v>0.96153846153846156</v>
      </c>
      <c r="S12" s="186">
        <f t="shared" si="7"/>
        <v>96.15384615384616</v>
      </c>
      <c r="U12" s="113">
        <v>250</v>
      </c>
      <c r="V12" s="146">
        <v>260</v>
      </c>
      <c r="W12" s="185">
        <f t="shared" si="8"/>
        <v>0.96153846153846156</v>
      </c>
      <c r="X12" s="186">
        <f t="shared" si="9"/>
        <v>96.15384615384616</v>
      </c>
      <c r="Z12" s="113">
        <v>250</v>
      </c>
      <c r="AA12" s="146">
        <v>290</v>
      </c>
      <c r="AB12" s="185">
        <f t="shared" si="10"/>
        <v>0.86206896551724133</v>
      </c>
      <c r="AC12" s="186">
        <f t="shared" si="11"/>
        <v>86.206896551724128</v>
      </c>
      <c r="AE12" s="113">
        <v>250</v>
      </c>
      <c r="AF12" s="146">
        <v>280</v>
      </c>
      <c r="AG12" s="185">
        <f t="shared" si="12"/>
        <v>0.8928571428571429</v>
      </c>
      <c r="AH12" s="186">
        <f t="shared" si="13"/>
        <v>89.285714285714292</v>
      </c>
    </row>
    <row r="13" spans="1:47" ht="15.75" thickBot="1" x14ac:dyDescent="0.3">
      <c r="A13" s="131">
        <v>350</v>
      </c>
      <c r="B13" s="146">
        <v>230</v>
      </c>
      <c r="C13" s="185">
        <f t="shared" si="0"/>
        <v>1.5217391304347827</v>
      </c>
      <c r="D13" s="186">
        <f t="shared" si="1"/>
        <v>152.17391304347828</v>
      </c>
      <c r="F13" s="138">
        <v>350</v>
      </c>
      <c r="G13" s="146">
        <v>80</v>
      </c>
      <c r="H13" s="185">
        <f t="shared" si="2"/>
        <v>4.375</v>
      </c>
      <c r="I13" s="186">
        <f t="shared" si="3"/>
        <v>437.5</v>
      </c>
      <c r="K13" s="117">
        <v>350</v>
      </c>
      <c r="L13" s="146">
        <v>150</v>
      </c>
      <c r="M13" s="185">
        <f t="shared" si="4"/>
        <v>2.3333333333333335</v>
      </c>
      <c r="N13" s="186">
        <f t="shared" si="5"/>
        <v>233.33333333333334</v>
      </c>
      <c r="P13" s="113">
        <v>300</v>
      </c>
      <c r="Q13" s="146">
        <v>310</v>
      </c>
      <c r="R13" s="185">
        <f t="shared" si="6"/>
        <v>0.967741935483871</v>
      </c>
      <c r="S13" s="186">
        <f t="shared" si="7"/>
        <v>96.774193548387103</v>
      </c>
      <c r="U13" s="113">
        <v>300</v>
      </c>
      <c r="V13" s="146">
        <v>310</v>
      </c>
      <c r="W13" s="185">
        <f t="shared" si="8"/>
        <v>0.967741935483871</v>
      </c>
      <c r="X13" s="186">
        <f t="shared" si="9"/>
        <v>96.774193548387103</v>
      </c>
      <c r="Z13" s="113">
        <v>300</v>
      </c>
      <c r="AA13" s="146">
        <v>350</v>
      </c>
      <c r="AB13" s="185">
        <f t="shared" si="10"/>
        <v>0.8571428571428571</v>
      </c>
      <c r="AC13" s="186">
        <f t="shared" si="11"/>
        <v>85.714285714285708</v>
      </c>
      <c r="AE13" s="113">
        <v>300</v>
      </c>
      <c r="AF13" s="146">
        <v>340</v>
      </c>
      <c r="AG13" s="185">
        <f t="shared" si="12"/>
        <v>0.88235294117647056</v>
      </c>
      <c r="AH13" s="186">
        <f t="shared" si="13"/>
        <v>88.235294117647058</v>
      </c>
    </row>
    <row r="14" spans="1:47" ht="15.75" thickBot="1" x14ac:dyDescent="0.3">
      <c r="A14" s="131">
        <v>400</v>
      </c>
      <c r="B14" s="146">
        <v>250</v>
      </c>
      <c r="C14" s="185">
        <f t="shared" si="0"/>
        <v>1.6</v>
      </c>
      <c r="D14" s="186">
        <f t="shared" si="1"/>
        <v>160</v>
      </c>
      <c r="F14" s="138">
        <v>400</v>
      </c>
      <c r="G14" s="146">
        <v>100</v>
      </c>
      <c r="H14" s="185">
        <f t="shared" si="2"/>
        <v>4</v>
      </c>
      <c r="I14" s="186">
        <f t="shared" si="3"/>
        <v>400</v>
      </c>
      <c r="K14" s="117">
        <v>400</v>
      </c>
      <c r="L14" s="146">
        <v>160</v>
      </c>
      <c r="M14" s="185">
        <f t="shared" si="4"/>
        <v>2.5</v>
      </c>
      <c r="N14" s="186">
        <f t="shared" si="5"/>
        <v>250</v>
      </c>
      <c r="P14" s="113">
        <v>350</v>
      </c>
      <c r="Q14" s="146">
        <v>360</v>
      </c>
      <c r="R14" s="185">
        <f t="shared" si="6"/>
        <v>0.97222222222222221</v>
      </c>
      <c r="S14" s="186">
        <f t="shared" si="7"/>
        <v>97.222222222222214</v>
      </c>
      <c r="U14" s="113">
        <v>350</v>
      </c>
      <c r="V14" s="146">
        <v>360</v>
      </c>
      <c r="W14" s="185">
        <f t="shared" si="8"/>
        <v>0.97222222222222221</v>
      </c>
      <c r="X14" s="186">
        <f t="shared" si="9"/>
        <v>97.222222222222214</v>
      </c>
      <c r="Z14" s="113">
        <v>350</v>
      </c>
      <c r="AA14" s="146">
        <v>400</v>
      </c>
      <c r="AB14" s="185">
        <f t="shared" si="10"/>
        <v>0.875</v>
      </c>
      <c r="AC14" s="186">
        <f t="shared" si="11"/>
        <v>87.5</v>
      </c>
      <c r="AE14" s="113">
        <v>350</v>
      </c>
      <c r="AF14" s="146">
        <v>390</v>
      </c>
      <c r="AG14" s="185">
        <f t="shared" si="12"/>
        <v>0.89743589743589747</v>
      </c>
      <c r="AH14" s="186">
        <f t="shared" si="13"/>
        <v>89.743589743589752</v>
      </c>
    </row>
    <row r="15" spans="1:47" ht="15.75" thickBot="1" x14ac:dyDescent="0.3">
      <c r="A15" s="131">
        <v>450</v>
      </c>
      <c r="B15" s="146">
        <v>280</v>
      </c>
      <c r="C15" s="185">
        <f t="shared" si="0"/>
        <v>1.6071428571428572</v>
      </c>
      <c r="D15" s="186">
        <f t="shared" si="1"/>
        <v>160.71428571428572</v>
      </c>
      <c r="F15" s="138">
        <v>450</v>
      </c>
      <c r="G15" s="146">
        <v>110</v>
      </c>
      <c r="H15" s="185">
        <f t="shared" si="2"/>
        <v>4.0909090909090908</v>
      </c>
      <c r="I15" s="186">
        <f t="shared" si="3"/>
        <v>409.09090909090907</v>
      </c>
      <c r="K15" s="117">
        <v>450</v>
      </c>
      <c r="L15" s="146">
        <v>170</v>
      </c>
      <c r="M15" s="185">
        <f t="shared" si="4"/>
        <v>2.6470588235294117</v>
      </c>
      <c r="N15" s="186">
        <f t="shared" si="5"/>
        <v>264.70588235294116</v>
      </c>
      <c r="P15" s="113">
        <v>400</v>
      </c>
      <c r="Q15" s="146">
        <v>410</v>
      </c>
      <c r="R15" s="185">
        <f t="shared" si="6"/>
        <v>0.97560975609756095</v>
      </c>
      <c r="S15" s="186">
        <f t="shared" si="7"/>
        <v>97.560975609756099</v>
      </c>
      <c r="U15" s="113">
        <v>400</v>
      </c>
      <c r="V15" s="146">
        <v>410</v>
      </c>
      <c r="W15" s="185">
        <f t="shared" si="8"/>
        <v>0.97560975609756095</v>
      </c>
      <c r="X15" s="186">
        <f t="shared" si="9"/>
        <v>97.560975609756099</v>
      </c>
      <c r="Z15" s="113">
        <v>400</v>
      </c>
      <c r="AA15" s="146">
        <v>460</v>
      </c>
      <c r="AB15" s="185">
        <f t="shared" si="10"/>
        <v>0.86956521739130432</v>
      </c>
      <c r="AC15" s="186">
        <f t="shared" si="11"/>
        <v>86.956521739130437</v>
      </c>
      <c r="AE15" s="113">
        <v>400</v>
      </c>
      <c r="AF15" s="146">
        <v>440</v>
      </c>
      <c r="AG15" s="185">
        <f t="shared" si="12"/>
        <v>0.90909090909090906</v>
      </c>
      <c r="AH15" s="186">
        <f t="shared" si="13"/>
        <v>90.909090909090907</v>
      </c>
    </row>
    <row r="16" spans="1:47" ht="15.75" thickBot="1" x14ac:dyDescent="0.3">
      <c r="A16" s="128">
        <v>500</v>
      </c>
      <c r="B16" s="147">
        <v>300</v>
      </c>
      <c r="C16" s="185">
        <f t="shared" si="0"/>
        <v>1.6666666666666667</v>
      </c>
      <c r="D16" s="186">
        <f t="shared" si="1"/>
        <v>166.66666666666669</v>
      </c>
      <c r="F16" s="135">
        <v>500</v>
      </c>
      <c r="G16" s="147">
        <v>120</v>
      </c>
      <c r="H16" s="185">
        <f t="shared" si="2"/>
        <v>4.166666666666667</v>
      </c>
      <c r="I16" s="186">
        <f t="shared" si="3"/>
        <v>416.66666666666669</v>
      </c>
      <c r="K16" s="118">
        <v>500</v>
      </c>
      <c r="L16" s="147">
        <v>180</v>
      </c>
      <c r="M16" s="185">
        <f t="shared" si="4"/>
        <v>2.7777777777777777</v>
      </c>
      <c r="N16" s="186">
        <f t="shared" si="5"/>
        <v>277.77777777777777</v>
      </c>
      <c r="P16" s="113">
        <v>450</v>
      </c>
      <c r="Q16" s="146">
        <v>460</v>
      </c>
      <c r="R16" s="185">
        <f t="shared" si="6"/>
        <v>0.97826086956521741</v>
      </c>
      <c r="S16" s="186">
        <f t="shared" si="7"/>
        <v>97.826086956521735</v>
      </c>
      <c r="U16" s="113">
        <v>450</v>
      </c>
      <c r="V16" s="146">
        <v>460</v>
      </c>
      <c r="W16" s="185">
        <f t="shared" si="8"/>
        <v>0.97826086956521741</v>
      </c>
      <c r="X16" s="186">
        <f t="shared" si="9"/>
        <v>97.826086956521735</v>
      </c>
      <c r="Z16" s="113">
        <v>450</v>
      </c>
      <c r="AA16" s="146">
        <v>520</v>
      </c>
      <c r="AB16" s="185">
        <f t="shared" si="10"/>
        <v>0.86538461538461542</v>
      </c>
      <c r="AC16" s="186">
        <f t="shared" si="11"/>
        <v>86.538461538461547</v>
      </c>
      <c r="AE16" s="113">
        <v>450</v>
      </c>
      <c r="AF16" s="146">
        <v>490</v>
      </c>
      <c r="AG16" s="185">
        <f t="shared" si="12"/>
        <v>0.91836734693877553</v>
      </c>
      <c r="AH16" s="186">
        <f t="shared" si="13"/>
        <v>91.83673469387756</v>
      </c>
    </row>
    <row r="17" spans="1:34" ht="15.75" thickBot="1" x14ac:dyDescent="0.3">
      <c r="A17" s="246" t="s">
        <v>144</v>
      </c>
      <c r="B17" s="247"/>
      <c r="C17" s="247"/>
      <c r="D17" s="187"/>
      <c r="F17" s="246" t="s">
        <v>145</v>
      </c>
      <c r="G17" s="247"/>
      <c r="H17" s="247"/>
      <c r="I17" s="187"/>
      <c r="K17" s="246" t="s">
        <v>146</v>
      </c>
      <c r="L17" s="247"/>
      <c r="M17" s="247"/>
      <c r="N17" s="248"/>
      <c r="P17" s="114">
        <v>500</v>
      </c>
      <c r="Q17" s="147">
        <v>510</v>
      </c>
      <c r="R17" s="185">
        <f t="shared" si="6"/>
        <v>0.98039215686274506</v>
      </c>
      <c r="S17" s="186">
        <f t="shared" si="7"/>
        <v>98.039215686274503</v>
      </c>
      <c r="U17" s="114">
        <v>500</v>
      </c>
      <c r="V17" s="147">
        <v>570</v>
      </c>
      <c r="W17" s="185">
        <f t="shared" si="8"/>
        <v>0.8771929824561403</v>
      </c>
      <c r="X17" s="186">
        <f t="shared" si="9"/>
        <v>87.719298245614027</v>
      </c>
      <c r="Z17" s="114">
        <v>500</v>
      </c>
      <c r="AA17" s="147">
        <v>570</v>
      </c>
      <c r="AB17" s="185">
        <f t="shared" si="10"/>
        <v>0.8771929824561403</v>
      </c>
      <c r="AC17" s="186">
        <f t="shared" si="11"/>
        <v>87.719298245614027</v>
      </c>
      <c r="AE17" s="114">
        <v>500</v>
      </c>
      <c r="AF17" s="147">
        <v>560</v>
      </c>
      <c r="AG17" s="185">
        <f t="shared" si="12"/>
        <v>0.8928571428571429</v>
      </c>
      <c r="AH17" s="186">
        <f t="shared" si="13"/>
        <v>89.285714285714292</v>
      </c>
    </row>
    <row r="18" spans="1:34" ht="15.75" thickBot="1" x14ac:dyDescent="0.3">
      <c r="P18" s="246" t="s">
        <v>147</v>
      </c>
      <c r="Q18" s="247"/>
      <c r="R18" s="247"/>
      <c r="S18" s="248"/>
      <c r="U18" s="246" t="s">
        <v>147</v>
      </c>
      <c r="V18" s="247"/>
      <c r="W18" s="247"/>
      <c r="X18" s="248"/>
      <c r="Z18" s="246" t="s">
        <v>147</v>
      </c>
      <c r="AA18" s="247"/>
      <c r="AB18" s="247"/>
      <c r="AC18" s="248"/>
      <c r="AE18" s="246" t="s">
        <v>147</v>
      </c>
      <c r="AF18" s="247"/>
      <c r="AG18" s="247"/>
      <c r="AH18" s="248"/>
    </row>
    <row r="19" spans="1:34" x14ac:dyDescent="0.25">
      <c r="A19" s="1" t="s">
        <v>112</v>
      </c>
      <c r="F19" s="1" t="s">
        <v>112</v>
      </c>
      <c r="K19" s="1" t="s">
        <v>112</v>
      </c>
    </row>
    <row r="20" spans="1:34" x14ac:dyDescent="0.25">
      <c r="A20" s="1" t="s">
        <v>113</v>
      </c>
      <c r="F20" s="1" t="s">
        <v>113</v>
      </c>
      <c r="K20" s="1" t="s">
        <v>113</v>
      </c>
      <c r="P20" s="1" t="s">
        <v>112</v>
      </c>
    </row>
    <row r="21" spans="1:34" x14ac:dyDescent="0.25">
      <c r="P21" s="1" t="s">
        <v>113</v>
      </c>
    </row>
  </sheetData>
  <mergeCells count="16">
    <mergeCell ref="U5:X5"/>
    <mergeCell ref="U18:X18"/>
    <mergeCell ref="A17:C17"/>
    <mergeCell ref="F17:H17"/>
    <mergeCell ref="K17:N17"/>
    <mergeCell ref="P18:S18"/>
    <mergeCell ref="P5:S5"/>
    <mergeCell ref="Z5:AC5"/>
    <mergeCell ref="Z18:AC18"/>
    <mergeCell ref="AE5:AH5"/>
    <mergeCell ref="AE18:AH18"/>
    <mergeCell ref="AK5:AU5"/>
    <mergeCell ref="AK6:AU6"/>
    <mergeCell ref="AK7:AU7"/>
    <mergeCell ref="AK8:AU8"/>
    <mergeCell ref="AK9:AU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C8680A-23F9-4884-AAF8-9785ED71DFE7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B4ED9A79-929D-44D6-846D-F9AC5498CB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66F66C-4FB0-48AC-B52C-B2597B7231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Friction</vt:lpstr>
      <vt:lpstr>Gears</vt:lpstr>
      <vt:lpstr>Simple Harmonic Motion</vt:lpstr>
      <vt:lpstr>Rotational Friction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Abi Penny</dc:creator>
  <cp:keywords/>
  <dc:description/>
  <cp:lastModifiedBy>Owen Hooper (2517449)</cp:lastModifiedBy>
  <cp:revision/>
  <dcterms:created xsi:type="dcterms:W3CDTF">2025-06-27T08:03:11Z</dcterms:created>
  <dcterms:modified xsi:type="dcterms:W3CDTF">2025-12-07T20:03:38Z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