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Windows\Downloads\"/>
    </mc:Choice>
  </mc:AlternateContent>
  <xr:revisionPtr revIDLastSave="0" documentId="13_ncr:1_{FA745B5A-3A3E-4D25-8AAA-EE5BC94C4C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1" l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7" i="1"/>
  <c r="G18" i="1"/>
  <c r="H18" i="1" s="1"/>
  <c r="G19" i="1"/>
  <c r="H19" i="1" s="1"/>
  <c r="G20" i="1"/>
  <c r="H20" i="1" s="1"/>
  <c r="G21" i="1"/>
  <c r="H21" i="1" s="1"/>
  <c r="G22" i="1"/>
  <c r="G23" i="1"/>
  <c r="G24" i="1"/>
  <c r="G25" i="1"/>
  <c r="G26" i="1"/>
  <c r="H26" i="1" s="1"/>
  <c r="G27" i="1"/>
  <c r="G28" i="1"/>
  <c r="H28" i="1" s="1"/>
  <c r="G29" i="1"/>
  <c r="H29" i="1" s="1"/>
  <c r="G30" i="1"/>
  <c r="H30" i="1" s="1"/>
  <c r="G31" i="1"/>
  <c r="H31" i="1" s="1"/>
  <c r="G32" i="1"/>
  <c r="G33" i="1"/>
  <c r="H33" i="1" s="1"/>
  <c r="G34" i="1"/>
  <c r="G35" i="1"/>
  <c r="G36" i="1"/>
  <c r="G37" i="1"/>
  <c r="G38" i="1"/>
  <c r="G39" i="1"/>
  <c r="I39" i="1" s="1"/>
  <c r="K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G47" i="1"/>
  <c r="G48" i="1"/>
  <c r="G49" i="1"/>
  <c r="G50" i="1"/>
  <c r="G51" i="1"/>
  <c r="G52" i="1"/>
  <c r="H52" i="1" s="1"/>
  <c r="G53" i="1"/>
  <c r="H53" i="1" s="1"/>
  <c r="G54" i="1"/>
  <c r="H54" i="1" s="1"/>
  <c r="G55" i="1"/>
  <c r="H55" i="1" s="1"/>
  <c r="G56" i="1"/>
  <c r="H56" i="1" s="1"/>
  <c r="G57" i="1"/>
  <c r="H57" i="1" s="1"/>
  <c r="G58" i="1"/>
  <c r="G59" i="1"/>
  <c r="G60" i="1"/>
  <c r="G61" i="1"/>
  <c r="G62" i="1"/>
  <c r="G63" i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G71" i="1"/>
  <c r="G72" i="1"/>
  <c r="G73" i="1"/>
  <c r="G74" i="1"/>
  <c r="G75" i="1"/>
  <c r="H75" i="1" s="1"/>
  <c r="G76" i="1"/>
  <c r="H76" i="1" s="1"/>
  <c r="G77" i="1"/>
  <c r="H77" i="1" s="1"/>
  <c r="G78" i="1"/>
  <c r="H78" i="1" s="1"/>
  <c r="G79" i="1"/>
  <c r="H79" i="1" s="1"/>
  <c r="G80" i="1"/>
  <c r="G81" i="1"/>
  <c r="H81" i="1" s="1"/>
  <c r="G82" i="1"/>
  <c r="G83" i="1"/>
  <c r="G84" i="1"/>
  <c r="G85" i="1"/>
  <c r="G86" i="1"/>
  <c r="G87" i="1"/>
  <c r="H87" i="1" s="1"/>
  <c r="G88" i="1"/>
  <c r="H88" i="1" s="1"/>
  <c r="G89" i="1"/>
  <c r="H89" i="1" s="1"/>
  <c r="G90" i="1"/>
  <c r="H90" i="1" s="1"/>
  <c r="G91" i="1"/>
  <c r="H91" i="1" s="1"/>
  <c r="G92" i="1"/>
  <c r="G93" i="1"/>
  <c r="H93" i="1" s="1"/>
  <c r="G94" i="1"/>
  <c r="G95" i="1"/>
  <c r="G96" i="1"/>
  <c r="G97" i="1"/>
  <c r="G98" i="1"/>
  <c r="H98" i="1" s="1"/>
  <c r="G99" i="1"/>
  <c r="G100" i="1"/>
  <c r="H100" i="1" s="1"/>
  <c r="G101" i="1"/>
  <c r="H101" i="1" s="1"/>
  <c r="G102" i="1"/>
  <c r="H102" i="1" s="1"/>
  <c r="G103" i="1"/>
  <c r="H103" i="1" s="1"/>
  <c r="G104" i="1"/>
  <c r="G105" i="1"/>
  <c r="H105" i="1" s="1"/>
  <c r="G106" i="1"/>
  <c r="G107" i="1"/>
  <c r="G17" i="1"/>
  <c r="I17" i="1" s="1"/>
  <c r="K17" i="1" s="1"/>
  <c r="B18" i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M26" i="1" l="1"/>
  <c r="M75" i="1"/>
  <c r="M87" i="1"/>
  <c r="M98" i="1"/>
  <c r="I27" i="1"/>
  <c r="K27" i="1" s="1"/>
  <c r="I26" i="1"/>
  <c r="K26" i="1" s="1"/>
  <c r="I38" i="1"/>
  <c r="K38" i="1" s="1"/>
  <c r="I63" i="1"/>
  <c r="K63" i="1" s="1"/>
  <c r="I50" i="1"/>
  <c r="K50" i="1" s="1"/>
  <c r="I37" i="1"/>
  <c r="K37" i="1" s="1"/>
  <c r="I60" i="1"/>
  <c r="K60" i="1" s="1"/>
  <c r="I35" i="1"/>
  <c r="K35" i="1" s="1"/>
  <c r="I51" i="1"/>
  <c r="K51" i="1" s="1"/>
  <c r="I86" i="1"/>
  <c r="K86" i="1" s="1"/>
  <c r="I49" i="1"/>
  <c r="K49" i="1" s="1"/>
  <c r="I72" i="1"/>
  <c r="K72" i="1" s="1"/>
  <c r="I70" i="1"/>
  <c r="K70" i="1" s="1"/>
  <c r="I99" i="1"/>
  <c r="K99" i="1" s="1"/>
  <c r="I74" i="1"/>
  <c r="K74" i="1" s="1"/>
  <c r="I61" i="1"/>
  <c r="K61" i="1" s="1"/>
  <c r="I96" i="1"/>
  <c r="K96" i="1" s="1"/>
  <c r="I24" i="1"/>
  <c r="K24" i="1" s="1"/>
  <c r="I83" i="1"/>
  <c r="K83" i="1" s="1"/>
  <c r="H63" i="1"/>
  <c r="M63" i="1" s="1"/>
  <c r="I58" i="1"/>
  <c r="K58" i="1" s="1"/>
  <c r="H51" i="1"/>
  <c r="M51" i="1" s="1"/>
  <c r="I98" i="1"/>
  <c r="K98" i="1" s="1"/>
  <c r="I33" i="1"/>
  <c r="K33" i="1" s="1"/>
  <c r="I85" i="1"/>
  <c r="K85" i="1" s="1"/>
  <c r="I84" i="1"/>
  <c r="K84" i="1" s="1"/>
  <c r="H74" i="1"/>
  <c r="M74" i="1" s="1"/>
  <c r="I59" i="1"/>
  <c r="K59" i="1" s="1"/>
  <c r="I94" i="1"/>
  <c r="K94" i="1" s="1"/>
  <c r="I22" i="1"/>
  <c r="K22" i="1" s="1"/>
  <c r="I104" i="1"/>
  <c r="K104" i="1" s="1"/>
  <c r="I92" i="1"/>
  <c r="K92" i="1" s="1"/>
  <c r="I80" i="1"/>
  <c r="K80" i="1" s="1"/>
  <c r="I32" i="1"/>
  <c r="K32" i="1" s="1"/>
  <c r="H50" i="1"/>
  <c r="M50" i="1" s="1"/>
  <c r="I87" i="1"/>
  <c r="K87" i="1" s="1"/>
  <c r="I45" i="1"/>
  <c r="K45" i="1" s="1"/>
  <c r="I62" i="1"/>
  <c r="K62" i="1" s="1"/>
  <c r="H86" i="1"/>
  <c r="M86" i="1" s="1"/>
  <c r="I73" i="1"/>
  <c r="K73" i="1" s="1"/>
  <c r="I21" i="1"/>
  <c r="K21" i="1" s="1"/>
  <c r="I36" i="1"/>
  <c r="K36" i="1" s="1"/>
  <c r="I95" i="1"/>
  <c r="K95" i="1" s="1"/>
  <c r="I23" i="1"/>
  <c r="K23" i="1" s="1"/>
  <c r="I34" i="1"/>
  <c r="K34" i="1" s="1"/>
  <c r="H39" i="1"/>
  <c r="M39" i="1" s="1"/>
  <c r="I71" i="1"/>
  <c r="K71" i="1" s="1"/>
  <c r="I106" i="1"/>
  <c r="K106" i="1" s="1"/>
  <c r="I46" i="1"/>
  <c r="K46" i="1" s="1"/>
  <c r="H38" i="1"/>
  <c r="M38" i="1" s="1"/>
  <c r="I75" i="1"/>
  <c r="K75" i="1" s="1"/>
  <c r="I97" i="1"/>
  <c r="K97" i="1" s="1"/>
  <c r="I25" i="1"/>
  <c r="K25" i="1" s="1"/>
  <c r="I48" i="1"/>
  <c r="K48" i="1" s="1"/>
  <c r="I107" i="1"/>
  <c r="K107" i="1" s="1"/>
  <c r="I47" i="1"/>
  <c r="K47" i="1" s="1"/>
  <c r="I82" i="1"/>
  <c r="K82" i="1" s="1"/>
  <c r="H62" i="1"/>
  <c r="M62" i="1" s="1"/>
  <c r="H99" i="1"/>
  <c r="M99" i="1" s="1"/>
  <c r="H27" i="1"/>
  <c r="M27" i="1" s="1"/>
  <c r="J88" i="1"/>
  <c r="M88" i="1"/>
  <c r="M40" i="1"/>
  <c r="J40" i="1"/>
  <c r="J28" i="1"/>
  <c r="M28" i="1"/>
  <c r="J64" i="1"/>
  <c r="M64" i="1"/>
  <c r="J100" i="1"/>
  <c r="M100" i="1"/>
  <c r="M93" i="1"/>
  <c r="J93" i="1"/>
  <c r="M69" i="1"/>
  <c r="J69" i="1"/>
  <c r="J68" i="1"/>
  <c r="M68" i="1"/>
  <c r="J76" i="1"/>
  <c r="M76" i="1"/>
  <c r="M45" i="1"/>
  <c r="J45" i="1"/>
  <c r="M81" i="1"/>
  <c r="J81" i="1"/>
  <c r="M57" i="1"/>
  <c r="J57" i="1"/>
  <c r="M21" i="1"/>
  <c r="J21" i="1"/>
  <c r="J56" i="1"/>
  <c r="M56" i="1"/>
  <c r="J44" i="1"/>
  <c r="M44" i="1"/>
  <c r="J20" i="1"/>
  <c r="M20" i="1"/>
  <c r="J103" i="1"/>
  <c r="M103" i="1"/>
  <c r="J42" i="1"/>
  <c r="M42" i="1"/>
  <c r="M52" i="1"/>
  <c r="J52" i="1"/>
  <c r="M105" i="1"/>
  <c r="J105" i="1"/>
  <c r="M33" i="1"/>
  <c r="J33" i="1"/>
  <c r="J91" i="1"/>
  <c r="M91" i="1"/>
  <c r="J79" i="1"/>
  <c r="M79" i="1"/>
  <c r="M67" i="1"/>
  <c r="J67" i="1"/>
  <c r="J55" i="1"/>
  <c r="M55" i="1"/>
  <c r="J43" i="1"/>
  <c r="M43" i="1"/>
  <c r="J31" i="1"/>
  <c r="M31" i="1"/>
  <c r="J19" i="1"/>
  <c r="M19" i="1"/>
  <c r="J102" i="1"/>
  <c r="M102" i="1"/>
  <c r="J90" i="1"/>
  <c r="M90" i="1"/>
  <c r="J78" i="1"/>
  <c r="M78" i="1"/>
  <c r="J66" i="1"/>
  <c r="M66" i="1"/>
  <c r="J54" i="1"/>
  <c r="M54" i="1"/>
  <c r="J30" i="1"/>
  <c r="M30" i="1"/>
  <c r="J18" i="1"/>
  <c r="M18" i="1"/>
  <c r="M101" i="1"/>
  <c r="J101" i="1"/>
  <c r="M89" i="1"/>
  <c r="J89" i="1"/>
  <c r="M77" i="1"/>
  <c r="J77" i="1"/>
  <c r="M65" i="1"/>
  <c r="J65" i="1"/>
  <c r="M53" i="1"/>
  <c r="J53" i="1"/>
  <c r="M41" i="1"/>
  <c r="J41" i="1"/>
  <c r="M29" i="1"/>
  <c r="J29" i="1"/>
  <c r="I105" i="1"/>
  <c r="K105" i="1" s="1"/>
  <c r="I93" i="1"/>
  <c r="K93" i="1" s="1"/>
  <c r="I81" i="1"/>
  <c r="K81" i="1" s="1"/>
  <c r="I69" i="1"/>
  <c r="K69" i="1" s="1"/>
  <c r="I57" i="1"/>
  <c r="K57" i="1" s="1"/>
  <c r="I44" i="1"/>
  <c r="K44" i="1" s="1"/>
  <c r="H97" i="1"/>
  <c r="H85" i="1"/>
  <c r="H73" i="1"/>
  <c r="H61" i="1"/>
  <c r="H49" i="1"/>
  <c r="H37" i="1"/>
  <c r="H25" i="1"/>
  <c r="I103" i="1"/>
  <c r="K103" i="1" s="1"/>
  <c r="I91" i="1"/>
  <c r="K91" i="1" s="1"/>
  <c r="I79" i="1"/>
  <c r="K79" i="1" s="1"/>
  <c r="I67" i="1"/>
  <c r="K67" i="1" s="1"/>
  <c r="I55" i="1"/>
  <c r="K55" i="1" s="1"/>
  <c r="I43" i="1"/>
  <c r="K43" i="1" s="1"/>
  <c r="I31" i="1"/>
  <c r="K31" i="1" s="1"/>
  <c r="I19" i="1"/>
  <c r="K19" i="1" s="1"/>
  <c r="J87" i="1"/>
  <c r="J75" i="1"/>
  <c r="I56" i="1"/>
  <c r="K56" i="1" s="1"/>
  <c r="H17" i="1"/>
  <c r="H96" i="1"/>
  <c r="H84" i="1"/>
  <c r="H72" i="1"/>
  <c r="H60" i="1"/>
  <c r="H48" i="1"/>
  <c r="H36" i="1"/>
  <c r="H24" i="1"/>
  <c r="I102" i="1"/>
  <c r="K102" i="1" s="1"/>
  <c r="I90" i="1"/>
  <c r="K90" i="1" s="1"/>
  <c r="I78" i="1"/>
  <c r="K78" i="1" s="1"/>
  <c r="I66" i="1"/>
  <c r="K66" i="1" s="1"/>
  <c r="I54" i="1"/>
  <c r="K54" i="1" s="1"/>
  <c r="I42" i="1"/>
  <c r="K42" i="1" s="1"/>
  <c r="I30" i="1"/>
  <c r="K30" i="1" s="1"/>
  <c r="I18" i="1"/>
  <c r="K18" i="1" s="1"/>
  <c r="J98" i="1"/>
  <c r="J86" i="1"/>
  <c r="J74" i="1"/>
  <c r="J26" i="1"/>
  <c r="I68" i="1"/>
  <c r="K68" i="1" s="1"/>
  <c r="H107" i="1"/>
  <c r="H95" i="1"/>
  <c r="H83" i="1"/>
  <c r="H71" i="1"/>
  <c r="H59" i="1"/>
  <c r="H47" i="1"/>
  <c r="H35" i="1"/>
  <c r="H23" i="1"/>
  <c r="I101" i="1"/>
  <c r="K101" i="1" s="1"/>
  <c r="I89" i="1"/>
  <c r="K89" i="1" s="1"/>
  <c r="I77" i="1"/>
  <c r="K77" i="1" s="1"/>
  <c r="I65" i="1"/>
  <c r="K65" i="1" s="1"/>
  <c r="I53" i="1"/>
  <c r="K53" i="1" s="1"/>
  <c r="I41" i="1"/>
  <c r="K41" i="1" s="1"/>
  <c r="I29" i="1"/>
  <c r="K29" i="1" s="1"/>
  <c r="I20" i="1"/>
  <c r="K20" i="1" s="1"/>
  <c r="H106" i="1"/>
  <c r="H94" i="1"/>
  <c r="H82" i="1"/>
  <c r="H70" i="1"/>
  <c r="H58" i="1"/>
  <c r="H46" i="1"/>
  <c r="H34" i="1"/>
  <c r="H22" i="1"/>
  <c r="I100" i="1"/>
  <c r="K100" i="1" s="1"/>
  <c r="I88" i="1"/>
  <c r="K88" i="1" s="1"/>
  <c r="I76" i="1"/>
  <c r="K76" i="1" s="1"/>
  <c r="I64" i="1"/>
  <c r="K64" i="1" s="1"/>
  <c r="I52" i="1"/>
  <c r="K52" i="1" s="1"/>
  <c r="I40" i="1"/>
  <c r="K40" i="1" s="1"/>
  <c r="I28" i="1"/>
  <c r="K28" i="1" s="1"/>
  <c r="H104" i="1"/>
  <c r="H92" i="1"/>
  <c r="H80" i="1"/>
  <c r="H32" i="1"/>
  <c r="J38" i="1" l="1"/>
  <c r="J39" i="1"/>
  <c r="J50" i="1"/>
  <c r="J51" i="1"/>
  <c r="J27" i="1"/>
  <c r="J62" i="1"/>
  <c r="J63" i="1"/>
  <c r="J99" i="1"/>
  <c r="J32" i="1"/>
  <c r="M32" i="1"/>
  <c r="M58" i="1"/>
  <c r="J58" i="1"/>
  <c r="M24" i="1"/>
  <c r="J24" i="1"/>
  <c r="M82" i="1"/>
  <c r="J82" i="1"/>
  <c r="M94" i="1"/>
  <c r="J94" i="1"/>
  <c r="M47" i="1"/>
  <c r="J47" i="1"/>
  <c r="M48" i="1"/>
  <c r="J48" i="1"/>
  <c r="M49" i="1"/>
  <c r="J49" i="1"/>
  <c r="M46" i="1"/>
  <c r="J46" i="1"/>
  <c r="M71" i="1"/>
  <c r="J71" i="1"/>
  <c r="M34" i="1"/>
  <c r="J34" i="1"/>
  <c r="J80" i="1"/>
  <c r="M80" i="1"/>
  <c r="J92" i="1"/>
  <c r="M92" i="1"/>
  <c r="M23" i="1"/>
  <c r="J23" i="1"/>
  <c r="M106" i="1"/>
  <c r="J106" i="1"/>
  <c r="M85" i="1"/>
  <c r="J85" i="1"/>
  <c r="M35" i="1"/>
  <c r="J35" i="1"/>
  <c r="M37" i="1"/>
  <c r="J37" i="1"/>
  <c r="M60" i="1"/>
  <c r="J60" i="1"/>
  <c r="M61" i="1"/>
  <c r="J61" i="1"/>
  <c r="M95" i="1"/>
  <c r="J95" i="1"/>
  <c r="M96" i="1"/>
  <c r="J96" i="1"/>
  <c r="M97" i="1"/>
  <c r="J97" i="1"/>
  <c r="M70" i="1"/>
  <c r="J70" i="1"/>
  <c r="M72" i="1"/>
  <c r="J72" i="1"/>
  <c r="M83" i="1"/>
  <c r="J83" i="1"/>
  <c r="M84" i="1"/>
  <c r="J84" i="1"/>
  <c r="M107" i="1"/>
  <c r="J107" i="1"/>
  <c r="M17" i="1"/>
  <c r="J17" i="1"/>
  <c r="J104" i="1"/>
  <c r="M104" i="1"/>
  <c r="M25" i="1"/>
  <c r="J25" i="1"/>
  <c r="M36" i="1"/>
  <c r="J36" i="1"/>
  <c r="M59" i="1"/>
  <c r="J59" i="1"/>
  <c r="M73" i="1"/>
  <c r="J73" i="1"/>
  <c r="M22" i="1"/>
  <c r="J22" i="1"/>
</calcChain>
</file>

<file path=xl/sharedStrings.xml><?xml version="1.0" encoding="utf-8"?>
<sst xmlns="http://schemas.openxmlformats.org/spreadsheetml/2006/main" count="55" uniqueCount="47">
  <si>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</si>
  <si>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</si>
  <si>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</si>
  <si>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</si>
  <si>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</si>
  <si>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</si>
  <si>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</si>
  <si>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</si>
  <si>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</si>
  <si>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</si>
  <si>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</si>
  <si>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</si>
  <si>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</si>
  <si>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Data</t>
  </si>
  <si>
    <t>Radius of dyno (m)</t>
  </si>
  <si>
    <t>Fuel mass (kg/Lt)</t>
  </si>
  <si>
    <t>bore (mm)</t>
  </si>
  <si>
    <t>stroke (mm)</t>
  </si>
  <si>
    <t>CV Petrol (MJ/kg)</t>
  </si>
  <si>
    <t>AP (kPa)</t>
  </si>
  <si>
    <t>Engine size (cc)</t>
  </si>
  <si>
    <t>No. Cylynders</t>
  </si>
  <si>
    <t>Standard pressure (kPa)</t>
  </si>
  <si>
    <t>Corrected Power</t>
  </si>
  <si>
    <t>kW</t>
  </si>
  <si>
    <t>Temperature (k)</t>
  </si>
  <si>
    <t>Standard temperature (k)</t>
  </si>
  <si>
    <t>BMEP</t>
  </si>
  <si>
    <t>SFC</t>
  </si>
  <si>
    <t>Thermal efficiency</t>
  </si>
  <si>
    <t>g/kWh</t>
  </si>
  <si>
    <t>T</t>
  </si>
  <si>
    <t>Nm</t>
  </si>
  <si>
    <t>lbft</t>
  </si>
  <si>
    <t>Power</t>
  </si>
  <si>
    <t>bHp</t>
  </si>
  <si>
    <t>Fuel energy input</t>
  </si>
  <si>
    <t>MJ/h</t>
  </si>
  <si>
    <t>l/hour</t>
  </si>
  <si>
    <t>Mass of fuel/hour</t>
  </si>
  <si>
    <t>kg/h</t>
  </si>
  <si>
    <t>kW to MJ/h</t>
  </si>
  <si>
    <t>kPa</t>
  </si>
  <si>
    <t>Smoothed SFC</t>
  </si>
  <si>
    <t xml:space="preserve">Smoothed torque nm </t>
  </si>
  <si>
    <t xml:space="preserve">Smootehd BMEP (kPa) </t>
  </si>
  <si>
    <t xml:space="preserve">fgfgf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</si>
</sst>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(Rpm) against SFC (g/kWh)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BsC'!$B$17:$B$107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BsC'!$N$17:$N$107</c:f>
              <c:numCache>
                <c:formatCode>General</c:formatCode>
                <c:ptCount val="91"/>
                <c:pt idx="0">
                  <c:v>0.35001675702271895</c:v>
                </c:pt>
                <c:pt idx="1">
                  <c:v>0.34121470773250268</c:v>
                </c:pt>
                <c:pt idx="2">
                  <c:v>0.32856990509883088</c:v>
                </c:pt>
                <c:pt idx="3">
                  <c:v>0.30889720327818815</c:v>
                </c:pt>
                <c:pt idx="4">
                  <c:v>0.29795215873743147</c:v>
                </c:pt>
                <c:pt idx="5">
                  <c:v>0.29873005935432667</c:v>
                </c:pt>
                <c:pt idx="6">
                  <c:v>0.28222980910936396</c:v>
                </c:pt>
                <c:pt idx="7">
                  <c:v>0.26818520489214082</c:v>
                </c:pt>
                <c:pt idx="8">
                  <c:v>0.26541134289039514</c:v>
                </c:pt>
                <c:pt idx="9">
                  <c:v>0.25654070010486235</c:v>
                </c:pt>
                <c:pt idx="10">
                  <c:v>0.25688749699211949</c:v>
                </c:pt>
                <c:pt idx="11">
                  <c:v>0.25957856796362733</c:v>
                </c:pt>
                <c:pt idx="12">
                  <c:v>0.2572599825843076</c:v>
                </c:pt>
                <c:pt idx="13">
                  <c:v>0.25622692001236802</c:v>
                </c:pt>
                <c:pt idx="14">
                  <c:v>0.2522110635328555</c:v>
                </c:pt>
                <c:pt idx="15">
                  <c:v>0.25191627933092769</c:v>
                </c:pt>
                <c:pt idx="16">
                  <c:v>0.25820238313538479</c:v>
                </c:pt>
                <c:pt idx="17">
                  <c:v>0.26160590019884306</c:v>
                </c:pt>
                <c:pt idx="18">
                  <c:v>0.26155759849590005</c:v>
                </c:pt>
                <c:pt idx="19">
                  <c:v>0.25990795837418817</c:v>
                </c:pt>
                <c:pt idx="20">
                  <c:v>0.26130879578344618</c:v>
                </c:pt>
                <c:pt idx="21">
                  <c:v>0.25815173744818221</c:v>
                </c:pt>
                <c:pt idx="22">
                  <c:v>0.25603503992811916</c:v>
                </c:pt>
                <c:pt idx="23">
                  <c:v>0.25461921287621236</c:v>
                </c:pt>
                <c:pt idx="24">
                  <c:v>0.25433796143277448</c:v>
                </c:pt>
                <c:pt idx="25">
                  <c:v>0.25293515409301803</c:v>
                </c:pt>
                <c:pt idx="26">
                  <c:v>0.25300934695743826</c:v>
                </c:pt>
                <c:pt idx="27">
                  <c:v>0.25567010683139013</c:v>
                </c:pt>
                <c:pt idx="28">
                  <c:v>0.2570431029967935</c:v>
                </c:pt>
                <c:pt idx="29">
                  <c:v>0.25526994999305708</c:v>
                </c:pt>
                <c:pt idx="30">
                  <c:v>0.25674436852943605</c:v>
                </c:pt>
                <c:pt idx="31">
                  <c:v>0.25684580736380341</c:v>
                </c:pt>
                <c:pt idx="32">
                  <c:v>0.26051078754942736</c:v>
                </c:pt>
                <c:pt idx="33">
                  <c:v>0.26141735375155756</c:v>
                </c:pt>
                <c:pt idx="34">
                  <c:v>0.26332361359927475</c:v>
                </c:pt>
                <c:pt idx="35">
                  <c:v>0.26618396223473817</c:v>
                </c:pt>
                <c:pt idx="36">
                  <c:v>0.26435631032198204</c:v>
                </c:pt>
                <c:pt idx="37">
                  <c:v>0.26476020303199083</c:v>
                </c:pt>
                <c:pt idx="38">
                  <c:v>0.26891250880642326</c:v>
                </c:pt>
                <c:pt idx="39">
                  <c:v>0.27241309213165066</c:v>
                </c:pt>
                <c:pt idx="40">
                  <c:v>0.27713717983257202</c:v>
                </c:pt>
                <c:pt idx="41">
                  <c:v>0.28361671743578004</c:v>
                </c:pt>
                <c:pt idx="42">
                  <c:v>0.28445688715302597</c:v>
                </c:pt>
                <c:pt idx="43">
                  <c:v>0.28858857529131898</c:v>
                </c:pt>
                <c:pt idx="44">
                  <c:v>0.28718361474647597</c:v>
                </c:pt>
                <c:pt idx="45">
                  <c:v>0.28879775686795023</c:v>
                </c:pt>
                <c:pt idx="46">
                  <c:v>0.28567145946324629</c:v>
                </c:pt>
                <c:pt idx="47">
                  <c:v>0.2838725426280897</c:v>
                </c:pt>
                <c:pt idx="48">
                  <c:v>0.28492145882663206</c:v>
                </c:pt>
                <c:pt idx="49">
                  <c:v>0.28176791643201499</c:v>
                </c:pt>
                <c:pt idx="50">
                  <c:v>0.28479316097874896</c:v>
                </c:pt>
                <c:pt idx="51">
                  <c:v>0.28306180382531154</c:v>
                </c:pt>
                <c:pt idx="52">
                  <c:v>0.29037265289164771</c:v>
                </c:pt>
                <c:pt idx="53">
                  <c:v>0.28943314521942859</c:v>
                </c:pt>
                <c:pt idx="54">
                  <c:v>0.29353118712162335</c:v>
                </c:pt>
                <c:pt idx="55">
                  <c:v>0.29044189490817962</c:v>
                </c:pt>
                <c:pt idx="56">
                  <c:v>0.29176945022287643</c:v>
                </c:pt>
                <c:pt idx="57">
                  <c:v>0.29473629379335498</c:v>
                </c:pt>
                <c:pt idx="58">
                  <c:v>0.29447904811303216</c:v>
                </c:pt>
                <c:pt idx="59">
                  <c:v>0.30046886031117631</c:v>
                </c:pt>
                <c:pt idx="60">
                  <c:v>0.30143143566204839</c:v>
                </c:pt>
                <c:pt idx="61">
                  <c:v>0.30359089052421412</c:v>
                </c:pt>
                <c:pt idx="62">
                  <c:v>0.30514135417500332</c:v>
                </c:pt>
                <c:pt idx="63">
                  <c:v>0.30821471504735209</c:v>
                </c:pt>
                <c:pt idx="64">
                  <c:v>0.30797223573365345</c:v>
                </c:pt>
                <c:pt idx="65">
                  <c:v>0.30906245407803151</c:v>
                </c:pt>
                <c:pt idx="66">
                  <c:v>0.31240632174285693</c:v>
                </c:pt>
                <c:pt idx="67">
                  <c:v>0.31377836224991812</c:v>
                </c:pt>
                <c:pt idx="68">
                  <c:v>0.31380462480544491</c:v>
                </c:pt>
                <c:pt idx="69">
                  <c:v>0.31067015019303118</c:v>
                </c:pt>
                <c:pt idx="70">
                  <c:v>0.31359695920796432</c:v>
                </c:pt>
                <c:pt idx="71">
                  <c:v>0.31340632391768569</c:v>
                </c:pt>
                <c:pt idx="72">
                  <c:v>0.31469456536559859</c:v>
                </c:pt>
                <c:pt idx="73">
                  <c:v>0.31562174342524607</c:v>
                </c:pt>
                <c:pt idx="74">
                  <c:v>0.31550096734984295</c:v>
                </c:pt>
                <c:pt idx="75">
                  <c:v>0.32005838394800684</c:v>
                </c:pt>
                <c:pt idx="76">
                  <c:v>0.32109526604499844</c:v>
                </c:pt>
                <c:pt idx="77">
                  <c:v>0.32447470498210945</c:v>
                </c:pt>
                <c:pt idx="78">
                  <c:v>0.32814980259306276</c:v>
                </c:pt>
                <c:pt idx="79">
                  <c:v>0.32970500437142802</c:v>
                </c:pt>
                <c:pt idx="80">
                  <c:v>0.33062709133328244</c:v>
                </c:pt>
                <c:pt idx="81">
                  <c:v>0.33442317546558653</c:v>
                </c:pt>
                <c:pt idx="82">
                  <c:v>0.33687357623745889</c:v>
                </c:pt>
                <c:pt idx="83">
                  <c:v>0.3409220162758021</c:v>
                </c:pt>
                <c:pt idx="84">
                  <c:v>0.34430648244185003</c:v>
                </c:pt>
                <c:pt idx="85">
                  <c:v>0.34467462589790032</c:v>
                </c:pt>
                <c:pt idx="86">
                  <c:v>0.34744179921738472</c:v>
                </c:pt>
                <c:pt idx="87">
                  <c:v>0.34705548121786084</c:v>
                </c:pt>
                <c:pt idx="88">
                  <c:v>0.35591480727290542</c:v>
                </c:pt>
                <c:pt idx="89">
                  <c:v>0.3607183465667283</c:v>
                </c:pt>
                <c:pt idx="90">
                  <c:v>0.36377550312946066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C70-496A-A662-417298CB43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1578512"/>
        <c:axId val="1781576592"/>
      </c:scatterChart>
      <c:valAx>
        <c:axId val="1781578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1576592"/>
        <c:crosses val="autoZero"/>
        <c:crossBetween val="midCat"/>
      </c:valAx>
      <c:valAx>
        <c:axId val="1781576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1578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 speed (Rpm) against</a:t>
            </a:r>
            <a:r>
              <a:rPr lang="en-GB" baseline="0"/>
              <a:t> Torque (Nm)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BsC'!$B$17:$B$107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BsC'!$G$17:$G$107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9BF-4951-9559-A7477C016B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4952272"/>
        <c:axId val="1704954672"/>
      </c:scatterChart>
      <c:valAx>
        <c:axId val="1704952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4954672"/>
        <c:crosses val="autoZero"/>
        <c:crossBetween val="midCat"/>
      </c:valAx>
      <c:valAx>
        <c:axId val="1704954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04952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against BMEP (kPa)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BsC'!$B$17:$B$107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BsC'!$M$17:$M$107</c:f>
              <c:numCache>
                <c:formatCode>General</c:formatCode>
                <c:ptCount val="91"/>
                <c:pt idx="0">
                  <c:v>289.99407940803565</c:v>
                </c:pt>
                <c:pt idx="1">
                  <c:v>291.35792347741</c:v>
                </c:pt>
                <c:pt idx="2">
                  <c:v>294.00338401114448</c:v>
                </c:pt>
                <c:pt idx="3">
                  <c:v>295.47781003208979</c:v>
                </c:pt>
                <c:pt idx="4">
                  <c:v>300.02017635046354</c:v>
                </c:pt>
                <c:pt idx="5">
                  <c:v>304.83757983043671</c:v>
                </c:pt>
                <c:pt idx="6">
                  <c:v>310.44606957934002</c:v>
                </c:pt>
                <c:pt idx="7">
                  <c:v>316.99308819926819</c:v>
                </c:pt>
                <c:pt idx="8">
                  <c:v>323.99944723341395</c:v>
                </c:pt>
                <c:pt idx="9">
                  <c:v>328.29513073674491</c:v>
                </c:pt>
                <c:pt idx="10">
                  <c:v>331.70332319285308</c:v>
                </c:pt>
                <c:pt idx="11">
                  <c:v>333.98017722135125</c:v>
                </c:pt>
                <c:pt idx="12">
                  <c:v>335.91677909116976</c:v>
                </c:pt>
                <c:pt idx="13">
                  <c:v>336.77024492252468</c:v>
                </c:pt>
                <c:pt idx="14">
                  <c:v>336.44133450246756</c:v>
                </c:pt>
                <c:pt idx="15">
                  <c:v>337.02259860687872</c:v>
                </c:pt>
                <c:pt idx="16">
                  <c:v>339.07261786292378</c:v>
                </c:pt>
                <c:pt idx="17">
                  <c:v>340.06501999240612</c:v>
                </c:pt>
                <c:pt idx="18">
                  <c:v>340.75119517907689</c:v>
                </c:pt>
                <c:pt idx="19">
                  <c:v>342.94015073324948</c:v>
                </c:pt>
                <c:pt idx="20">
                  <c:v>346.36819123194721</c:v>
                </c:pt>
                <c:pt idx="21">
                  <c:v>348.31897027504408</c:v>
                </c:pt>
                <c:pt idx="22">
                  <c:v>351.01546863258056</c:v>
                </c:pt>
                <c:pt idx="23">
                  <c:v>353.84523241893322</c:v>
                </c:pt>
                <c:pt idx="24">
                  <c:v>354.81778650582595</c:v>
                </c:pt>
                <c:pt idx="25">
                  <c:v>357.34415878402262</c:v>
                </c:pt>
                <c:pt idx="26">
                  <c:v>359.13615348640224</c:v>
                </c:pt>
                <c:pt idx="27">
                  <c:v>359.59549390061983</c:v>
                </c:pt>
                <c:pt idx="28">
                  <c:v>359.22121652607211</c:v>
                </c:pt>
                <c:pt idx="29">
                  <c:v>358.82992654359055</c:v>
                </c:pt>
                <c:pt idx="30">
                  <c:v>358.50668699284489</c:v>
                </c:pt>
                <c:pt idx="31">
                  <c:v>357.94243549636775</c:v>
                </c:pt>
                <c:pt idx="32">
                  <c:v>357.72127159322588</c:v>
                </c:pt>
                <c:pt idx="33">
                  <c:v>356.83094511134743</c:v>
                </c:pt>
                <c:pt idx="34">
                  <c:v>354.17697827364589</c:v>
                </c:pt>
                <c:pt idx="35">
                  <c:v>351.38691057247252</c:v>
                </c:pt>
                <c:pt idx="36">
                  <c:v>350.71207712442447</c:v>
                </c:pt>
                <c:pt idx="37">
                  <c:v>349.86144672772531</c:v>
                </c:pt>
                <c:pt idx="38">
                  <c:v>347.39461857729765</c:v>
                </c:pt>
                <c:pt idx="39">
                  <c:v>345.4608521421348</c:v>
                </c:pt>
                <c:pt idx="40">
                  <c:v>345.09791650620974</c:v>
                </c:pt>
                <c:pt idx="41">
                  <c:v>343.43635179799065</c:v>
                </c:pt>
                <c:pt idx="42">
                  <c:v>343.43918723264636</c:v>
                </c:pt>
                <c:pt idx="43">
                  <c:v>342.66511357165001</c:v>
                </c:pt>
                <c:pt idx="44">
                  <c:v>341.94207773445578</c:v>
                </c:pt>
                <c:pt idx="45">
                  <c:v>342.63392379043779</c:v>
                </c:pt>
                <c:pt idx="46">
                  <c:v>344.88242347237929</c:v>
                </c:pt>
                <c:pt idx="47">
                  <c:v>346.43624166368318</c:v>
                </c:pt>
                <c:pt idx="48">
                  <c:v>348.56848852474258</c:v>
                </c:pt>
                <c:pt idx="49">
                  <c:v>350.10529410811239</c:v>
                </c:pt>
                <c:pt idx="50">
                  <c:v>349.97202867929622</c:v>
                </c:pt>
                <c:pt idx="51">
                  <c:v>352.17516140674712</c:v>
                </c:pt>
                <c:pt idx="52">
                  <c:v>351.78103598960985</c:v>
                </c:pt>
                <c:pt idx="53">
                  <c:v>351.50032795869913</c:v>
                </c:pt>
                <c:pt idx="54">
                  <c:v>351.06934189103811</c:v>
                </c:pt>
                <c:pt idx="55">
                  <c:v>350.93324102756628</c:v>
                </c:pt>
                <c:pt idx="56">
                  <c:v>350.20169888640493</c:v>
                </c:pt>
                <c:pt idx="57">
                  <c:v>347.82844007961427</c:v>
                </c:pt>
                <c:pt idx="58">
                  <c:v>346.36819123194721</c:v>
                </c:pt>
                <c:pt idx="59">
                  <c:v>343.60931331198617</c:v>
                </c:pt>
                <c:pt idx="60">
                  <c:v>340.26350041830267</c:v>
                </c:pt>
                <c:pt idx="61">
                  <c:v>336.66249840560943</c:v>
                </c:pt>
                <c:pt idx="62">
                  <c:v>332.99911683049146</c:v>
                </c:pt>
                <c:pt idx="63">
                  <c:v>330.32813738485606</c:v>
                </c:pt>
                <c:pt idx="64">
                  <c:v>328.71477506578316</c:v>
                </c:pt>
                <c:pt idx="65">
                  <c:v>326.17139017965258</c:v>
                </c:pt>
                <c:pt idx="66">
                  <c:v>324.34820569606069</c:v>
                </c:pt>
                <c:pt idx="67">
                  <c:v>323.28491770018661</c:v>
                </c:pt>
                <c:pt idx="68">
                  <c:v>322.87377967511532</c:v>
                </c:pt>
                <c:pt idx="69">
                  <c:v>323.19701922586103</c:v>
                </c:pt>
                <c:pt idx="70">
                  <c:v>321.27175909466519</c:v>
                </c:pt>
                <c:pt idx="71">
                  <c:v>320.6139382545511</c:v>
                </c:pt>
                <c:pt idx="72">
                  <c:v>318.12159119222241</c:v>
                </c:pt>
                <c:pt idx="73">
                  <c:v>314.90620829269955</c:v>
                </c:pt>
                <c:pt idx="74">
                  <c:v>311.82125538733709</c:v>
                </c:pt>
                <c:pt idx="75">
                  <c:v>308.08131707651626</c:v>
                </c:pt>
                <c:pt idx="76">
                  <c:v>303.60700118987847</c:v>
                </c:pt>
                <c:pt idx="77">
                  <c:v>298.40114316207934</c:v>
                </c:pt>
                <c:pt idx="78">
                  <c:v>293.84176423577162</c:v>
                </c:pt>
                <c:pt idx="79">
                  <c:v>290.1642054873754</c:v>
                </c:pt>
                <c:pt idx="80">
                  <c:v>286.67945629556436</c:v>
                </c:pt>
                <c:pt idx="81">
                  <c:v>281.60090928380458</c:v>
                </c:pt>
                <c:pt idx="82">
                  <c:v>276.6859668516766</c:v>
                </c:pt>
                <c:pt idx="83">
                  <c:v>271.77244213687646</c:v>
                </c:pt>
                <c:pt idx="84">
                  <c:v>268.80856229131086</c:v>
                </c:pt>
                <c:pt idx="85">
                  <c:v>263.9721613991448</c:v>
                </c:pt>
                <c:pt idx="86">
                  <c:v>260.26057743488064</c:v>
                </c:pt>
                <c:pt idx="87">
                  <c:v>256.87280010829329</c:v>
                </c:pt>
                <c:pt idx="88">
                  <c:v>254.16099040361627</c:v>
                </c:pt>
                <c:pt idx="89">
                  <c:v>252.14272801571465</c:v>
                </c:pt>
                <c:pt idx="90">
                  <c:v>251.3539100945089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F8B-4D2B-AAF9-255A5DEFC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9876863"/>
        <c:axId val="549885503"/>
      </c:scatterChart>
      <c:valAx>
        <c:axId val="5498768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885503"/>
        <c:crosses val="autoZero"/>
        <c:crossBetween val="midCat"/>
      </c:valAx>
      <c:valAx>
        <c:axId val="549885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 (kPa)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98768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Engine Speed (Rpm) against Smoothed SFC (g/kWh)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BsC'!$B$17:$B$107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BsC'!$AE$17:$AE$107</c:f>
              <c:numCache>
                <c:formatCode>General</c:formatCode>
                <c:ptCount val="91"/>
                <c:pt idx="0">
                  <c:v>0.311722</c:v>
                </c:pt>
                <c:pt idx="1">
                  <c:v>0.30980799999999997</c:v>
                </c:pt>
                <c:pt idx="2">
                  <c:v>0.30632300000000001</c:v>
                </c:pt>
                <c:pt idx="3">
                  <c:v>0.30172500000000002</c:v>
                </c:pt>
                <c:pt idx="4">
                  <c:v>0.29676900000000001</c:v>
                </c:pt>
                <c:pt idx="5">
                  <c:v>0.29175400000000001</c:v>
                </c:pt>
                <c:pt idx="6">
                  <c:v>0.28638999999999998</c:v>
                </c:pt>
                <c:pt idx="7">
                  <c:v>0.28123399999999998</c:v>
                </c:pt>
                <c:pt idx="8">
                  <c:v>0.27672999999999998</c:v>
                </c:pt>
                <c:pt idx="9">
                  <c:v>0.27279300000000001</c:v>
                </c:pt>
                <c:pt idx="10">
                  <c:v>0.26966800000000002</c:v>
                </c:pt>
                <c:pt idx="11">
                  <c:v>0.26718199999999998</c:v>
                </c:pt>
                <c:pt idx="12">
                  <c:v>0.26507599999999998</c:v>
                </c:pt>
                <c:pt idx="13">
                  <c:v>0.26336100000000001</c:v>
                </c:pt>
                <c:pt idx="14">
                  <c:v>0.26200200000000001</c:v>
                </c:pt>
                <c:pt idx="15">
                  <c:v>0.261133</c:v>
                </c:pt>
                <c:pt idx="16">
                  <c:v>0.26072499999999998</c:v>
                </c:pt>
                <c:pt idx="17">
                  <c:v>0.26044400000000001</c:v>
                </c:pt>
                <c:pt idx="18">
                  <c:v>0.260104</c:v>
                </c:pt>
                <c:pt idx="19">
                  <c:v>0.25969100000000001</c:v>
                </c:pt>
                <c:pt idx="20">
                  <c:v>0.25926700000000003</c:v>
                </c:pt>
                <c:pt idx="21">
                  <c:v>0.25874200000000003</c:v>
                </c:pt>
                <c:pt idx="22">
                  <c:v>0.25824599999999998</c:v>
                </c:pt>
                <c:pt idx="23">
                  <c:v>0.25785999999999998</c:v>
                </c:pt>
                <c:pt idx="24">
                  <c:v>0.257637</c:v>
                </c:pt>
                <c:pt idx="25">
                  <c:v>0.25757799999999997</c:v>
                </c:pt>
                <c:pt idx="26">
                  <c:v>0.25775199999999998</c:v>
                </c:pt>
                <c:pt idx="27">
                  <c:v>0.25816299999999998</c:v>
                </c:pt>
                <c:pt idx="28">
                  <c:v>0.25869799999999998</c:v>
                </c:pt>
                <c:pt idx="29">
                  <c:v>0.25931599999999999</c:v>
                </c:pt>
                <c:pt idx="30">
                  <c:v>0.26013599999999998</c:v>
                </c:pt>
                <c:pt idx="31">
                  <c:v>0.26112600000000002</c:v>
                </c:pt>
                <c:pt idx="32">
                  <c:v>0.26233000000000001</c:v>
                </c:pt>
                <c:pt idx="33">
                  <c:v>0.263625</c:v>
                </c:pt>
                <c:pt idx="34">
                  <c:v>0.26503100000000002</c:v>
                </c:pt>
                <c:pt idx="35">
                  <c:v>0.26652199999999998</c:v>
                </c:pt>
                <c:pt idx="36">
                  <c:v>0.26802900000000002</c:v>
                </c:pt>
                <c:pt idx="37">
                  <c:v>0.26972000000000002</c:v>
                </c:pt>
                <c:pt idx="38">
                  <c:v>0.27166000000000001</c:v>
                </c:pt>
                <c:pt idx="39">
                  <c:v>0.27373599999999998</c:v>
                </c:pt>
                <c:pt idx="40">
                  <c:v>0.27587899999999999</c:v>
                </c:pt>
                <c:pt idx="41">
                  <c:v>0.27795900000000001</c:v>
                </c:pt>
                <c:pt idx="42">
                  <c:v>0.279756</c:v>
                </c:pt>
                <c:pt idx="43">
                  <c:v>0.28131800000000001</c:v>
                </c:pt>
                <c:pt idx="44">
                  <c:v>0.28251700000000002</c:v>
                </c:pt>
                <c:pt idx="45">
                  <c:v>0.28348200000000001</c:v>
                </c:pt>
                <c:pt idx="46">
                  <c:v>0.28418100000000002</c:v>
                </c:pt>
                <c:pt idx="47">
                  <c:v>0.284806</c:v>
                </c:pt>
                <c:pt idx="48">
                  <c:v>0.28547699999999998</c:v>
                </c:pt>
                <c:pt idx="49">
                  <c:v>0.28617700000000001</c:v>
                </c:pt>
                <c:pt idx="50">
                  <c:v>0.28709600000000002</c:v>
                </c:pt>
                <c:pt idx="51">
                  <c:v>0.28813100000000003</c:v>
                </c:pt>
                <c:pt idx="52">
                  <c:v>0.28942000000000001</c:v>
                </c:pt>
                <c:pt idx="53">
                  <c:v>0.29065999999999997</c:v>
                </c:pt>
                <c:pt idx="54">
                  <c:v>0.291962</c:v>
                </c:pt>
                <c:pt idx="55">
                  <c:v>0.293186</c:v>
                </c:pt>
                <c:pt idx="56">
                  <c:v>0.294547</c:v>
                </c:pt>
                <c:pt idx="57">
                  <c:v>0.29604599999999998</c:v>
                </c:pt>
                <c:pt idx="58">
                  <c:v>0.29761100000000001</c:v>
                </c:pt>
                <c:pt idx="59">
                  <c:v>0.29933300000000002</c:v>
                </c:pt>
                <c:pt idx="60">
                  <c:v>0.30099799999999999</c:v>
                </c:pt>
                <c:pt idx="61">
                  <c:v>0.30264099999999999</c:v>
                </c:pt>
                <c:pt idx="62">
                  <c:v>0.30423699999999998</c:v>
                </c:pt>
                <c:pt idx="63">
                  <c:v>0.305788</c:v>
                </c:pt>
                <c:pt idx="64">
                  <c:v>0.30721700000000002</c:v>
                </c:pt>
                <c:pt idx="65">
                  <c:v>0.30860900000000002</c:v>
                </c:pt>
                <c:pt idx="66">
                  <c:v>0.309977</c:v>
                </c:pt>
                <c:pt idx="67">
                  <c:v>0.31122499999999997</c:v>
                </c:pt>
                <c:pt idx="68">
                  <c:v>0.31234400000000001</c:v>
                </c:pt>
                <c:pt idx="69">
                  <c:v>0.31339099999999998</c:v>
                </c:pt>
                <c:pt idx="70">
                  <c:v>0.31457400000000002</c:v>
                </c:pt>
                <c:pt idx="71">
                  <c:v>0.315805</c:v>
                </c:pt>
                <c:pt idx="72">
                  <c:v>0.31715700000000002</c:v>
                </c:pt>
                <c:pt idx="73">
                  <c:v>0.318631</c:v>
                </c:pt>
                <c:pt idx="74">
                  <c:v>0.32025599999999999</c:v>
                </c:pt>
                <c:pt idx="75">
                  <c:v>0.32211899999999999</c:v>
                </c:pt>
                <c:pt idx="76">
                  <c:v>0.32408500000000001</c:v>
                </c:pt>
                <c:pt idx="77">
                  <c:v>0.32619999999999999</c:v>
                </c:pt>
                <c:pt idx="78">
                  <c:v>0.32840200000000003</c:v>
                </c:pt>
                <c:pt idx="79">
                  <c:v>0.33061600000000002</c:v>
                </c:pt>
                <c:pt idx="80">
                  <c:v>0.33287600000000001</c:v>
                </c:pt>
                <c:pt idx="81">
                  <c:v>0.33524900000000002</c:v>
                </c:pt>
                <c:pt idx="82">
                  <c:v>0.33766200000000002</c:v>
                </c:pt>
                <c:pt idx="83">
                  <c:v>0.340115</c:v>
                </c:pt>
                <c:pt idx="84">
                  <c:v>0.342528</c:v>
                </c:pt>
                <c:pt idx="85">
                  <c:v>0.34485199999999999</c:v>
                </c:pt>
                <c:pt idx="86">
                  <c:v>0.34718399999999999</c:v>
                </c:pt>
                <c:pt idx="87">
                  <c:v>0.34950399999999998</c:v>
                </c:pt>
                <c:pt idx="88">
                  <c:v>0.35194599999999998</c:v>
                </c:pt>
                <c:pt idx="89">
                  <c:v>0.35418899999999998</c:v>
                </c:pt>
                <c:pt idx="90">
                  <c:v>0.35610700000000001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CA-4729-AA20-355A89BF34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0448752"/>
        <c:axId val="1040449232"/>
      </c:scatterChart>
      <c:valAx>
        <c:axId val="1040448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449232"/>
        <c:crosses val="autoZero"/>
        <c:crossBetween val="midCat"/>
      </c:valAx>
      <c:valAx>
        <c:axId val="104044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Smoothed SFC (g/kWh)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448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Engine speed (Rpm) against Smoothed Torque (Nm)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BsC'!$B$17:$B$107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BsC'!$AD$17:$AD$107</c:f>
              <c:numCache>
                <c:formatCode>General</c:formatCode>
                <c:ptCount val="91"/>
                <c:pt idx="0">
                  <c:v>87.045000000000002</c:v>
                </c:pt>
                <c:pt idx="1">
                  <c:v>87.2256</c:v>
                </c:pt>
                <c:pt idx="2">
                  <c:v>87.5762</c:v>
                </c:pt>
                <c:pt idx="3">
                  <c:v>88.0762</c:v>
                </c:pt>
                <c:pt idx="4">
                  <c:v>88.729500000000002</c:v>
                </c:pt>
                <c:pt idx="5">
                  <c:v>89.503299999999996</c:v>
                </c:pt>
                <c:pt idx="6">
                  <c:v>90.367099999999994</c:v>
                </c:pt>
                <c:pt idx="7">
                  <c:v>91.2834</c:v>
                </c:pt>
                <c:pt idx="8">
                  <c:v>92.203800000000001</c:v>
                </c:pt>
                <c:pt idx="9">
                  <c:v>93.073499999999996</c:v>
                </c:pt>
                <c:pt idx="10">
                  <c:v>93.874200000000002</c:v>
                </c:pt>
                <c:pt idx="11">
                  <c:v>94.596999999999994</c:v>
                </c:pt>
                <c:pt idx="12">
                  <c:v>95.245199999999997</c:v>
                </c:pt>
                <c:pt idx="13">
                  <c:v>95.823300000000003</c:v>
                </c:pt>
                <c:pt idx="14">
                  <c:v>96.348100000000002</c:v>
                </c:pt>
                <c:pt idx="15">
                  <c:v>96.850399999999993</c:v>
                </c:pt>
                <c:pt idx="16">
                  <c:v>97.347099999999998</c:v>
                </c:pt>
                <c:pt idx="17">
                  <c:v>97.833399999999997</c:v>
                </c:pt>
                <c:pt idx="18">
                  <c:v>98.319400000000002</c:v>
                </c:pt>
                <c:pt idx="19">
                  <c:v>98.819599999999994</c:v>
                </c:pt>
                <c:pt idx="20">
                  <c:v>99.327399999999997</c:v>
                </c:pt>
                <c:pt idx="21">
                  <c:v>99.819000000000003</c:v>
                </c:pt>
                <c:pt idx="22">
                  <c:v>100.291</c:v>
                </c:pt>
                <c:pt idx="23">
                  <c:v>100.72799999999999</c:v>
                </c:pt>
                <c:pt idx="24">
                  <c:v>101.111</c:v>
                </c:pt>
                <c:pt idx="25">
                  <c:v>101.44499999999999</c:v>
                </c:pt>
                <c:pt idx="26">
                  <c:v>101.711</c:v>
                </c:pt>
                <c:pt idx="27">
                  <c:v>101.89700000000001</c:v>
                </c:pt>
                <c:pt idx="28">
                  <c:v>102.004</c:v>
                </c:pt>
                <c:pt idx="29">
                  <c:v>102.044</c:v>
                </c:pt>
                <c:pt idx="30">
                  <c:v>102.024</c:v>
                </c:pt>
                <c:pt idx="31">
                  <c:v>101.94799999999999</c:v>
                </c:pt>
                <c:pt idx="32">
                  <c:v>101.821</c:v>
                </c:pt>
                <c:pt idx="33">
                  <c:v>101.63800000000001</c:v>
                </c:pt>
                <c:pt idx="34">
                  <c:v>101.404</c:v>
                </c:pt>
                <c:pt idx="35">
                  <c:v>101.146</c:v>
                </c:pt>
                <c:pt idx="36">
                  <c:v>100.89</c:v>
                </c:pt>
                <c:pt idx="37">
                  <c:v>100.633</c:v>
                </c:pt>
                <c:pt idx="38">
                  <c:v>100.375</c:v>
                </c:pt>
                <c:pt idx="39">
                  <c:v>100.139</c:v>
                </c:pt>
                <c:pt idx="40">
                  <c:v>99.939499999999995</c:v>
                </c:pt>
                <c:pt idx="41">
                  <c:v>99.772900000000007</c:v>
                </c:pt>
                <c:pt idx="42">
                  <c:v>99.654499999999999</c:v>
                </c:pt>
                <c:pt idx="43">
                  <c:v>99.578299999999999</c:v>
                </c:pt>
                <c:pt idx="44">
                  <c:v>99.551699999999997</c:v>
                </c:pt>
                <c:pt idx="45">
                  <c:v>99.583699999999993</c:v>
                </c:pt>
                <c:pt idx="46">
                  <c:v>99.665899999999993</c:v>
                </c:pt>
                <c:pt idx="47">
                  <c:v>99.770200000000003</c:v>
                </c:pt>
                <c:pt idx="48">
                  <c:v>99.879400000000004</c:v>
                </c:pt>
                <c:pt idx="49">
                  <c:v>99.968299999999999</c:v>
                </c:pt>
                <c:pt idx="50">
                  <c:v>100.01900000000001</c:v>
                </c:pt>
                <c:pt idx="51">
                  <c:v>100.03700000000001</c:v>
                </c:pt>
                <c:pt idx="52">
                  <c:v>99.989500000000007</c:v>
                </c:pt>
                <c:pt idx="53">
                  <c:v>99.881500000000003</c:v>
                </c:pt>
                <c:pt idx="54">
                  <c:v>99.711100000000002</c:v>
                </c:pt>
                <c:pt idx="55">
                  <c:v>99.475999999999999</c:v>
                </c:pt>
                <c:pt idx="56">
                  <c:v>99.166399999999996</c:v>
                </c:pt>
                <c:pt idx="57">
                  <c:v>98.777299999999997</c:v>
                </c:pt>
                <c:pt idx="58">
                  <c:v>98.323499999999996</c:v>
                </c:pt>
                <c:pt idx="59">
                  <c:v>97.803200000000004</c:v>
                </c:pt>
                <c:pt idx="60">
                  <c:v>97.230099999999993</c:v>
                </c:pt>
                <c:pt idx="61">
                  <c:v>96.623699999999999</c:v>
                </c:pt>
                <c:pt idx="62">
                  <c:v>96.005399999999995</c:v>
                </c:pt>
                <c:pt idx="63">
                  <c:v>95.397099999999995</c:v>
                </c:pt>
                <c:pt idx="64">
                  <c:v>94.806700000000006</c:v>
                </c:pt>
                <c:pt idx="65">
                  <c:v>94.228099999999998</c:v>
                </c:pt>
                <c:pt idx="66">
                  <c:v>93.668700000000001</c:v>
                </c:pt>
                <c:pt idx="67">
                  <c:v>93.126800000000003</c:v>
                </c:pt>
                <c:pt idx="68">
                  <c:v>92.590800000000002</c:v>
                </c:pt>
                <c:pt idx="69">
                  <c:v>92.039599999999993</c:v>
                </c:pt>
                <c:pt idx="70">
                  <c:v>91.441100000000006</c:v>
                </c:pt>
                <c:pt idx="71">
                  <c:v>90.793000000000006</c:v>
                </c:pt>
                <c:pt idx="72">
                  <c:v>90.072400000000002</c:v>
                </c:pt>
                <c:pt idx="73">
                  <c:v>89.2791</c:v>
                </c:pt>
                <c:pt idx="74">
                  <c:v>88.419799999999995</c:v>
                </c:pt>
                <c:pt idx="75">
                  <c:v>87.495800000000003</c:v>
                </c:pt>
                <c:pt idx="76">
                  <c:v>86.514700000000005</c:v>
                </c:pt>
                <c:pt idx="77">
                  <c:v>85.491799999999998</c:v>
                </c:pt>
                <c:pt idx="78">
                  <c:v>84.450900000000004</c:v>
                </c:pt>
                <c:pt idx="79">
                  <c:v>83.405500000000004</c:v>
                </c:pt>
                <c:pt idx="80">
                  <c:v>82.356300000000005</c:v>
                </c:pt>
                <c:pt idx="81">
                  <c:v>81.300899999999999</c:v>
                </c:pt>
                <c:pt idx="82">
                  <c:v>80.259600000000006</c:v>
                </c:pt>
                <c:pt idx="83">
                  <c:v>79.251000000000005</c:v>
                </c:pt>
                <c:pt idx="84">
                  <c:v>78.295500000000004</c:v>
                </c:pt>
                <c:pt idx="85">
                  <c:v>77.387799999999999</c:v>
                </c:pt>
                <c:pt idx="86">
                  <c:v>76.552099999999996</c:v>
                </c:pt>
                <c:pt idx="87">
                  <c:v>75.800200000000004</c:v>
                </c:pt>
                <c:pt idx="88">
                  <c:v>75.143000000000001</c:v>
                </c:pt>
                <c:pt idx="89">
                  <c:v>74.586799999999997</c:v>
                </c:pt>
                <c:pt idx="90">
                  <c:v>74.1327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B6B-41F4-9C34-1084089A0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0448272"/>
        <c:axId val="1040444432"/>
      </c:scatterChart>
      <c:valAx>
        <c:axId val="1040448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444432"/>
        <c:crosses val="autoZero"/>
        <c:crossBetween val="midCat"/>
      </c:valAx>
      <c:valAx>
        <c:axId val="1040444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448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 Speed</a:t>
            </a:r>
            <a:r>
              <a:rPr lang="en-GB" baseline="0"/>
              <a:t> (Rpm) against Smoothed BMEP (kPa)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BsC'!$B$17:$B$107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BsC'!$AC$17:$AC$107</c:f>
              <c:numCache>
                <c:formatCode>General</c:formatCode>
                <c:ptCount val="91"/>
                <c:pt idx="0">
                  <c:v>302.54700000000003</c:v>
                </c:pt>
                <c:pt idx="1">
                  <c:v>303.17500000000001</c:v>
                </c:pt>
                <c:pt idx="2">
                  <c:v>304.39299999999997</c:v>
                </c:pt>
                <c:pt idx="3">
                  <c:v>306.13099999999997</c:v>
                </c:pt>
                <c:pt idx="4">
                  <c:v>308.40199999999999</c:v>
                </c:pt>
                <c:pt idx="5">
                  <c:v>311.09100000000001</c:v>
                </c:pt>
                <c:pt idx="6">
                  <c:v>314.09399999999999</c:v>
                </c:pt>
                <c:pt idx="7">
                  <c:v>317.27800000000002</c:v>
                </c:pt>
                <c:pt idx="8">
                  <c:v>320.47699999999998</c:v>
                </c:pt>
                <c:pt idx="9">
                  <c:v>323.5</c:v>
                </c:pt>
                <c:pt idx="10">
                  <c:v>326.28300000000002</c:v>
                </c:pt>
                <c:pt idx="11">
                  <c:v>328.79599999999999</c:v>
                </c:pt>
                <c:pt idx="12">
                  <c:v>331.04899999999998</c:v>
                </c:pt>
                <c:pt idx="13">
                  <c:v>333.05799999999999</c:v>
                </c:pt>
                <c:pt idx="14">
                  <c:v>334.88200000000001</c:v>
                </c:pt>
                <c:pt idx="15">
                  <c:v>336.62799999999999</c:v>
                </c:pt>
                <c:pt idx="16">
                  <c:v>338.35399999999998</c:v>
                </c:pt>
                <c:pt idx="17">
                  <c:v>340.04500000000002</c:v>
                </c:pt>
                <c:pt idx="18">
                  <c:v>341.73399999999998</c:v>
                </c:pt>
                <c:pt idx="19">
                  <c:v>343.47199999999998</c:v>
                </c:pt>
                <c:pt idx="20">
                  <c:v>345.23700000000002</c:v>
                </c:pt>
                <c:pt idx="21">
                  <c:v>346.94600000000003</c:v>
                </c:pt>
                <c:pt idx="22">
                  <c:v>348.58600000000001</c:v>
                </c:pt>
                <c:pt idx="23">
                  <c:v>350.10399999999998</c:v>
                </c:pt>
                <c:pt idx="24">
                  <c:v>351.43599999999998</c:v>
                </c:pt>
                <c:pt idx="25">
                  <c:v>352.59800000000001</c:v>
                </c:pt>
                <c:pt idx="26">
                  <c:v>353.52300000000002</c:v>
                </c:pt>
                <c:pt idx="27">
                  <c:v>354.16699999999997</c:v>
                </c:pt>
                <c:pt idx="28">
                  <c:v>354.54</c:v>
                </c:pt>
                <c:pt idx="29">
                  <c:v>354.67899999999997</c:v>
                </c:pt>
                <c:pt idx="30">
                  <c:v>354.61</c:v>
                </c:pt>
                <c:pt idx="31">
                  <c:v>354.346</c:v>
                </c:pt>
                <c:pt idx="32">
                  <c:v>353.90300000000002</c:v>
                </c:pt>
                <c:pt idx="33">
                  <c:v>353.26900000000001</c:v>
                </c:pt>
                <c:pt idx="34">
                  <c:v>352.45600000000002</c:v>
                </c:pt>
                <c:pt idx="35">
                  <c:v>351.55799999999999</c:v>
                </c:pt>
                <c:pt idx="36">
                  <c:v>350.66800000000001</c:v>
                </c:pt>
                <c:pt idx="37">
                  <c:v>349.77600000000001</c:v>
                </c:pt>
                <c:pt idx="38">
                  <c:v>348.87900000000002</c:v>
                </c:pt>
                <c:pt idx="39">
                  <c:v>348.05700000000002</c:v>
                </c:pt>
                <c:pt idx="40">
                  <c:v>347.36500000000001</c:v>
                </c:pt>
                <c:pt idx="41">
                  <c:v>346.786</c:v>
                </c:pt>
                <c:pt idx="42">
                  <c:v>346.37400000000002</c:v>
                </c:pt>
                <c:pt idx="43">
                  <c:v>346.11</c:v>
                </c:pt>
                <c:pt idx="44">
                  <c:v>346.017</c:v>
                </c:pt>
                <c:pt idx="45">
                  <c:v>346.12799999999999</c:v>
                </c:pt>
                <c:pt idx="46">
                  <c:v>346.41399999999999</c:v>
                </c:pt>
                <c:pt idx="47">
                  <c:v>346.77699999999999</c:v>
                </c:pt>
                <c:pt idx="48">
                  <c:v>347.15600000000001</c:v>
                </c:pt>
                <c:pt idx="49">
                  <c:v>347.46499999999997</c:v>
                </c:pt>
                <c:pt idx="50">
                  <c:v>347.642</c:v>
                </c:pt>
                <c:pt idx="51">
                  <c:v>347.702</c:v>
                </c:pt>
                <c:pt idx="52">
                  <c:v>347.53899999999999</c:v>
                </c:pt>
                <c:pt idx="53">
                  <c:v>347.16300000000001</c:v>
                </c:pt>
                <c:pt idx="54">
                  <c:v>346.57100000000003</c:v>
                </c:pt>
                <c:pt idx="55">
                  <c:v>345.75400000000002</c:v>
                </c:pt>
                <c:pt idx="56">
                  <c:v>344.678</c:v>
                </c:pt>
                <c:pt idx="57">
                  <c:v>343.32600000000002</c:v>
                </c:pt>
                <c:pt idx="58">
                  <c:v>341.74799999999999</c:v>
                </c:pt>
                <c:pt idx="59">
                  <c:v>339.94</c:v>
                </c:pt>
                <c:pt idx="60">
                  <c:v>337.94799999999998</c:v>
                </c:pt>
                <c:pt idx="61">
                  <c:v>335.84</c:v>
                </c:pt>
                <c:pt idx="62">
                  <c:v>333.69099999999997</c:v>
                </c:pt>
                <c:pt idx="63">
                  <c:v>331.577</c:v>
                </c:pt>
                <c:pt idx="64">
                  <c:v>329.52499999999998</c:v>
                </c:pt>
                <c:pt idx="65">
                  <c:v>327.51299999999998</c:v>
                </c:pt>
                <c:pt idx="66">
                  <c:v>325.56900000000002</c:v>
                </c:pt>
                <c:pt idx="67">
                  <c:v>323.68599999999998</c:v>
                </c:pt>
                <c:pt idx="68">
                  <c:v>321.82299999999998</c:v>
                </c:pt>
                <c:pt idx="69">
                  <c:v>319.90699999999998</c:v>
                </c:pt>
                <c:pt idx="70">
                  <c:v>317.82600000000002</c:v>
                </c:pt>
                <c:pt idx="71">
                  <c:v>315.57400000000001</c:v>
                </c:pt>
                <c:pt idx="72">
                  <c:v>313.06900000000002</c:v>
                </c:pt>
                <c:pt idx="73">
                  <c:v>310.31200000000001</c:v>
                </c:pt>
                <c:pt idx="74">
                  <c:v>307.32499999999999</c:v>
                </c:pt>
                <c:pt idx="75">
                  <c:v>304.11399999999998</c:v>
                </c:pt>
                <c:pt idx="76">
                  <c:v>300.70299999999997</c:v>
                </c:pt>
                <c:pt idx="77">
                  <c:v>297.14800000000002</c:v>
                </c:pt>
                <c:pt idx="78">
                  <c:v>293.52999999999997</c:v>
                </c:pt>
                <c:pt idx="79">
                  <c:v>289.89699999999999</c:v>
                </c:pt>
                <c:pt idx="80">
                  <c:v>286.25</c:v>
                </c:pt>
                <c:pt idx="81">
                  <c:v>282.58199999999999</c:v>
                </c:pt>
                <c:pt idx="82">
                  <c:v>278.96199999999999</c:v>
                </c:pt>
                <c:pt idx="83">
                  <c:v>275.45699999999999</c:v>
                </c:pt>
                <c:pt idx="84">
                  <c:v>272.13600000000002</c:v>
                </c:pt>
                <c:pt idx="85">
                  <c:v>268.98099999999999</c:v>
                </c:pt>
                <c:pt idx="86">
                  <c:v>266.07600000000002</c:v>
                </c:pt>
                <c:pt idx="87">
                  <c:v>263.46300000000002</c:v>
                </c:pt>
                <c:pt idx="88">
                  <c:v>261.178</c:v>
                </c:pt>
                <c:pt idx="89">
                  <c:v>259.245</c:v>
                </c:pt>
                <c:pt idx="90">
                  <c:v>257.66699999999997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A02-449B-89DB-E0646A02F5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0353712"/>
        <c:axId val="1040344592"/>
      </c:scatterChart>
      <c:valAx>
        <c:axId val="1040353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344592"/>
        <c:crosses val="autoZero"/>
        <c:crossBetween val="midCat"/>
      </c:valAx>
      <c:valAx>
        <c:axId val="104034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</a:t>
                </a:r>
                <a:r>
                  <a:rPr lang="en-GB" baseline="0"/>
                  <a:t> (kPa)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353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457199</xdr:colOff>
      <xdr:row>1</xdr:row>
      <xdr:rowOff>61911</xdr:rowOff>
    </xdr:from>
    <xdr:to>
      <xdr:col>26</xdr:col>
      <xdr:colOff>504824</xdr:colOff>
      <xdr:row>19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E075832-3796-FEB5-5217-613F022B9E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466725</xdr:colOff>
      <xdr:row>21</xdr:row>
      <xdr:rowOff>42862</xdr:rowOff>
    </xdr:from>
    <xdr:to>
      <xdr:col>26</xdr:col>
      <xdr:colOff>523875</xdr:colOff>
      <xdr:row>40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F442872-6059-1A5C-65C5-EA6B22075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466724</xdr:colOff>
      <xdr:row>41</xdr:row>
      <xdr:rowOff>104774</xdr:rowOff>
    </xdr:from>
    <xdr:to>
      <xdr:col>26</xdr:col>
      <xdr:colOff>533399</xdr:colOff>
      <xdr:row>60</xdr:row>
      <xdr:rowOff>95249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48667F5-8B2F-2AA9-8282-2A76BF9DB1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31</xdr:col>
      <xdr:colOff>47625</xdr:colOff>
      <xdr:row>1</xdr:row>
      <xdr:rowOff>42862</xdr:rowOff>
    </xdr:from>
    <xdr:to>
      <xdr:col>39</xdr:col>
      <xdr:colOff>542925</xdr:colOff>
      <xdr:row>19</xdr:row>
      <xdr:rowOff>57150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C83BF13-F6B2-C3F9-96B9-052877997D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57150</xdr:colOff>
      <xdr:row>20</xdr:row>
      <xdr:rowOff>61911</xdr:rowOff>
    </xdr:from>
    <xdr:to>
      <xdr:col>39</xdr:col>
      <xdr:colOff>552450</xdr:colOff>
      <xdr:row>39</xdr:row>
      <xdr:rowOff>123824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7BACEF2-2C15-1947-1FA2-4F306F4C33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31</xdr:col>
      <xdr:colOff>57149</xdr:colOff>
      <xdr:row>40</xdr:row>
      <xdr:rowOff>80962</xdr:rowOff>
    </xdr:from>
    <xdr:to>
      <xdr:col>39</xdr:col>
      <xdr:colOff>542924</xdr:colOff>
      <xdr:row>59</xdr:row>
      <xdr:rowOff>95250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6D5ABA9-6C14-FDE1-A4C8-D08C2CDB61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07"/>
  <sheetViews>
    <sheetView tabSelected="1" topLeftCell="U28" workbookViewId="0">
      <selection activeCell="AP49" sqref="AP49"/>
    </sheetView>
  </sheetViews>
  <sheetFormatPr defaultRowHeight="15" x14ac:dyDescent="0.25"/>
  <cols>
    <col min="1" max="1" width="24" style="1" bestFit="1" customWidth="1"/>
    <col min="2" max="2" width="13.42578125" style="1" customWidth="1"/>
    <col min="3" max="3" width="14.5703125" customWidth="1"/>
    <col min="4" max="4" width="14.140625" style="1" bestFit="1" customWidth="1"/>
    <col min="5" max="5" width="11.7109375" bestFit="1" customWidth="1"/>
    <col min="6" max="6" width="17" bestFit="1" customWidth="1"/>
    <col min="7" max="8" width="17.42578125" style="1" bestFit="1" customWidth="1"/>
    <col min="9" max="9" width="18" style="1" bestFit="1" customWidth="1"/>
    <col min="10" max="11" width="16" bestFit="1" customWidth="1"/>
    <col min="12" max="14" width="17.7109375" bestFit="1" customWidth="1"/>
    <col min="15" max="16" width="16.7109375" bestFit="1" customWidth="1"/>
    <col min="29" max="29" width="21.42578125" bestFit="1" customWidth="1"/>
    <col min="30" max="30" width="20.5703125" bestFit="1" customWidth="1"/>
    <col min="31" max="31" width="13.85546875" bestFit="1" customWidth="1"/>
  </cols>
  <sheetData>
    <row r="1" spans="1:31" x14ac:dyDescent="0.25">
      <c r="A1" s="8" t="s">
        <v>13</v>
      </c>
      <c r="B1" s="8"/>
      <c r="D1" s="2" t="s">
        <v>0</v>
      </c>
      <c r="E1" s="2" t="s">
        <v>1</v>
      </c>
      <c r="F1" s="2" t="s">
        <v>2</v>
      </c>
    </row>
    <row r="2" spans="1:31" x14ac:dyDescent="0.25">
      <c r="A2" t="s">
        <v>14</v>
      </c>
      <c r="B2">
        <v>0.81577599999999995</v>
      </c>
      <c r="D2" s="2" t="s">
        <v>3</v>
      </c>
      <c r="E2" s="2" t="s">
        <v>4</v>
      </c>
      <c r="F2" s="2" t="s">
        <v>5</v>
      </c>
    </row>
    <row r="3" spans="1:31" x14ac:dyDescent="0.25">
      <c r="A3" t="s">
        <v>15</v>
      </c>
      <c r="B3">
        <v>0.71499999999999997</v>
      </c>
      <c r="D3" s="3">
        <v>1018.9</v>
      </c>
      <c r="E3" s="3">
        <v>46</v>
      </c>
      <c r="F3" s="3">
        <v>27</v>
      </c>
      <c r="H3"/>
      <c r="I3"/>
    </row>
    <row r="4" spans="1:31" x14ac:dyDescent="0.25">
      <c r="A4" s="6" t="s">
        <v>18</v>
      </c>
      <c r="B4" s="7">
        <v>45.8</v>
      </c>
      <c r="D4"/>
      <c r="G4"/>
      <c r="H4"/>
      <c r="I4"/>
    </row>
    <row r="5" spans="1:31" x14ac:dyDescent="0.25">
      <c r="A5" s="6" t="s">
        <v>19</v>
      </c>
      <c r="B5" s="7">
        <v>101.89</v>
      </c>
      <c r="E5" s="2"/>
      <c r="G5" s="2"/>
      <c r="H5" s="2"/>
      <c r="I5" s="2"/>
    </row>
    <row r="6" spans="1:31" x14ac:dyDescent="0.25">
      <c r="A6" s="6" t="s">
        <v>25</v>
      </c>
      <c r="B6" s="7">
        <v>300</v>
      </c>
      <c r="G6" s="2"/>
      <c r="H6" s="2"/>
      <c r="I6" s="2"/>
      <c r="J6" s="2"/>
      <c r="K6" s="2"/>
    </row>
    <row r="7" spans="1:31" x14ac:dyDescent="0.25">
      <c r="A7" t="s">
        <v>16</v>
      </c>
      <c r="B7">
        <v>75</v>
      </c>
      <c r="G7" s="2"/>
      <c r="H7" s="2"/>
      <c r="I7" s="2"/>
      <c r="J7" s="5"/>
      <c r="L7" s="5"/>
    </row>
    <row r="8" spans="1:31" x14ac:dyDescent="0.25">
      <c r="A8" s="6" t="s">
        <v>17</v>
      </c>
      <c r="B8" s="7">
        <v>90</v>
      </c>
    </row>
    <row r="9" spans="1:31" x14ac:dyDescent="0.25">
      <c r="A9" s="6" t="s">
        <v>20</v>
      </c>
      <c r="B9" s="7">
        <v>1600</v>
      </c>
    </row>
    <row r="10" spans="1:31" x14ac:dyDescent="0.25">
      <c r="A10" s="6" t="s">
        <v>21</v>
      </c>
      <c r="B10" s="7">
        <v>4</v>
      </c>
      <c r="I10" s="4"/>
    </row>
    <row r="11" spans="1:31" x14ac:dyDescent="0.25">
      <c r="A11" s="6" t="s">
        <v>22</v>
      </c>
      <c r="B11" s="7">
        <v>101.325</v>
      </c>
    </row>
    <row r="12" spans="1:31" x14ac:dyDescent="0.25">
      <c r="A12" s="6" t="s">
        <v>26</v>
      </c>
      <c r="B12" s="7">
        <v>288</v>
      </c>
    </row>
    <row r="13" spans="1:31" x14ac:dyDescent="0.25">
      <c r="A13" s="6"/>
      <c r="O13" s="1" t="s">
        <v>41</v>
      </c>
    </row>
    <row r="14" spans="1:31" x14ac:dyDescent="0.25">
      <c r="A14" s="6"/>
      <c r="O14" s="1">
        <v>3.6</v>
      </c>
    </row>
    <row r="15" spans="1:31" x14ac:dyDescent="0.25">
      <c r="A15" s="2" t="s">
        <v>6</v>
      </c>
      <c r="B15" s="2" t="s">
        <v>7</v>
      </c>
      <c r="C15" s="2" t="s">
        <v>8</v>
      </c>
      <c r="D15" s="2" t="s">
        <v>8</v>
      </c>
      <c r="E15" s="2" t="s">
        <v>9</v>
      </c>
      <c r="F15" s="2" t="s">
        <v>39</v>
      </c>
      <c r="G15" s="2" t="s">
        <v>31</v>
      </c>
      <c r="H15" s="2" t="s">
        <v>31</v>
      </c>
      <c r="I15" s="2" t="s">
        <v>34</v>
      </c>
      <c r="J15" s="2" t="s">
        <v>34</v>
      </c>
      <c r="K15" s="2" t="s">
        <v>23</v>
      </c>
      <c r="L15" s="2" t="s">
        <v>27</v>
      </c>
      <c r="M15" s="2" t="s">
        <v>27</v>
      </c>
      <c r="N15" s="2" t="s">
        <v>28</v>
      </c>
      <c r="O15" s="2" t="s">
        <v>29</v>
      </c>
      <c r="P15" s="2" t="s">
        <v>36</v>
      </c>
      <c r="AC15" t="s">
        <v>45</v>
      </c>
      <c r="AD15" t="s">
        <v>44</v>
      </c>
      <c r="AE15" t="s">
        <v>43</v>
      </c>
    </row>
    <row r="16" spans="1:31" x14ac:dyDescent="0.25">
      <c r="A16" s="2" t="s">
        <v>10</v>
      </c>
      <c r="B16" s="2" t="s">
        <v>11</v>
      </c>
      <c r="C16" s="2" t="s">
        <v>12</v>
      </c>
      <c r="D16" s="2" t="s">
        <v>38</v>
      </c>
      <c r="E16" s="2" t="s">
        <v>9</v>
      </c>
      <c r="F16" s="2" t="s">
        <v>40</v>
      </c>
      <c r="G16" s="2" t="s">
        <v>32</v>
      </c>
      <c r="H16" s="2" t="s">
        <v>33</v>
      </c>
      <c r="I16" s="2" t="s">
        <v>24</v>
      </c>
      <c r="J16" s="2" t="s">
        <v>35</v>
      </c>
      <c r="K16" s="2" t="s">
        <v>24</v>
      </c>
      <c r="L16" s="2" t="s">
        <v>24</v>
      </c>
      <c r="M16" s="2" t="s">
        <v>42</v>
      </c>
      <c r="N16" s="2" t="s">
        <v>30</v>
      </c>
      <c r="O16" s="2" t="s">
        <v>4</v>
      </c>
      <c r="P16" s="2" t="s">
        <v>37</v>
      </c>
    </row>
    <row r="17" spans="1:31" x14ac:dyDescent="0.25">
      <c r="A17" s="1">
        <v>102.27500000000001</v>
      </c>
      <c r="B17" s="1">
        <v>1000</v>
      </c>
      <c r="C17" s="1">
        <v>7.0400000000000004E-2</v>
      </c>
      <c r="D17" s="1">
        <f>C17*60</f>
        <v>4.2240000000000002</v>
      </c>
      <c r="E17" s="1">
        <v>1.2658</v>
      </c>
      <c r="F17">
        <f>D17*0.75</f>
        <v>3.1680000000000001</v>
      </c>
      <c r="G17">
        <f t="shared" ref="G17:G48" si="0">A17*$B$2</f>
        <v>83.433490399999997</v>
      </c>
      <c r="H17">
        <f>G17*0.73756</f>
        <v>61.537205179423999</v>
      </c>
      <c r="I17" s="1">
        <f t="shared" ref="I17:I48" si="1">(G17*B17)/9549</f>
        <v>8.7374060529898419</v>
      </c>
      <c r="J17" s="1">
        <f t="shared" ref="J17:J48" si="2">(H17*B17)/5252</f>
        <v>11.71690883081188</v>
      </c>
      <c r="K17" s="1">
        <f>((I17*$B$11)/$B$5)*($B$6/$B$12)</f>
        <v>9.0509952350491929</v>
      </c>
      <c r="L17">
        <f>(H17*75.4)/$B$9</f>
        <v>2.8999407940803565</v>
      </c>
      <c r="M17">
        <f>L17*100</f>
        <v>289.99407940803565</v>
      </c>
      <c r="N17">
        <f>F17/K17</f>
        <v>0.35001675702271895</v>
      </c>
      <c r="O17">
        <f t="shared" ref="O17:O48" si="3">(K17*$O$14/P17)*100</f>
        <v>22.456816283865603</v>
      </c>
      <c r="P17">
        <f t="shared" ref="P17:P48" si="4">F17*$B$4</f>
        <v>145.09440000000001</v>
      </c>
      <c r="AC17">
        <v>302.54700000000003</v>
      </c>
      <c r="AD17">
        <v>87.045000000000002</v>
      </c>
      <c r="AE17">
        <v>0.311722</v>
      </c>
    </row>
    <row r="18" spans="1:31" x14ac:dyDescent="0.25">
      <c r="A18" s="1">
        <v>102.756</v>
      </c>
      <c r="B18" s="1">
        <f t="shared" ref="B18:B49" si="5">B17+50</f>
        <v>1050</v>
      </c>
      <c r="C18" s="1">
        <v>7.2400000000000006E-2</v>
      </c>
      <c r="D18" s="1">
        <f t="shared" ref="D18:D81" si="6">C18*60</f>
        <v>4.3440000000000003</v>
      </c>
      <c r="E18" s="1">
        <v>1.26783</v>
      </c>
      <c r="F18">
        <f t="shared" ref="F18:F81" si="7">D18*0.75</f>
        <v>3.258</v>
      </c>
      <c r="G18">
        <f t="shared" si="0"/>
        <v>83.825878656</v>
      </c>
      <c r="H18">
        <f t="shared" ref="H18:H81" si="8">G18*0.73756</f>
        <v>61.826615061519362</v>
      </c>
      <c r="I18" s="1">
        <f t="shared" si="1"/>
        <v>9.2174230378887856</v>
      </c>
      <c r="J18" s="1">
        <f t="shared" si="2"/>
        <v>12.360614206891723</v>
      </c>
      <c r="K18" s="1">
        <f t="shared" ref="K18:K81" si="9">((I18*$B$11)/$B$5)*($B$6/$B$12)</f>
        <v>9.5482402316436161</v>
      </c>
      <c r="L18">
        <f t="shared" ref="L18:L81" si="10">(H18*75.4)/$B$9</f>
        <v>2.9135792347741001</v>
      </c>
      <c r="M18">
        <f t="shared" ref="M18:M81" si="11">L18*100</f>
        <v>291.35792347741</v>
      </c>
      <c r="N18">
        <f t="shared" ref="N18:N81" si="12">F18/K18</f>
        <v>0.34121470773250268</v>
      </c>
      <c r="O18">
        <f t="shared" si="3"/>
        <v>23.036117232366564</v>
      </c>
      <c r="P18">
        <f t="shared" si="4"/>
        <v>149.21639999999999</v>
      </c>
      <c r="AC18">
        <v>303.17500000000001</v>
      </c>
      <c r="AD18">
        <v>87.2256</v>
      </c>
      <c r="AE18">
        <v>0.30980799999999997</v>
      </c>
    </row>
    <row r="19" spans="1:31" x14ac:dyDescent="0.25">
      <c r="A19" s="1">
        <v>103.68899999999999</v>
      </c>
      <c r="B19" s="1">
        <f t="shared" si="5"/>
        <v>1100</v>
      </c>
      <c r="C19" s="1">
        <v>7.3700000000000002E-2</v>
      </c>
      <c r="D19" s="1">
        <f t="shared" si="6"/>
        <v>4.4219999999999997</v>
      </c>
      <c r="E19" s="1">
        <v>1.2734399999999999</v>
      </c>
      <c r="F19">
        <f t="shared" si="7"/>
        <v>3.3164999999999996</v>
      </c>
      <c r="G19">
        <f t="shared" si="0"/>
        <v>84.586997663999995</v>
      </c>
      <c r="H19">
        <f t="shared" si="8"/>
        <v>62.387985997059836</v>
      </c>
      <c r="I19" s="1">
        <f t="shared" si="1"/>
        <v>9.7440252833176242</v>
      </c>
      <c r="J19" s="1">
        <f t="shared" si="2"/>
        <v>13.066790669605069</v>
      </c>
      <c r="K19" s="1">
        <f t="shared" si="9"/>
        <v>10.093742453382717</v>
      </c>
      <c r="L19">
        <f t="shared" si="10"/>
        <v>2.940033840111445</v>
      </c>
      <c r="M19">
        <f t="shared" si="11"/>
        <v>294.00338401114448</v>
      </c>
      <c r="N19">
        <f t="shared" si="12"/>
        <v>0.32856990509883088</v>
      </c>
      <c r="O19">
        <f t="shared" si="3"/>
        <v>23.922647469400243</v>
      </c>
      <c r="P19">
        <f t="shared" si="4"/>
        <v>151.89569999999998</v>
      </c>
      <c r="AC19">
        <v>304.39299999999997</v>
      </c>
      <c r="AD19">
        <v>87.5762</v>
      </c>
      <c r="AE19">
        <v>0.30632300000000001</v>
      </c>
    </row>
    <row r="20" spans="1:31" x14ac:dyDescent="0.25">
      <c r="A20" s="1">
        <v>104.209</v>
      </c>
      <c r="B20" s="1">
        <f t="shared" si="5"/>
        <v>1150</v>
      </c>
      <c r="C20" s="1">
        <v>7.2800000000000004E-2</v>
      </c>
      <c r="D20" s="1">
        <f t="shared" si="6"/>
        <v>4.3680000000000003</v>
      </c>
      <c r="E20" s="1">
        <v>1.2847599999999999</v>
      </c>
      <c r="F20">
        <f t="shared" si="7"/>
        <v>3.2760000000000002</v>
      </c>
      <c r="G20">
        <f t="shared" si="0"/>
        <v>85.011201184000001</v>
      </c>
      <c r="H20">
        <f t="shared" si="8"/>
        <v>62.700861545271039</v>
      </c>
      <c r="I20" s="1">
        <f t="shared" si="1"/>
        <v>10.238022972206513</v>
      </c>
      <c r="J20" s="1">
        <f t="shared" si="2"/>
        <v>13.729244245442061</v>
      </c>
      <c r="K20" s="1">
        <f t="shared" si="9"/>
        <v>10.605469927319751</v>
      </c>
      <c r="L20">
        <f t="shared" si="10"/>
        <v>2.9547781003208979</v>
      </c>
      <c r="M20">
        <f t="shared" si="11"/>
        <v>295.47781003208979</v>
      </c>
      <c r="N20">
        <f t="shared" si="12"/>
        <v>0.30889720327818815</v>
      </c>
      <c r="O20">
        <f t="shared" si="3"/>
        <v>25.446206457410987</v>
      </c>
      <c r="P20">
        <f t="shared" si="4"/>
        <v>150.04079999999999</v>
      </c>
      <c r="AC20">
        <v>306.13099999999997</v>
      </c>
      <c r="AD20">
        <v>88.0762</v>
      </c>
      <c r="AE20">
        <v>0.30172500000000002</v>
      </c>
    </row>
    <row r="21" spans="1:31" x14ac:dyDescent="0.25">
      <c r="A21" s="1">
        <v>105.81100000000001</v>
      </c>
      <c r="B21" s="1">
        <f t="shared" si="5"/>
        <v>1200</v>
      </c>
      <c r="C21" s="1">
        <v>7.4399999999999994E-2</v>
      </c>
      <c r="D21" s="1">
        <f t="shared" si="6"/>
        <v>4.4639999999999995</v>
      </c>
      <c r="E21" s="1">
        <v>1.2918099999999999</v>
      </c>
      <c r="F21">
        <f t="shared" si="7"/>
        <v>3.3479999999999999</v>
      </c>
      <c r="G21">
        <f t="shared" si="0"/>
        <v>86.318074335999995</v>
      </c>
      <c r="H21">
        <f t="shared" si="8"/>
        <v>63.664758907260158</v>
      </c>
      <c r="I21" s="1">
        <f t="shared" si="1"/>
        <v>10.847386030285893</v>
      </c>
      <c r="J21" s="1">
        <f t="shared" si="2"/>
        <v>14.546403406076198</v>
      </c>
      <c r="K21" s="1">
        <f t="shared" si="9"/>
        <v>11.236703282121223</v>
      </c>
      <c r="L21">
        <f t="shared" si="10"/>
        <v>3.0002017635046356</v>
      </c>
      <c r="M21">
        <f t="shared" si="11"/>
        <v>300.02017635046354</v>
      </c>
      <c r="N21">
        <f t="shared" si="12"/>
        <v>0.29795215873743147</v>
      </c>
      <c r="O21">
        <f t="shared" si="3"/>
        <v>26.380953378694709</v>
      </c>
      <c r="P21">
        <f t="shared" si="4"/>
        <v>153.33839999999998</v>
      </c>
      <c r="AC21">
        <v>308.40199999999999</v>
      </c>
      <c r="AD21">
        <v>88.729500000000002</v>
      </c>
      <c r="AE21">
        <v>0.29676900000000001</v>
      </c>
    </row>
    <row r="22" spans="1:31" x14ac:dyDescent="0.25">
      <c r="A22" s="1">
        <v>107.51</v>
      </c>
      <c r="B22" s="1">
        <f t="shared" si="5"/>
        <v>1250</v>
      </c>
      <c r="C22" s="1">
        <v>7.8950000000000006E-2</v>
      </c>
      <c r="D22" s="1">
        <f t="shared" si="6"/>
        <v>4.7370000000000001</v>
      </c>
      <c r="E22" s="1">
        <v>1.2972900000000001</v>
      </c>
      <c r="F22">
        <f t="shared" si="7"/>
        <v>3.5527500000000001</v>
      </c>
      <c r="G22">
        <f t="shared" si="0"/>
        <v>87.704077760000004</v>
      </c>
      <c r="H22">
        <f t="shared" si="8"/>
        <v>64.687019592665607</v>
      </c>
      <c r="I22" s="1">
        <f t="shared" si="1"/>
        <v>11.480793507173527</v>
      </c>
      <c r="J22" s="1">
        <f t="shared" si="2"/>
        <v>15.395806262534654</v>
      </c>
      <c r="K22" s="1">
        <f t="shared" si="9"/>
        <v>11.892844020045697</v>
      </c>
      <c r="L22">
        <f t="shared" si="10"/>
        <v>3.0483757983043671</v>
      </c>
      <c r="M22">
        <f t="shared" si="11"/>
        <v>304.83757983043671</v>
      </c>
      <c r="N22">
        <f t="shared" si="12"/>
        <v>0.29873005935432667</v>
      </c>
      <c r="O22">
        <f t="shared" si="3"/>
        <v>26.31225671003028</v>
      </c>
      <c r="P22">
        <f t="shared" si="4"/>
        <v>162.71594999999999</v>
      </c>
      <c r="AC22">
        <v>311.09100000000001</v>
      </c>
      <c r="AD22">
        <v>89.503299999999996</v>
      </c>
      <c r="AE22">
        <v>0.29175400000000001</v>
      </c>
    </row>
    <row r="23" spans="1:31" x14ac:dyDescent="0.25">
      <c r="A23" s="1">
        <v>109.488</v>
      </c>
      <c r="B23" s="1">
        <f t="shared" si="5"/>
        <v>1300</v>
      </c>
      <c r="C23" s="1">
        <v>7.9000000000000001E-2</v>
      </c>
      <c r="D23" s="1">
        <f t="shared" si="6"/>
        <v>4.74</v>
      </c>
      <c r="E23" s="1">
        <v>1.29895</v>
      </c>
      <c r="F23">
        <f t="shared" si="7"/>
        <v>3.5550000000000002</v>
      </c>
      <c r="G23">
        <f t="shared" si="0"/>
        <v>89.317682687999991</v>
      </c>
      <c r="H23">
        <f t="shared" si="8"/>
        <v>65.877150043361269</v>
      </c>
      <c r="I23" s="1">
        <f t="shared" si="1"/>
        <v>12.159701277034243</v>
      </c>
      <c r="J23" s="1">
        <f t="shared" si="2"/>
        <v>16.30622525825774</v>
      </c>
      <c r="K23" s="1">
        <f t="shared" si="9"/>
        <v>12.596118075615601</v>
      </c>
      <c r="L23">
        <f t="shared" si="10"/>
        <v>3.1044606957934002</v>
      </c>
      <c r="M23">
        <f t="shared" si="11"/>
        <v>310.44606957934002</v>
      </c>
      <c r="N23">
        <f t="shared" si="12"/>
        <v>0.28222980910936396</v>
      </c>
      <c r="O23">
        <f t="shared" si="3"/>
        <v>27.85057338038937</v>
      </c>
      <c r="P23">
        <f t="shared" si="4"/>
        <v>162.81899999999999</v>
      </c>
      <c r="AC23">
        <v>314.09399999999999</v>
      </c>
      <c r="AD23">
        <v>90.367099999999994</v>
      </c>
      <c r="AE23">
        <v>0.28638999999999998</v>
      </c>
    </row>
    <row r="24" spans="1:31" x14ac:dyDescent="0.25">
      <c r="A24" s="1">
        <v>111.797</v>
      </c>
      <c r="B24" s="1">
        <f t="shared" si="5"/>
        <v>1350</v>
      </c>
      <c r="C24" s="1">
        <v>7.9600000000000004E-2</v>
      </c>
      <c r="D24" s="1">
        <f t="shared" si="6"/>
        <v>4.7759999999999998</v>
      </c>
      <c r="E24" s="1">
        <v>1.2946899999999999</v>
      </c>
      <c r="F24">
        <f t="shared" si="7"/>
        <v>3.5819999999999999</v>
      </c>
      <c r="G24">
        <f t="shared" si="0"/>
        <v>91.201309471999991</v>
      </c>
      <c r="H24">
        <f t="shared" si="8"/>
        <v>67.266437814168313</v>
      </c>
      <c r="I24" s="1">
        <f t="shared" si="1"/>
        <v>12.893681829217718</v>
      </c>
      <c r="J24" s="1">
        <f t="shared" si="2"/>
        <v>17.290497153299167</v>
      </c>
      <c r="K24" s="1">
        <f t="shared" si="9"/>
        <v>13.356441498853803</v>
      </c>
      <c r="L24">
        <f t="shared" si="10"/>
        <v>3.1699308819926819</v>
      </c>
      <c r="M24">
        <f t="shared" si="11"/>
        <v>316.99308819926819</v>
      </c>
      <c r="N24">
        <f t="shared" si="12"/>
        <v>0.26818520489214082</v>
      </c>
      <c r="O24">
        <f t="shared" si="3"/>
        <v>29.309081430852522</v>
      </c>
      <c r="P24">
        <f t="shared" si="4"/>
        <v>164.05559999999997</v>
      </c>
      <c r="AC24">
        <v>317.27800000000002</v>
      </c>
      <c r="AD24">
        <v>91.2834</v>
      </c>
      <c r="AE24">
        <v>0.28123399999999998</v>
      </c>
    </row>
    <row r="25" spans="1:31" x14ac:dyDescent="0.25">
      <c r="A25" s="1">
        <v>114.268</v>
      </c>
      <c r="B25" s="1">
        <f t="shared" si="5"/>
        <v>1400</v>
      </c>
      <c r="C25" s="1">
        <v>8.3500000000000005E-2</v>
      </c>
      <c r="D25" s="1">
        <f t="shared" si="6"/>
        <v>5.0100000000000007</v>
      </c>
      <c r="E25" s="1">
        <v>1.2855000000000001</v>
      </c>
      <c r="F25">
        <f t="shared" si="7"/>
        <v>3.7575000000000003</v>
      </c>
      <c r="G25">
        <f t="shared" si="0"/>
        <v>93.217091967999991</v>
      </c>
      <c r="H25">
        <f t="shared" si="8"/>
        <v>68.753198351918073</v>
      </c>
      <c r="I25" s="1">
        <f t="shared" si="1"/>
        <v>13.666763928704576</v>
      </c>
      <c r="J25" s="1">
        <f t="shared" si="2"/>
        <v>18.327204435012433</v>
      </c>
      <c r="K25" s="1">
        <f t="shared" si="9"/>
        <v>14.157269840391509</v>
      </c>
      <c r="L25">
        <f t="shared" si="10"/>
        <v>3.2399944723341396</v>
      </c>
      <c r="M25">
        <f t="shared" si="11"/>
        <v>323.99944723341395</v>
      </c>
      <c r="N25">
        <f t="shared" si="12"/>
        <v>0.26541134289039514</v>
      </c>
      <c r="O25">
        <f t="shared" si="3"/>
        <v>29.615395947789679</v>
      </c>
      <c r="P25">
        <f t="shared" si="4"/>
        <v>172.09350000000001</v>
      </c>
      <c r="AC25">
        <v>320.47699999999998</v>
      </c>
      <c r="AD25">
        <v>92.203800000000001</v>
      </c>
      <c r="AE25">
        <v>0.27672999999999998</v>
      </c>
    </row>
    <row r="26" spans="1:31" x14ac:dyDescent="0.25">
      <c r="A26" s="1">
        <v>115.783</v>
      </c>
      <c r="B26" s="1">
        <f t="shared" si="5"/>
        <v>1450</v>
      </c>
      <c r="C26" s="1">
        <v>8.4699999999999998E-2</v>
      </c>
      <c r="D26" s="1">
        <f t="shared" si="6"/>
        <v>5.0819999999999999</v>
      </c>
      <c r="E26" s="1">
        <v>1.2781800000000001</v>
      </c>
      <c r="F26">
        <f t="shared" si="7"/>
        <v>3.8114999999999997</v>
      </c>
      <c r="G26">
        <f t="shared" si="0"/>
        <v>94.452992607999988</v>
      </c>
      <c r="H26">
        <f t="shared" si="8"/>
        <v>69.664749227956477</v>
      </c>
      <c r="I26" s="1">
        <f t="shared" si="1"/>
        <v>14.34253212709184</v>
      </c>
      <c r="J26" s="1">
        <f t="shared" si="2"/>
        <v>19.233413248388594</v>
      </c>
      <c r="K26" s="1">
        <f t="shared" si="9"/>
        <v>14.857291643945889</v>
      </c>
      <c r="L26">
        <f t="shared" si="10"/>
        <v>3.282951307367449</v>
      </c>
      <c r="M26">
        <f t="shared" si="11"/>
        <v>328.29513073674491</v>
      </c>
      <c r="N26">
        <f t="shared" si="12"/>
        <v>0.25654070010486235</v>
      </c>
      <c r="O26">
        <f t="shared" si="3"/>
        <v>30.639434621955512</v>
      </c>
      <c r="P26">
        <f t="shared" si="4"/>
        <v>174.56669999999997</v>
      </c>
      <c r="AC26">
        <v>323.5</v>
      </c>
      <c r="AD26">
        <v>93.073499999999996</v>
      </c>
      <c r="AE26">
        <v>0.27279300000000001</v>
      </c>
    </row>
    <row r="27" spans="1:31" x14ac:dyDescent="0.25">
      <c r="A27" s="1">
        <v>116.985</v>
      </c>
      <c r="B27" s="1">
        <f t="shared" si="5"/>
        <v>1500</v>
      </c>
      <c r="C27" s="1">
        <v>8.8650000000000007E-2</v>
      </c>
      <c r="D27" s="1">
        <f t="shared" si="6"/>
        <v>5.3190000000000008</v>
      </c>
      <c r="E27" s="1">
        <v>1.2795000000000001</v>
      </c>
      <c r="F27">
        <f t="shared" si="7"/>
        <v>3.9892500000000006</v>
      </c>
      <c r="G27">
        <f t="shared" si="0"/>
        <v>95.43355536</v>
      </c>
      <c r="H27">
        <f t="shared" si="8"/>
        <v>70.387973091321598</v>
      </c>
      <c r="I27" s="1">
        <f t="shared" si="1"/>
        <v>14.99113342130066</v>
      </c>
      <c r="J27" s="1">
        <f t="shared" si="2"/>
        <v>20.103191096150496</v>
      </c>
      <c r="K27" s="1">
        <f t="shared" si="9"/>
        <v>15.529171511692446</v>
      </c>
      <c r="L27">
        <f t="shared" si="10"/>
        <v>3.3170332319285309</v>
      </c>
      <c r="M27">
        <f t="shared" si="11"/>
        <v>331.70332319285308</v>
      </c>
      <c r="N27">
        <f t="shared" si="12"/>
        <v>0.25688749699211949</v>
      </c>
      <c r="O27">
        <f t="shared" si="3"/>
        <v>30.598071532359373</v>
      </c>
      <c r="P27">
        <f t="shared" si="4"/>
        <v>182.70765000000003</v>
      </c>
      <c r="AC27">
        <v>326.28300000000002</v>
      </c>
      <c r="AD27">
        <v>93.874200000000002</v>
      </c>
      <c r="AE27">
        <v>0.26966800000000002</v>
      </c>
    </row>
    <row r="28" spans="1:31" x14ac:dyDescent="0.25">
      <c r="A28" s="1">
        <v>117.788</v>
      </c>
      <c r="B28" s="1">
        <f t="shared" si="5"/>
        <v>1550</v>
      </c>
      <c r="C28" s="1">
        <v>9.3200000000000005E-2</v>
      </c>
      <c r="D28" s="1">
        <f t="shared" si="6"/>
        <v>5.5920000000000005</v>
      </c>
      <c r="E28" s="1">
        <v>1.27766</v>
      </c>
      <c r="F28">
        <f t="shared" si="7"/>
        <v>4.1940000000000008</v>
      </c>
      <c r="G28">
        <f t="shared" si="0"/>
        <v>96.088623487999996</v>
      </c>
      <c r="H28">
        <f t="shared" si="8"/>
        <v>70.87112513980928</v>
      </c>
      <c r="I28" s="1">
        <f t="shared" si="1"/>
        <v>15.597168960770761</v>
      </c>
      <c r="J28" s="1">
        <f t="shared" si="2"/>
        <v>20.915888036310811</v>
      </c>
      <c r="K28" s="1">
        <f t="shared" si="9"/>
        <v>16.156957921840728</v>
      </c>
      <c r="L28">
        <f t="shared" si="10"/>
        <v>3.3398017722135127</v>
      </c>
      <c r="M28">
        <f t="shared" si="11"/>
        <v>333.98017722135125</v>
      </c>
      <c r="N28">
        <f t="shared" si="12"/>
        <v>0.25957856796362733</v>
      </c>
      <c r="O28">
        <f t="shared" si="3"/>
        <v>30.280858972282417</v>
      </c>
      <c r="P28">
        <f t="shared" si="4"/>
        <v>192.08520000000001</v>
      </c>
      <c r="AC28">
        <v>328.79599999999999</v>
      </c>
      <c r="AD28">
        <v>94.596999999999994</v>
      </c>
      <c r="AE28">
        <v>0.26718199999999998</v>
      </c>
    </row>
    <row r="29" spans="1:31" x14ac:dyDescent="0.25">
      <c r="A29" s="1">
        <v>118.471</v>
      </c>
      <c r="B29" s="1">
        <f t="shared" si="5"/>
        <v>1600</v>
      </c>
      <c r="C29" s="1">
        <v>9.5899999999999999E-2</v>
      </c>
      <c r="D29" s="1">
        <f t="shared" si="6"/>
        <v>5.7539999999999996</v>
      </c>
      <c r="E29" s="1">
        <v>1.2823500000000001</v>
      </c>
      <c r="F29">
        <f t="shared" si="7"/>
        <v>4.3155000000000001</v>
      </c>
      <c r="G29">
        <f t="shared" si="0"/>
        <v>96.645798495999998</v>
      </c>
      <c r="H29">
        <f t="shared" si="8"/>
        <v>71.282075138709757</v>
      </c>
      <c r="I29" s="1">
        <f t="shared" si="1"/>
        <v>16.19366191157189</v>
      </c>
      <c r="J29" s="1">
        <f t="shared" si="2"/>
        <v>21.71578831339216</v>
      </c>
      <c r="K29" s="1">
        <f t="shared" si="9"/>
        <v>16.774859255794873</v>
      </c>
      <c r="L29">
        <f t="shared" si="10"/>
        <v>3.3591677909116977</v>
      </c>
      <c r="M29">
        <f t="shared" si="11"/>
        <v>335.91677909116976</v>
      </c>
      <c r="N29">
        <f t="shared" si="12"/>
        <v>0.2572599825843076</v>
      </c>
      <c r="O29">
        <f t="shared" si="3"/>
        <v>30.553768719772457</v>
      </c>
      <c r="P29">
        <f t="shared" si="4"/>
        <v>197.6499</v>
      </c>
      <c r="AC29">
        <v>331.04899999999998</v>
      </c>
      <c r="AD29">
        <v>95.245199999999997</v>
      </c>
      <c r="AE29">
        <v>0.26507599999999998</v>
      </c>
    </row>
    <row r="30" spans="1:31" x14ac:dyDescent="0.25">
      <c r="A30" s="1">
        <v>118.77200000000001</v>
      </c>
      <c r="B30" s="1">
        <f t="shared" si="5"/>
        <v>1650</v>
      </c>
      <c r="C30" s="1">
        <v>9.8750000000000004E-2</v>
      </c>
      <c r="D30" s="1">
        <f t="shared" si="6"/>
        <v>5.9250000000000007</v>
      </c>
      <c r="E30" s="1">
        <v>1.2902800000000001</v>
      </c>
      <c r="F30">
        <f t="shared" si="7"/>
        <v>4.4437500000000005</v>
      </c>
      <c r="G30">
        <f t="shared" si="0"/>
        <v>96.891347072000002</v>
      </c>
      <c r="H30">
        <f t="shared" si="8"/>
        <v>71.463181946424328</v>
      </c>
      <c r="I30" s="1">
        <f t="shared" si="1"/>
        <v>16.742142912221176</v>
      </c>
      <c r="J30" s="1">
        <f t="shared" si="2"/>
        <v>22.45130430533133</v>
      </c>
      <c r="K30" s="1">
        <f t="shared" si="9"/>
        <v>17.343025470491163</v>
      </c>
      <c r="L30">
        <f t="shared" si="10"/>
        <v>3.3677024492252468</v>
      </c>
      <c r="M30">
        <f t="shared" si="11"/>
        <v>336.77024492252468</v>
      </c>
      <c r="N30">
        <f t="shared" si="12"/>
        <v>0.25622692001236802</v>
      </c>
      <c r="O30">
        <f t="shared" si="3"/>
        <v>30.676956224405348</v>
      </c>
      <c r="P30">
        <f t="shared" si="4"/>
        <v>203.52375000000001</v>
      </c>
      <c r="AC30">
        <v>333.05799999999999</v>
      </c>
      <c r="AD30">
        <v>95.823300000000003</v>
      </c>
      <c r="AE30">
        <v>0.26336100000000001</v>
      </c>
    </row>
    <row r="31" spans="1:31" x14ac:dyDescent="0.25">
      <c r="A31" s="1">
        <v>118.65600000000001</v>
      </c>
      <c r="B31" s="1">
        <f t="shared" si="5"/>
        <v>1700</v>
      </c>
      <c r="C31" s="1">
        <v>0.10005</v>
      </c>
      <c r="D31" s="1">
        <f t="shared" si="6"/>
        <v>6.0030000000000001</v>
      </c>
      <c r="E31" s="1">
        <v>1.29942</v>
      </c>
      <c r="F31">
        <f t="shared" si="7"/>
        <v>4.5022500000000001</v>
      </c>
      <c r="G31">
        <f t="shared" si="0"/>
        <v>96.796717055999991</v>
      </c>
      <c r="H31">
        <f t="shared" si="8"/>
        <v>71.393386631823347</v>
      </c>
      <c r="I31" s="1">
        <f t="shared" si="1"/>
        <v>17.232633678416587</v>
      </c>
      <c r="J31" s="1">
        <f t="shared" si="2"/>
        <v>23.109055078846094</v>
      </c>
      <c r="K31" s="1">
        <f t="shared" si="9"/>
        <v>17.85112015680269</v>
      </c>
      <c r="L31">
        <f t="shared" si="10"/>
        <v>3.3644133450246754</v>
      </c>
      <c r="M31">
        <f t="shared" si="11"/>
        <v>336.44133450246756</v>
      </c>
      <c r="N31">
        <f t="shared" si="12"/>
        <v>0.2522110635328555</v>
      </c>
      <c r="O31">
        <f t="shared" si="3"/>
        <v>31.165413200478696</v>
      </c>
      <c r="P31">
        <f t="shared" si="4"/>
        <v>206.20304999999999</v>
      </c>
      <c r="AC31">
        <v>334.88200000000001</v>
      </c>
      <c r="AD31">
        <v>96.348100000000002</v>
      </c>
      <c r="AE31">
        <v>0.26200200000000001</v>
      </c>
    </row>
    <row r="32" spans="1:31" x14ac:dyDescent="0.25">
      <c r="A32" s="1">
        <v>118.861</v>
      </c>
      <c r="B32" s="1">
        <f t="shared" si="5"/>
        <v>1750</v>
      </c>
      <c r="C32" s="1">
        <v>0.10305</v>
      </c>
      <c r="D32" s="1">
        <f t="shared" si="6"/>
        <v>6.1829999999999998</v>
      </c>
      <c r="E32" s="1">
        <v>1.31053</v>
      </c>
      <c r="F32">
        <f t="shared" si="7"/>
        <v>4.6372499999999999</v>
      </c>
      <c r="G32">
        <f t="shared" si="0"/>
        <v>96.963951135999991</v>
      </c>
      <c r="H32">
        <f t="shared" si="8"/>
        <v>71.516731799868154</v>
      </c>
      <c r="I32" s="1">
        <f t="shared" si="1"/>
        <v>17.770124043145877</v>
      </c>
      <c r="J32" s="1">
        <f t="shared" si="2"/>
        <v>23.829832568501384</v>
      </c>
      <c r="K32" s="1">
        <f t="shared" si="9"/>
        <v>18.407901277028291</v>
      </c>
      <c r="L32">
        <f t="shared" si="10"/>
        <v>3.3702259860687871</v>
      </c>
      <c r="M32">
        <f t="shared" si="11"/>
        <v>337.02259860687872</v>
      </c>
      <c r="N32">
        <f t="shared" si="12"/>
        <v>0.25191627933092769</v>
      </c>
      <c r="O32">
        <f t="shared" si="3"/>
        <v>31.201881949074274</v>
      </c>
      <c r="P32">
        <f t="shared" si="4"/>
        <v>212.38604999999998</v>
      </c>
      <c r="AC32">
        <v>336.62799999999999</v>
      </c>
      <c r="AD32">
        <v>96.850399999999993</v>
      </c>
      <c r="AE32">
        <v>0.261133</v>
      </c>
    </row>
    <row r="33" spans="1:31" x14ac:dyDescent="0.25">
      <c r="A33" s="1">
        <v>119.584</v>
      </c>
      <c r="B33" s="1">
        <f t="shared" si="5"/>
        <v>1800</v>
      </c>
      <c r="C33" s="1">
        <v>0.10929999999999999</v>
      </c>
      <c r="D33" s="1">
        <f t="shared" si="6"/>
        <v>6.5579999999999998</v>
      </c>
      <c r="E33" s="1">
        <v>1.3149</v>
      </c>
      <c r="F33">
        <f t="shared" si="7"/>
        <v>4.9184999999999999</v>
      </c>
      <c r="G33">
        <f t="shared" si="0"/>
        <v>97.553757183999991</v>
      </c>
      <c r="H33">
        <f t="shared" si="8"/>
        <v>71.951749148631038</v>
      </c>
      <c r="I33" s="1">
        <f t="shared" si="1"/>
        <v>18.389021146842598</v>
      </c>
      <c r="J33" s="1">
        <f t="shared" si="2"/>
        <v>24.659776935935998</v>
      </c>
      <c r="K33" s="1">
        <f t="shared" si="9"/>
        <v>19.04901085835855</v>
      </c>
      <c r="L33">
        <f t="shared" si="10"/>
        <v>3.390726178629238</v>
      </c>
      <c r="M33">
        <f t="shared" si="11"/>
        <v>339.07261786292378</v>
      </c>
      <c r="N33">
        <f t="shared" si="12"/>
        <v>0.25820238313538479</v>
      </c>
      <c r="O33">
        <f t="shared" si="3"/>
        <v>30.442251978023794</v>
      </c>
      <c r="P33">
        <f t="shared" si="4"/>
        <v>225.26729999999998</v>
      </c>
      <c r="AC33">
        <v>338.35399999999998</v>
      </c>
      <c r="AD33">
        <v>97.347099999999998</v>
      </c>
      <c r="AE33">
        <v>0.26072499999999998</v>
      </c>
    </row>
    <row r="34" spans="1:31" x14ac:dyDescent="0.25">
      <c r="A34" s="1">
        <v>119.934</v>
      </c>
      <c r="B34" s="1">
        <f t="shared" si="5"/>
        <v>1850</v>
      </c>
      <c r="C34" s="1">
        <v>0.11415</v>
      </c>
      <c r="D34" s="1">
        <f t="shared" si="6"/>
        <v>6.8490000000000002</v>
      </c>
      <c r="E34" s="1">
        <v>1.3184899999999999</v>
      </c>
      <c r="F34">
        <f t="shared" si="7"/>
        <v>5.1367500000000001</v>
      </c>
      <c r="G34">
        <f t="shared" si="0"/>
        <v>97.839278783999987</v>
      </c>
      <c r="H34">
        <f t="shared" si="8"/>
        <v>72.162338459927028</v>
      </c>
      <c r="I34" s="1">
        <f t="shared" si="1"/>
        <v>18.955143549104616</v>
      </c>
      <c r="J34" s="1">
        <f t="shared" si="2"/>
        <v>25.418950142967443</v>
      </c>
      <c r="K34" s="1">
        <f t="shared" si="9"/>
        <v>19.635451631999228</v>
      </c>
      <c r="L34">
        <f t="shared" si="10"/>
        <v>3.400650199924061</v>
      </c>
      <c r="M34">
        <f t="shared" si="11"/>
        <v>340.06501999240612</v>
      </c>
      <c r="N34">
        <f t="shared" si="12"/>
        <v>0.26160590019884306</v>
      </c>
      <c r="O34">
        <f t="shared" si="3"/>
        <v>30.046195451857731</v>
      </c>
      <c r="P34">
        <f t="shared" si="4"/>
        <v>235.26315</v>
      </c>
      <c r="AC34">
        <v>340.04500000000002</v>
      </c>
      <c r="AD34">
        <v>97.833399999999997</v>
      </c>
      <c r="AE34">
        <v>0.26044400000000001</v>
      </c>
    </row>
    <row r="35" spans="1:31" x14ac:dyDescent="0.25">
      <c r="A35" s="1">
        <v>120.176</v>
      </c>
      <c r="B35" s="1">
        <f t="shared" si="5"/>
        <v>1900</v>
      </c>
      <c r="C35" s="1">
        <v>0.11745</v>
      </c>
      <c r="D35" s="1">
        <f t="shared" si="6"/>
        <v>7.0469999999999997</v>
      </c>
      <c r="E35" s="1">
        <v>1.3189200000000001</v>
      </c>
      <c r="F35">
        <f t="shared" si="7"/>
        <v>5.2852499999999996</v>
      </c>
      <c r="G35">
        <f t="shared" si="0"/>
        <v>98.036696575999997</v>
      </c>
      <c r="H35">
        <f t="shared" si="8"/>
        <v>72.307945926594556</v>
      </c>
      <c r="I35" s="1">
        <f t="shared" si="1"/>
        <v>19.506725677495027</v>
      </c>
      <c r="J35" s="1">
        <f t="shared" si="2"/>
        <v>26.158624764000319</v>
      </c>
      <c r="K35" s="1">
        <f t="shared" si="9"/>
        <v>20.206830275216976</v>
      </c>
      <c r="L35">
        <f t="shared" si="10"/>
        <v>3.4075119517907688</v>
      </c>
      <c r="M35">
        <f t="shared" si="11"/>
        <v>340.75119517907689</v>
      </c>
      <c r="N35">
        <f t="shared" si="12"/>
        <v>0.26155759849590005</v>
      </c>
      <c r="O35">
        <f t="shared" si="3"/>
        <v>30.051744066830601</v>
      </c>
      <c r="P35">
        <f t="shared" si="4"/>
        <v>242.06444999999997</v>
      </c>
      <c r="AC35">
        <v>341.73399999999998</v>
      </c>
      <c r="AD35">
        <v>98.319400000000002</v>
      </c>
      <c r="AE35">
        <v>0.260104</v>
      </c>
    </row>
    <row r="36" spans="1:31" x14ac:dyDescent="0.25">
      <c r="A36" s="1">
        <v>120.94799999999999</v>
      </c>
      <c r="B36" s="1">
        <f t="shared" si="5"/>
        <v>1950</v>
      </c>
      <c r="C36" s="1">
        <v>0.12055</v>
      </c>
      <c r="D36" s="1">
        <f t="shared" si="6"/>
        <v>7.2330000000000005</v>
      </c>
      <c r="E36" s="1">
        <v>1.31484</v>
      </c>
      <c r="F36">
        <f t="shared" si="7"/>
        <v>5.4247500000000004</v>
      </c>
      <c r="G36">
        <f t="shared" si="0"/>
        <v>98.666475647999988</v>
      </c>
      <c r="H36">
        <f t="shared" si="8"/>
        <v>72.772445778938874</v>
      </c>
      <c r="I36" s="1">
        <f t="shared" si="1"/>
        <v>20.148667662959472</v>
      </c>
      <c r="J36" s="1">
        <f t="shared" si="2"/>
        <v>27.019472442675323</v>
      </c>
      <c r="K36" s="1">
        <f t="shared" si="9"/>
        <v>20.871811828824477</v>
      </c>
      <c r="L36">
        <f t="shared" si="10"/>
        <v>3.4294015073324946</v>
      </c>
      <c r="M36">
        <f t="shared" si="11"/>
        <v>342.94015073324948</v>
      </c>
      <c r="N36">
        <f t="shared" si="12"/>
        <v>0.25990795837418817</v>
      </c>
      <c r="O36">
        <f t="shared" si="3"/>
        <v>30.242482984754343</v>
      </c>
      <c r="P36">
        <f t="shared" si="4"/>
        <v>248.45355000000001</v>
      </c>
      <c r="AC36">
        <v>343.47199999999998</v>
      </c>
      <c r="AD36">
        <v>98.819599999999994</v>
      </c>
      <c r="AE36">
        <v>0.25969100000000001</v>
      </c>
    </row>
    <row r="37" spans="1:31" x14ac:dyDescent="0.25">
      <c r="A37" s="1">
        <v>122.157</v>
      </c>
      <c r="B37" s="1">
        <f t="shared" si="5"/>
        <v>2000</v>
      </c>
      <c r="C37" s="1">
        <v>0.12554999999999999</v>
      </c>
      <c r="D37" s="1">
        <f t="shared" si="6"/>
        <v>7.5329999999999995</v>
      </c>
      <c r="E37" s="1">
        <v>1.31653</v>
      </c>
      <c r="F37">
        <f t="shared" si="7"/>
        <v>5.6497499999999992</v>
      </c>
      <c r="G37">
        <f t="shared" si="0"/>
        <v>99.652748831999986</v>
      </c>
      <c r="H37">
        <f t="shared" si="8"/>
        <v>73.499881428529903</v>
      </c>
      <c r="I37" s="1">
        <f t="shared" si="1"/>
        <v>20.871871155513663</v>
      </c>
      <c r="J37" s="1">
        <f t="shared" si="2"/>
        <v>27.989292242395241</v>
      </c>
      <c r="K37" s="1">
        <f t="shared" si="9"/>
        <v>21.620971399225699</v>
      </c>
      <c r="L37">
        <f t="shared" si="10"/>
        <v>3.4636819123194722</v>
      </c>
      <c r="M37">
        <f t="shared" si="11"/>
        <v>346.36819123194721</v>
      </c>
      <c r="N37">
        <f t="shared" si="12"/>
        <v>0.26130879578344618</v>
      </c>
      <c r="O37">
        <f t="shared" si="3"/>
        <v>30.080357552325339</v>
      </c>
      <c r="P37">
        <f t="shared" si="4"/>
        <v>258.75854999999996</v>
      </c>
      <c r="AC37">
        <v>345.23700000000002</v>
      </c>
      <c r="AD37">
        <v>99.327399999999997</v>
      </c>
      <c r="AE37">
        <v>0.25926700000000003</v>
      </c>
    </row>
    <row r="38" spans="1:31" x14ac:dyDescent="0.25">
      <c r="A38" s="1">
        <v>122.845</v>
      </c>
      <c r="B38" s="1">
        <f t="shared" si="5"/>
        <v>2050</v>
      </c>
      <c r="C38" s="1">
        <v>0.12784999999999999</v>
      </c>
      <c r="D38" s="1">
        <f t="shared" si="6"/>
        <v>7.6709999999999994</v>
      </c>
      <c r="E38" s="1">
        <v>1.32098</v>
      </c>
      <c r="F38">
        <f t="shared" si="7"/>
        <v>5.7532499999999995</v>
      </c>
      <c r="G38">
        <f t="shared" si="0"/>
        <v>100.21400272</v>
      </c>
      <c r="H38">
        <f t="shared" si="8"/>
        <v>73.913839846163199</v>
      </c>
      <c r="I38" s="1">
        <f t="shared" si="1"/>
        <v>21.514159134569063</v>
      </c>
      <c r="J38" s="1">
        <f t="shared" si="2"/>
        <v>28.850603900349309</v>
      </c>
      <c r="K38" s="1">
        <f t="shared" si="9"/>
        <v>22.286311364279804</v>
      </c>
      <c r="L38">
        <f t="shared" si="10"/>
        <v>3.4831897027504408</v>
      </c>
      <c r="M38">
        <f t="shared" si="11"/>
        <v>348.31897027504408</v>
      </c>
      <c r="N38">
        <f t="shared" si="12"/>
        <v>0.25815173744818221</v>
      </c>
      <c r="O38">
        <f t="shared" si="3"/>
        <v>30.448224313467527</v>
      </c>
      <c r="P38">
        <f t="shared" si="4"/>
        <v>263.49884999999995</v>
      </c>
      <c r="AC38">
        <v>346.94600000000003</v>
      </c>
      <c r="AD38">
        <v>99.819000000000003</v>
      </c>
      <c r="AE38">
        <v>0.25874200000000003</v>
      </c>
    </row>
    <row r="39" spans="1:31" x14ac:dyDescent="0.25">
      <c r="A39" s="1">
        <v>123.79600000000001</v>
      </c>
      <c r="B39" s="1">
        <f t="shared" si="5"/>
        <v>2100</v>
      </c>
      <c r="C39" s="1">
        <v>0.13089999999999999</v>
      </c>
      <c r="D39" s="1">
        <f t="shared" si="6"/>
        <v>7.8539999999999992</v>
      </c>
      <c r="E39" s="1">
        <v>1.32287</v>
      </c>
      <c r="F39">
        <f t="shared" si="7"/>
        <v>5.8904999999999994</v>
      </c>
      <c r="G39">
        <f t="shared" si="0"/>
        <v>100.989805696</v>
      </c>
      <c r="H39">
        <f t="shared" si="8"/>
        <v>74.486041089141764</v>
      </c>
      <c r="I39" s="1">
        <f t="shared" si="1"/>
        <v>22.209508007288722</v>
      </c>
      <c r="J39" s="1">
        <f t="shared" si="2"/>
        <v>29.783070504036118</v>
      </c>
      <c r="K39" s="1">
        <f t="shared" si="9"/>
        <v>23.006616600812663</v>
      </c>
      <c r="L39">
        <f t="shared" si="10"/>
        <v>3.5101546863258055</v>
      </c>
      <c r="M39">
        <f t="shared" si="11"/>
        <v>351.01546863258056</v>
      </c>
      <c r="N39">
        <f t="shared" si="12"/>
        <v>0.25603503992811916</v>
      </c>
      <c r="O39">
        <f t="shared" si="3"/>
        <v>30.699946425068863</v>
      </c>
      <c r="P39">
        <f t="shared" si="4"/>
        <v>269.78489999999994</v>
      </c>
      <c r="AC39">
        <v>348.58600000000001</v>
      </c>
      <c r="AD39">
        <v>100.291</v>
      </c>
      <c r="AE39">
        <v>0.25824599999999998</v>
      </c>
    </row>
    <row r="40" spans="1:31" x14ac:dyDescent="0.25">
      <c r="A40" s="1">
        <v>124.794</v>
      </c>
      <c r="B40" s="1">
        <f t="shared" si="5"/>
        <v>2150</v>
      </c>
      <c r="C40" s="1">
        <v>0.13435</v>
      </c>
      <c r="D40" s="1">
        <f t="shared" si="6"/>
        <v>8.0609999999999999</v>
      </c>
      <c r="E40" s="1">
        <v>1.3216399999999999</v>
      </c>
      <c r="F40">
        <f t="shared" si="7"/>
        <v>6.04575</v>
      </c>
      <c r="G40">
        <f t="shared" si="0"/>
        <v>101.80395014399998</v>
      </c>
      <c r="H40">
        <f t="shared" si="8"/>
        <v>75.08652146820863</v>
      </c>
      <c r="I40" s="1">
        <f t="shared" si="1"/>
        <v>22.921614075777565</v>
      </c>
      <c r="J40" s="1">
        <f t="shared" si="2"/>
        <v>30.738008597990966</v>
      </c>
      <c r="K40" s="1">
        <f t="shared" si="9"/>
        <v>23.744280455926347</v>
      </c>
      <c r="L40">
        <f t="shared" si="10"/>
        <v>3.5384523241893322</v>
      </c>
      <c r="M40">
        <f t="shared" si="11"/>
        <v>353.84523241893322</v>
      </c>
      <c r="N40">
        <f t="shared" si="12"/>
        <v>0.25461921287621236</v>
      </c>
      <c r="O40">
        <f t="shared" si="3"/>
        <v>30.870655517087904</v>
      </c>
      <c r="P40">
        <f t="shared" si="4"/>
        <v>276.89535000000001</v>
      </c>
      <c r="AC40">
        <v>350.10399999999998</v>
      </c>
      <c r="AD40">
        <v>100.72799999999999</v>
      </c>
      <c r="AE40">
        <v>0.25785999999999998</v>
      </c>
    </row>
    <row r="41" spans="1:31" x14ac:dyDescent="0.25">
      <c r="A41" s="1">
        <v>125.137</v>
      </c>
      <c r="B41" s="1">
        <f t="shared" si="5"/>
        <v>2200</v>
      </c>
      <c r="C41" s="1">
        <v>0.13769999999999999</v>
      </c>
      <c r="D41" s="1">
        <f t="shared" si="6"/>
        <v>8.2619999999999987</v>
      </c>
      <c r="E41" s="1">
        <v>1.3165199999999999</v>
      </c>
      <c r="F41">
        <f t="shared" si="7"/>
        <v>6.1964999999999986</v>
      </c>
      <c r="G41">
        <f t="shared" si="0"/>
        <v>102.08376131199999</v>
      </c>
      <c r="H41">
        <f t="shared" si="8"/>
        <v>75.292898993278712</v>
      </c>
      <c r="I41" s="1">
        <f t="shared" si="1"/>
        <v>23.519140735825736</v>
      </c>
      <c r="J41" s="1">
        <f t="shared" si="2"/>
        <v>31.539295084770217</v>
      </c>
      <c r="K41" s="1">
        <f t="shared" si="9"/>
        <v>24.363252599387646</v>
      </c>
      <c r="L41">
        <f t="shared" si="10"/>
        <v>3.5481778650582596</v>
      </c>
      <c r="M41">
        <f t="shared" si="11"/>
        <v>354.81778650582595</v>
      </c>
      <c r="N41">
        <f t="shared" si="12"/>
        <v>0.25433796143277448</v>
      </c>
      <c r="O41">
        <f t="shared" si="3"/>
        <v>30.904792837270634</v>
      </c>
      <c r="P41">
        <f t="shared" si="4"/>
        <v>283.79969999999992</v>
      </c>
      <c r="AC41">
        <v>351.43599999999998</v>
      </c>
      <c r="AD41">
        <v>101.111</v>
      </c>
      <c r="AE41">
        <v>0.257637</v>
      </c>
    </row>
    <row r="42" spans="1:31" x14ac:dyDescent="0.25">
      <c r="A42" s="1">
        <v>126.02800000000001</v>
      </c>
      <c r="B42" s="1">
        <f t="shared" si="5"/>
        <v>2250</v>
      </c>
      <c r="C42" s="1">
        <v>0.14105000000000001</v>
      </c>
      <c r="D42" s="1">
        <f t="shared" si="6"/>
        <v>8.463000000000001</v>
      </c>
      <c r="E42" s="1">
        <v>1.3046500000000001</v>
      </c>
      <c r="F42">
        <f t="shared" si="7"/>
        <v>6.3472500000000007</v>
      </c>
      <c r="G42">
        <f t="shared" si="0"/>
        <v>102.810617728</v>
      </c>
      <c r="H42">
        <f t="shared" si="8"/>
        <v>75.828999211463682</v>
      </c>
      <c r="I42" s="1">
        <f t="shared" si="1"/>
        <v>24.22493348916117</v>
      </c>
      <c r="J42" s="1">
        <f t="shared" si="2"/>
        <v>32.485766988917227</v>
      </c>
      <c r="K42" s="1">
        <f t="shared" si="9"/>
        <v>25.094376551808892</v>
      </c>
      <c r="L42">
        <f t="shared" si="10"/>
        <v>3.5734415878402261</v>
      </c>
      <c r="M42">
        <f t="shared" si="11"/>
        <v>357.34415878402262</v>
      </c>
      <c r="N42">
        <f t="shared" si="12"/>
        <v>0.25293515409301803</v>
      </c>
      <c r="O42">
        <f t="shared" si="3"/>
        <v>31.076194358665461</v>
      </c>
      <c r="P42">
        <f t="shared" si="4"/>
        <v>290.70405</v>
      </c>
      <c r="AC42">
        <v>352.59800000000001</v>
      </c>
      <c r="AD42">
        <v>101.44499999999999</v>
      </c>
      <c r="AE42">
        <v>0.25757799999999997</v>
      </c>
    </row>
    <row r="43" spans="1:31" x14ac:dyDescent="0.25">
      <c r="A43" s="1">
        <v>126.66</v>
      </c>
      <c r="B43" s="1">
        <f t="shared" si="5"/>
        <v>2300</v>
      </c>
      <c r="C43" s="1">
        <v>0.14495</v>
      </c>
      <c r="D43" s="1">
        <f t="shared" si="6"/>
        <v>8.6969999999999992</v>
      </c>
      <c r="E43" s="1">
        <v>1.2964599999999999</v>
      </c>
      <c r="F43">
        <f t="shared" si="7"/>
        <v>6.5227499999999994</v>
      </c>
      <c r="G43">
        <f t="shared" si="0"/>
        <v>103.32618815999999</v>
      </c>
      <c r="H43">
        <f t="shared" si="8"/>
        <v>76.209263339289592</v>
      </c>
      <c r="I43" s="1">
        <f t="shared" si="1"/>
        <v>24.8874471429469</v>
      </c>
      <c r="J43" s="1">
        <f t="shared" si="2"/>
        <v>33.374201386208313</v>
      </c>
      <c r="K43" s="1">
        <f t="shared" si="9"/>
        <v>25.780668099575269</v>
      </c>
      <c r="L43">
        <f t="shared" si="10"/>
        <v>3.5913615348640224</v>
      </c>
      <c r="M43">
        <f t="shared" si="11"/>
        <v>359.13615348640224</v>
      </c>
      <c r="N43">
        <f t="shared" si="12"/>
        <v>0.25300934695743826</v>
      </c>
      <c r="O43">
        <f t="shared" si="3"/>
        <v>31.067081525869057</v>
      </c>
      <c r="P43">
        <f t="shared" si="4"/>
        <v>298.74194999999997</v>
      </c>
      <c r="AC43">
        <v>353.52300000000002</v>
      </c>
      <c r="AD43">
        <v>101.711</v>
      </c>
      <c r="AE43">
        <v>0.25775199999999998</v>
      </c>
    </row>
    <row r="44" spans="1:31" x14ac:dyDescent="0.25">
      <c r="A44" s="1">
        <v>126.822</v>
      </c>
      <c r="B44" s="1">
        <f t="shared" si="5"/>
        <v>2350</v>
      </c>
      <c r="C44" s="1">
        <v>0.14985000000000001</v>
      </c>
      <c r="D44" s="1">
        <f t="shared" si="6"/>
        <v>8.9910000000000014</v>
      </c>
      <c r="E44" s="1">
        <v>1.2822899999999999</v>
      </c>
      <c r="F44">
        <f t="shared" si="7"/>
        <v>6.7432500000000015</v>
      </c>
      <c r="G44">
        <f t="shared" si="0"/>
        <v>103.458343872</v>
      </c>
      <c r="H44">
        <f t="shared" si="8"/>
        <v>76.306736106232322</v>
      </c>
      <c r="I44" s="1">
        <f t="shared" si="1"/>
        <v>25.461002000125667</v>
      </c>
      <c r="J44" s="1">
        <f t="shared" si="2"/>
        <v>34.143341555530455</v>
      </c>
      <c r="K44" s="1">
        <f t="shared" si="9"/>
        <v>26.374808082069034</v>
      </c>
      <c r="L44">
        <f t="shared" si="10"/>
        <v>3.5959549390061984</v>
      </c>
      <c r="M44">
        <f t="shared" si="11"/>
        <v>359.59549390061983</v>
      </c>
      <c r="N44">
        <f t="shared" si="12"/>
        <v>0.25567010683139013</v>
      </c>
      <c r="O44">
        <f t="shared" si="3"/>
        <v>30.743766278148925</v>
      </c>
      <c r="P44">
        <f t="shared" si="4"/>
        <v>308.84085000000005</v>
      </c>
      <c r="AC44">
        <v>354.16699999999997</v>
      </c>
      <c r="AD44">
        <v>101.89700000000001</v>
      </c>
      <c r="AE44">
        <v>0.25816299999999998</v>
      </c>
    </row>
    <row r="45" spans="1:31" x14ac:dyDescent="0.25">
      <c r="A45" s="1">
        <v>126.69</v>
      </c>
      <c r="B45" s="1">
        <f t="shared" si="5"/>
        <v>2400</v>
      </c>
      <c r="C45" s="1">
        <v>0.1537</v>
      </c>
      <c r="D45" s="1">
        <f t="shared" si="6"/>
        <v>9.2219999999999995</v>
      </c>
      <c r="E45" s="1">
        <v>1.2730399999999999</v>
      </c>
      <c r="F45">
        <f t="shared" si="7"/>
        <v>6.9164999999999992</v>
      </c>
      <c r="G45">
        <f t="shared" si="0"/>
        <v>103.35066144</v>
      </c>
      <c r="H45">
        <f t="shared" si="8"/>
        <v>76.22731385168639</v>
      </c>
      <c r="I45" s="1">
        <f t="shared" si="1"/>
        <v>25.975661059377945</v>
      </c>
      <c r="J45" s="1">
        <f t="shared" si="2"/>
        <v>34.833502140907719</v>
      </c>
      <c r="K45" s="1">
        <f t="shared" si="9"/>
        <v>26.907938471651111</v>
      </c>
      <c r="L45">
        <f t="shared" si="10"/>
        <v>3.5922121652607211</v>
      </c>
      <c r="M45">
        <f t="shared" si="11"/>
        <v>359.22121652607211</v>
      </c>
      <c r="N45">
        <f t="shared" si="12"/>
        <v>0.2570431029967935</v>
      </c>
      <c r="O45">
        <f t="shared" si="3"/>
        <v>30.579548399054602</v>
      </c>
      <c r="P45">
        <f t="shared" si="4"/>
        <v>316.77569999999997</v>
      </c>
      <c r="AC45">
        <v>354.54</v>
      </c>
      <c r="AD45">
        <v>102.004</v>
      </c>
      <c r="AE45">
        <v>0.25869799999999998</v>
      </c>
    </row>
    <row r="46" spans="1:31" x14ac:dyDescent="0.25">
      <c r="A46" s="1">
        <v>126.55200000000001</v>
      </c>
      <c r="B46" s="1">
        <f t="shared" si="5"/>
        <v>2450</v>
      </c>
      <c r="C46" s="1">
        <v>0.15565000000000001</v>
      </c>
      <c r="D46" s="1">
        <f t="shared" si="6"/>
        <v>9.3390000000000004</v>
      </c>
      <c r="E46" s="1">
        <v>1.2698400000000001</v>
      </c>
      <c r="F46">
        <f t="shared" si="7"/>
        <v>7.0042500000000008</v>
      </c>
      <c r="G46">
        <f t="shared" si="0"/>
        <v>103.238084352</v>
      </c>
      <c r="H46">
        <f t="shared" si="8"/>
        <v>76.144281494661115</v>
      </c>
      <c r="I46" s="1">
        <f t="shared" si="1"/>
        <v>26.487936607225887</v>
      </c>
      <c r="J46" s="1">
        <f t="shared" si="2"/>
        <v>35.520466424584868</v>
      </c>
      <c r="K46" s="1">
        <f t="shared" si="9"/>
        <v>27.438599804600994</v>
      </c>
      <c r="L46">
        <f t="shared" si="10"/>
        <v>3.5882992654359054</v>
      </c>
      <c r="M46">
        <f t="shared" si="11"/>
        <v>358.82992654359055</v>
      </c>
      <c r="N46">
        <f t="shared" si="12"/>
        <v>0.25526994999305708</v>
      </c>
      <c r="O46">
        <f t="shared" si="3"/>
        <v>30.791959684041988</v>
      </c>
      <c r="P46">
        <f t="shared" si="4"/>
        <v>320.79464999999999</v>
      </c>
      <c r="AC46">
        <v>354.67899999999997</v>
      </c>
      <c r="AD46">
        <v>102.044</v>
      </c>
      <c r="AE46">
        <v>0.25931599999999999</v>
      </c>
    </row>
    <row r="47" spans="1:31" x14ac:dyDescent="0.25">
      <c r="A47" s="1">
        <v>126.438</v>
      </c>
      <c r="B47" s="1">
        <f t="shared" si="5"/>
        <v>2500</v>
      </c>
      <c r="C47" s="1">
        <v>0.15959999999999999</v>
      </c>
      <c r="D47" s="1">
        <f t="shared" si="6"/>
        <v>9.5759999999999987</v>
      </c>
      <c r="E47" s="1">
        <v>1.2744599999999999</v>
      </c>
      <c r="F47">
        <f t="shared" si="7"/>
        <v>7.1819999999999986</v>
      </c>
      <c r="G47">
        <f t="shared" si="0"/>
        <v>103.145085888</v>
      </c>
      <c r="H47">
        <f t="shared" si="8"/>
        <v>76.075689547553281</v>
      </c>
      <c r="I47" s="1">
        <f t="shared" si="1"/>
        <v>27.004159044926169</v>
      </c>
      <c r="J47" s="1">
        <f t="shared" si="2"/>
        <v>36.212723508926736</v>
      </c>
      <c r="K47" s="1">
        <f t="shared" si="9"/>
        <v>27.973349682941823</v>
      </c>
      <c r="L47">
        <f t="shared" si="10"/>
        <v>3.5850668699284487</v>
      </c>
      <c r="M47">
        <f t="shared" si="11"/>
        <v>358.50668699284489</v>
      </c>
      <c r="N47">
        <f t="shared" si="12"/>
        <v>0.25674436852943605</v>
      </c>
      <c r="O47">
        <f t="shared" si="3"/>
        <v>30.61512917987308</v>
      </c>
      <c r="P47">
        <f t="shared" si="4"/>
        <v>328.93559999999991</v>
      </c>
      <c r="AC47">
        <v>354.61</v>
      </c>
      <c r="AD47">
        <v>102.024</v>
      </c>
      <c r="AE47">
        <v>0.26013599999999998</v>
      </c>
    </row>
    <row r="48" spans="1:31" x14ac:dyDescent="0.25">
      <c r="A48" s="1">
        <v>126.239</v>
      </c>
      <c r="B48" s="1">
        <f t="shared" si="5"/>
        <v>2550</v>
      </c>
      <c r="C48" s="1">
        <v>0.16259999999999999</v>
      </c>
      <c r="D48" s="1">
        <f t="shared" si="6"/>
        <v>9.7560000000000002</v>
      </c>
      <c r="E48" s="1">
        <v>1.2787599999999999</v>
      </c>
      <c r="F48">
        <f t="shared" si="7"/>
        <v>7.3170000000000002</v>
      </c>
      <c r="G48">
        <f t="shared" si="0"/>
        <v>102.982746464</v>
      </c>
      <c r="H48">
        <f t="shared" si="8"/>
        <v>75.955954481987845</v>
      </c>
      <c r="I48" s="1">
        <f t="shared" si="1"/>
        <v>27.500890510336159</v>
      </c>
      <c r="J48" s="1">
        <f t="shared" si="2"/>
        <v>36.878843093882139</v>
      </c>
      <c r="K48" s="1">
        <f t="shared" si="9"/>
        <v>28.487909049790332</v>
      </c>
      <c r="L48">
        <f t="shared" si="10"/>
        <v>3.5794243549636775</v>
      </c>
      <c r="M48">
        <f t="shared" si="11"/>
        <v>357.94243549636775</v>
      </c>
      <c r="N48">
        <f t="shared" si="12"/>
        <v>0.25684580736380341</v>
      </c>
      <c r="O48">
        <f t="shared" si="3"/>
        <v>30.603038022731411</v>
      </c>
      <c r="P48">
        <f t="shared" si="4"/>
        <v>335.11860000000001</v>
      </c>
      <c r="AC48">
        <v>354.346</v>
      </c>
      <c r="AD48">
        <v>101.94799999999999</v>
      </c>
      <c r="AE48">
        <v>0.26112600000000002</v>
      </c>
    </row>
    <row r="49" spans="1:45" x14ac:dyDescent="0.25">
      <c r="A49" s="1">
        <v>126.161</v>
      </c>
      <c r="B49" s="1">
        <f t="shared" si="5"/>
        <v>2600</v>
      </c>
      <c r="C49" s="1">
        <v>0.16805</v>
      </c>
      <c r="D49" s="1">
        <f t="shared" si="6"/>
        <v>10.083</v>
      </c>
      <c r="E49" s="1">
        <v>1.27634</v>
      </c>
      <c r="F49">
        <f t="shared" si="7"/>
        <v>7.5622500000000006</v>
      </c>
      <c r="G49">
        <f t="shared" ref="G49:G80" si="13">A49*$B$2</f>
        <v>102.919115936</v>
      </c>
      <c r="H49">
        <f t="shared" si="8"/>
        <v>75.909023149756152</v>
      </c>
      <c r="I49" s="1">
        <f t="shared" ref="I49:I80" si="14">(G49*B49)/9549</f>
        <v>28.022798348895172</v>
      </c>
      <c r="J49" s="1">
        <f t="shared" ref="J49:J80" si="15">(H49*B49)/5252</f>
        <v>37.578724331562448</v>
      </c>
      <c r="K49" s="1">
        <f t="shared" si="9"/>
        <v>29.028548380420506</v>
      </c>
      <c r="L49">
        <f t="shared" si="10"/>
        <v>3.5772127159322586</v>
      </c>
      <c r="M49">
        <f t="shared" si="11"/>
        <v>357.72127159322588</v>
      </c>
      <c r="N49">
        <f t="shared" si="12"/>
        <v>0.26051078754942736</v>
      </c>
      <c r="O49">
        <f t="shared" ref="O49:O80" si="16">(K49*$O$14/P49)*100</f>
        <v>30.172501041793819</v>
      </c>
      <c r="P49">
        <f t="shared" ref="P49:P80" si="17">F49*$B$4</f>
        <v>346.35104999999999</v>
      </c>
      <c r="AC49">
        <v>353.90300000000002</v>
      </c>
      <c r="AD49">
        <v>101.821</v>
      </c>
      <c r="AE49">
        <v>0.26233000000000001</v>
      </c>
    </row>
    <row r="50" spans="1:45" x14ac:dyDescent="0.25">
      <c r="A50" s="1">
        <v>125.84699999999999</v>
      </c>
      <c r="B50" s="1">
        <f t="shared" ref="B50:B81" si="18">B49+50</f>
        <v>2650</v>
      </c>
      <c r="C50" s="1">
        <v>0.17144999999999999</v>
      </c>
      <c r="D50" s="1">
        <f t="shared" si="6"/>
        <v>10.286999999999999</v>
      </c>
      <c r="E50" s="1">
        <v>1.28027</v>
      </c>
      <c r="F50">
        <f t="shared" si="7"/>
        <v>7.7152499999999993</v>
      </c>
      <c r="G50">
        <f t="shared" si="13"/>
        <v>102.66296227199999</v>
      </c>
      <c r="H50">
        <f t="shared" si="8"/>
        <v>75.720094453336316</v>
      </c>
      <c r="I50" s="1">
        <f t="shared" si="14"/>
        <v>28.490611584542879</v>
      </c>
      <c r="J50" s="1">
        <f t="shared" si="15"/>
        <v>38.206064413812115</v>
      </c>
      <c r="K50" s="1">
        <f t="shared" si="9"/>
        <v>29.513151630064769</v>
      </c>
      <c r="L50">
        <f t="shared" si="10"/>
        <v>3.5683094511134743</v>
      </c>
      <c r="M50">
        <f t="shared" si="11"/>
        <v>356.83094511134743</v>
      </c>
      <c r="N50">
        <f t="shared" si="12"/>
        <v>0.26141735375155756</v>
      </c>
      <c r="O50">
        <f t="shared" si="16"/>
        <v>30.067866176182623</v>
      </c>
      <c r="P50">
        <f t="shared" si="17"/>
        <v>353.35844999999995</v>
      </c>
      <c r="AC50">
        <v>353.26900000000001</v>
      </c>
      <c r="AD50">
        <v>101.63800000000001</v>
      </c>
      <c r="AE50">
        <v>0.263625</v>
      </c>
    </row>
    <row r="51" spans="1:45" x14ac:dyDescent="0.25">
      <c r="A51" s="1">
        <v>124.911</v>
      </c>
      <c r="B51" s="1">
        <f t="shared" si="18"/>
        <v>2700</v>
      </c>
      <c r="C51" s="1">
        <v>0.17465</v>
      </c>
      <c r="D51" s="1">
        <f t="shared" si="6"/>
        <v>10.478999999999999</v>
      </c>
      <c r="E51" s="1">
        <v>1.2837099999999999</v>
      </c>
      <c r="F51">
        <f t="shared" si="7"/>
        <v>7.8592499999999994</v>
      </c>
      <c r="G51">
        <f t="shared" si="13"/>
        <v>101.89939593599999</v>
      </c>
      <c r="H51">
        <f t="shared" si="8"/>
        <v>75.156918466556149</v>
      </c>
      <c r="I51" s="1">
        <f t="shared" si="14"/>
        <v>28.812270292931196</v>
      </c>
      <c r="J51" s="1">
        <f t="shared" si="15"/>
        <v>38.637410483568466</v>
      </c>
      <c r="K51" s="1">
        <f t="shared" si="9"/>
        <v>29.846354804929067</v>
      </c>
      <c r="L51">
        <f t="shared" si="10"/>
        <v>3.5417697827364587</v>
      </c>
      <c r="M51">
        <f t="shared" si="11"/>
        <v>354.17697827364589</v>
      </c>
      <c r="N51">
        <f t="shared" si="12"/>
        <v>0.26332361359927475</v>
      </c>
      <c r="O51">
        <f t="shared" si="16"/>
        <v>29.850198017923883</v>
      </c>
      <c r="P51">
        <f t="shared" si="17"/>
        <v>359.95364999999993</v>
      </c>
      <c r="AC51">
        <v>352.45600000000002</v>
      </c>
      <c r="AD51">
        <v>101.404</v>
      </c>
      <c r="AE51">
        <v>0.26503100000000002</v>
      </c>
    </row>
    <row r="52" spans="1:45" x14ac:dyDescent="0.25">
      <c r="A52" s="1">
        <v>123.92700000000001</v>
      </c>
      <c r="B52" s="1">
        <f t="shared" si="18"/>
        <v>2750</v>
      </c>
      <c r="C52" s="1">
        <v>0.1784</v>
      </c>
      <c r="D52" s="1">
        <f t="shared" si="6"/>
        <v>10.704000000000001</v>
      </c>
      <c r="E52" s="1">
        <v>1.2811999999999999</v>
      </c>
      <c r="F52">
        <f t="shared" si="7"/>
        <v>8.0280000000000005</v>
      </c>
      <c r="G52">
        <f t="shared" si="13"/>
        <v>101.096672352</v>
      </c>
      <c r="H52">
        <f t="shared" si="8"/>
        <v>74.564861659941116</v>
      </c>
      <c r="I52" s="1">
        <f t="shared" si="14"/>
        <v>29.114655876845742</v>
      </c>
      <c r="J52" s="1">
        <f t="shared" si="15"/>
        <v>39.042911189039998</v>
      </c>
      <c r="K52" s="1">
        <f t="shared" si="9"/>
        <v>30.159593134767427</v>
      </c>
      <c r="L52">
        <f t="shared" si="10"/>
        <v>3.5138691057247251</v>
      </c>
      <c r="M52">
        <f t="shared" si="11"/>
        <v>351.38691057247252</v>
      </c>
      <c r="N52">
        <f t="shared" si="12"/>
        <v>0.26618396223473817</v>
      </c>
      <c r="O52">
        <f t="shared" si="16"/>
        <v>29.529434992037352</v>
      </c>
      <c r="P52">
        <f t="shared" si="17"/>
        <v>367.68239999999997</v>
      </c>
      <c r="AC52">
        <v>351.55799999999999</v>
      </c>
      <c r="AD52">
        <v>101.146</v>
      </c>
      <c r="AE52">
        <v>0.26652199999999998</v>
      </c>
    </row>
    <row r="53" spans="1:45" x14ac:dyDescent="0.25">
      <c r="A53" s="1">
        <v>123.68899999999999</v>
      </c>
      <c r="B53" s="1">
        <f t="shared" si="18"/>
        <v>2800</v>
      </c>
      <c r="C53" s="1">
        <v>0.18004999999999999</v>
      </c>
      <c r="D53" s="1">
        <f t="shared" si="6"/>
        <v>10.802999999999999</v>
      </c>
      <c r="E53" s="1">
        <v>1.2744800000000001</v>
      </c>
      <c r="F53">
        <f t="shared" si="7"/>
        <v>8.1022499999999997</v>
      </c>
      <c r="G53">
        <f t="shared" si="13"/>
        <v>100.90251766399999</v>
      </c>
      <c r="H53">
        <f t="shared" si="8"/>
        <v>74.421660928259826</v>
      </c>
      <c r="I53" s="1">
        <f t="shared" si="14"/>
        <v>29.587082360372808</v>
      </c>
      <c r="J53" s="1">
        <f t="shared" si="15"/>
        <v>39.676437661676985</v>
      </c>
      <c r="K53" s="1">
        <f t="shared" si="9"/>
        <v>30.648975203699813</v>
      </c>
      <c r="L53">
        <f t="shared" si="10"/>
        <v>3.5071207712442445</v>
      </c>
      <c r="M53">
        <f t="shared" si="11"/>
        <v>350.71207712442447</v>
      </c>
      <c r="N53">
        <f t="shared" si="12"/>
        <v>0.26435631032198204</v>
      </c>
      <c r="O53">
        <f t="shared" si="16"/>
        <v>29.733589484434642</v>
      </c>
      <c r="P53">
        <f t="shared" si="17"/>
        <v>371.08304999999996</v>
      </c>
      <c r="AC53">
        <v>350.66800000000001</v>
      </c>
      <c r="AD53">
        <v>100.89</v>
      </c>
      <c r="AE53">
        <v>0.26802900000000002</v>
      </c>
    </row>
    <row r="54" spans="1:45" x14ac:dyDescent="0.25">
      <c r="A54" s="1">
        <v>123.389</v>
      </c>
      <c r="B54" s="1">
        <f t="shared" si="18"/>
        <v>2850</v>
      </c>
      <c r="C54" s="1">
        <v>0.18310000000000001</v>
      </c>
      <c r="D54" s="1">
        <f t="shared" si="6"/>
        <v>10.986000000000001</v>
      </c>
      <c r="E54" s="1">
        <v>1.2603599999999999</v>
      </c>
      <c r="F54">
        <f t="shared" si="7"/>
        <v>8.2394999999999996</v>
      </c>
      <c r="G54">
        <f t="shared" si="13"/>
        <v>100.65778486399999</v>
      </c>
      <c r="H54">
        <f t="shared" si="8"/>
        <v>74.241155804291836</v>
      </c>
      <c r="I54" s="1">
        <f t="shared" si="14"/>
        <v>30.042380025384855</v>
      </c>
      <c r="J54" s="1">
        <f t="shared" si="15"/>
        <v>40.2869942959314</v>
      </c>
      <c r="K54" s="1">
        <f t="shared" si="9"/>
        <v>31.120613693608721</v>
      </c>
      <c r="L54">
        <f t="shared" si="10"/>
        <v>3.4986144672772532</v>
      </c>
      <c r="M54">
        <f t="shared" si="11"/>
        <v>349.86144672772531</v>
      </c>
      <c r="N54">
        <f t="shared" si="12"/>
        <v>0.26476020303199083</v>
      </c>
      <c r="O54">
        <f t="shared" si="16"/>
        <v>29.688230779094372</v>
      </c>
      <c r="P54">
        <f t="shared" si="17"/>
        <v>377.36909999999995</v>
      </c>
      <c r="AC54">
        <v>349.77600000000001</v>
      </c>
      <c r="AD54">
        <v>100.633</v>
      </c>
      <c r="AE54">
        <v>0.26972000000000002</v>
      </c>
    </row>
    <row r="55" spans="1:45" x14ac:dyDescent="0.25">
      <c r="A55" s="1">
        <v>122.51900000000001</v>
      </c>
      <c r="B55" s="1">
        <f t="shared" si="18"/>
        <v>2900</v>
      </c>
      <c r="C55" s="1">
        <v>0.18790000000000001</v>
      </c>
      <c r="D55" s="1">
        <f t="shared" si="6"/>
        <v>11.274000000000001</v>
      </c>
      <c r="E55" s="1">
        <v>1.2531000000000001</v>
      </c>
      <c r="F55">
        <f t="shared" si="7"/>
        <v>8.4555000000000007</v>
      </c>
      <c r="G55">
        <f t="shared" si="13"/>
        <v>99.948059743999991</v>
      </c>
      <c r="H55">
        <f t="shared" si="8"/>
        <v>73.717690944784636</v>
      </c>
      <c r="I55" s="1">
        <f t="shared" si="14"/>
        <v>30.353898131490201</v>
      </c>
      <c r="J55" s="1">
        <f t="shared" si="15"/>
        <v>40.704741763114136</v>
      </c>
      <c r="K55" s="1">
        <f t="shared" si="9"/>
        <v>31.443312315704489</v>
      </c>
      <c r="L55">
        <f t="shared" si="10"/>
        <v>3.4739461857729763</v>
      </c>
      <c r="M55">
        <f t="shared" si="11"/>
        <v>347.39461857729765</v>
      </c>
      <c r="N55">
        <f t="shared" si="12"/>
        <v>0.26891250880642326</v>
      </c>
      <c r="O55">
        <f t="shared" si="16"/>
        <v>29.229811746659344</v>
      </c>
      <c r="P55">
        <f t="shared" si="17"/>
        <v>387.26190000000003</v>
      </c>
      <c r="AC55">
        <v>348.87900000000002</v>
      </c>
      <c r="AD55">
        <v>100.375</v>
      </c>
      <c r="AE55">
        <v>0.27166000000000001</v>
      </c>
    </row>
    <row r="56" spans="1:45" x14ac:dyDescent="0.25">
      <c r="A56" s="1">
        <v>121.837</v>
      </c>
      <c r="B56" s="1">
        <f t="shared" si="18"/>
        <v>2950</v>
      </c>
      <c r="C56" s="1">
        <v>0.19255</v>
      </c>
      <c r="D56" s="1">
        <f t="shared" si="6"/>
        <v>11.553000000000001</v>
      </c>
      <c r="E56" s="1">
        <v>1.23943</v>
      </c>
      <c r="F56">
        <f t="shared" si="7"/>
        <v>8.6647500000000015</v>
      </c>
      <c r="G56">
        <f t="shared" si="13"/>
        <v>99.391700512</v>
      </c>
      <c r="H56">
        <f t="shared" si="8"/>
        <v>73.307342629630725</v>
      </c>
      <c r="I56" s="1">
        <f t="shared" si="14"/>
        <v>30.705363547010158</v>
      </c>
      <c r="J56" s="1">
        <f t="shared" si="15"/>
        <v>41.176058788539727</v>
      </c>
      <c r="K56" s="1">
        <f t="shared" si="9"/>
        <v>31.807391972969263</v>
      </c>
      <c r="L56">
        <f t="shared" si="10"/>
        <v>3.4546085214213478</v>
      </c>
      <c r="M56">
        <f t="shared" si="11"/>
        <v>345.4608521421348</v>
      </c>
      <c r="N56">
        <f t="shared" si="12"/>
        <v>0.27241309213165066</v>
      </c>
      <c r="O56">
        <f t="shared" si="16"/>
        <v>28.854200608445613</v>
      </c>
      <c r="P56">
        <f t="shared" si="17"/>
        <v>396.84555000000006</v>
      </c>
      <c r="AC56">
        <v>348.05700000000002</v>
      </c>
      <c r="AD56">
        <v>100.139</v>
      </c>
      <c r="AE56">
        <v>0.27373599999999998</v>
      </c>
    </row>
    <row r="57" spans="1:45" x14ac:dyDescent="0.25">
      <c r="A57" s="1">
        <v>121.709</v>
      </c>
      <c r="B57" s="1">
        <f t="shared" si="18"/>
        <v>3000</v>
      </c>
      <c r="C57" s="1">
        <v>0.19900000000000001</v>
      </c>
      <c r="D57" s="1">
        <f t="shared" si="6"/>
        <v>11.940000000000001</v>
      </c>
      <c r="E57" s="1">
        <v>1.2273499999999999</v>
      </c>
      <c r="F57">
        <f t="shared" si="7"/>
        <v>8.9550000000000018</v>
      </c>
      <c r="G57">
        <f t="shared" si="13"/>
        <v>99.287281183999994</v>
      </c>
      <c r="H57">
        <f t="shared" si="8"/>
        <v>73.23032711007103</v>
      </c>
      <c r="I57" s="1">
        <f t="shared" si="14"/>
        <v>31.192988119384228</v>
      </c>
      <c r="J57" s="1">
        <f t="shared" si="15"/>
        <v>41.829965980619399</v>
      </c>
      <c r="K57" s="1">
        <f t="shared" si="9"/>
        <v>32.312517596556411</v>
      </c>
      <c r="L57">
        <f t="shared" si="10"/>
        <v>3.4509791650620976</v>
      </c>
      <c r="M57">
        <f t="shared" si="11"/>
        <v>345.09791650620974</v>
      </c>
      <c r="N57">
        <f t="shared" si="12"/>
        <v>0.27713717983257202</v>
      </c>
      <c r="O57">
        <f t="shared" si="16"/>
        <v>28.36235114134551</v>
      </c>
      <c r="P57">
        <f t="shared" si="17"/>
        <v>410.13900000000007</v>
      </c>
      <c r="AC57">
        <v>347.36500000000001</v>
      </c>
      <c r="AD57">
        <v>99.939499999999995</v>
      </c>
      <c r="AE57">
        <v>0.27587899999999999</v>
      </c>
    </row>
    <row r="58" spans="1:45" x14ac:dyDescent="0.25">
      <c r="A58" s="1">
        <v>121.123</v>
      </c>
      <c r="B58" s="1">
        <f t="shared" si="18"/>
        <v>3050</v>
      </c>
      <c r="C58" s="1">
        <v>0.20605000000000001</v>
      </c>
      <c r="D58" s="1">
        <f t="shared" si="6"/>
        <v>12.363000000000001</v>
      </c>
      <c r="E58" s="1">
        <v>1.2193000000000001</v>
      </c>
      <c r="F58">
        <f t="shared" si="7"/>
        <v>9.2722500000000014</v>
      </c>
      <c r="G58">
        <f t="shared" si="13"/>
        <v>98.809236447999993</v>
      </c>
      <c r="H58">
        <f t="shared" si="8"/>
        <v>72.877740434586869</v>
      </c>
      <c r="I58" s="1">
        <f t="shared" si="14"/>
        <v>31.560181292952137</v>
      </c>
      <c r="J58" s="1">
        <f t="shared" si="15"/>
        <v>42.322374014754367</v>
      </c>
      <c r="K58" s="1">
        <f t="shared" si="9"/>
        <v>32.692889487727527</v>
      </c>
      <c r="L58">
        <f t="shared" si="10"/>
        <v>3.4343635179799064</v>
      </c>
      <c r="M58">
        <f t="shared" si="11"/>
        <v>343.43635179799065</v>
      </c>
      <c r="N58">
        <f t="shared" si="12"/>
        <v>0.28361671743578004</v>
      </c>
      <c r="O58">
        <f t="shared" si="16"/>
        <v>27.714381859431271</v>
      </c>
      <c r="P58">
        <f t="shared" si="17"/>
        <v>424.66905000000003</v>
      </c>
      <c r="AC58">
        <v>346.786</v>
      </c>
      <c r="AD58">
        <v>99.772900000000007</v>
      </c>
      <c r="AE58">
        <v>0.27795900000000001</v>
      </c>
    </row>
    <row r="59" spans="1:45" x14ac:dyDescent="0.25">
      <c r="A59" s="1">
        <v>121.124</v>
      </c>
      <c r="B59" s="1">
        <f t="shared" si="18"/>
        <v>3100</v>
      </c>
      <c r="C59" s="1">
        <v>0.21004999999999999</v>
      </c>
      <c r="D59" s="1">
        <f t="shared" si="6"/>
        <v>12.603</v>
      </c>
      <c r="E59" s="1">
        <v>1.20692</v>
      </c>
      <c r="F59">
        <f t="shared" si="7"/>
        <v>9.4522499999999994</v>
      </c>
      <c r="G59">
        <f t="shared" si="13"/>
        <v>98.810052223999989</v>
      </c>
      <c r="H59">
        <f t="shared" si="8"/>
        <v>72.878342118333435</v>
      </c>
      <c r="I59" s="1">
        <f t="shared" si="14"/>
        <v>32.077826148748557</v>
      </c>
      <c r="J59" s="1">
        <f t="shared" si="15"/>
        <v>43.016538569465659</v>
      </c>
      <c r="K59" s="1">
        <f t="shared" si="9"/>
        <v>33.229112835348865</v>
      </c>
      <c r="L59">
        <f t="shared" si="10"/>
        <v>3.4343918723264637</v>
      </c>
      <c r="M59">
        <f t="shared" si="11"/>
        <v>343.43918723264636</v>
      </c>
      <c r="N59">
        <f t="shared" si="12"/>
        <v>0.28445688715302597</v>
      </c>
      <c r="O59">
        <f t="shared" si="16"/>
        <v>27.632524870122516</v>
      </c>
      <c r="P59">
        <f t="shared" si="17"/>
        <v>432.91304999999994</v>
      </c>
      <c r="AC59">
        <v>346.37400000000002</v>
      </c>
      <c r="AD59">
        <v>99.654499999999999</v>
      </c>
      <c r="AE59">
        <v>0.279756</v>
      </c>
    </row>
    <row r="60" spans="1:45" x14ac:dyDescent="0.25">
      <c r="A60" s="1">
        <v>120.851</v>
      </c>
      <c r="B60" s="1">
        <f t="shared" si="18"/>
        <v>3150</v>
      </c>
      <c r="C60" s="1">
        <v>0.21604999999999999</v>
      </c>
      <c r="D60" s="1">
        <f t="shared" si="6"/>
        <v>12.962999999999999</v>
      </c>
      <c r="E60" s="1">
        <v>1.1927399999999999</v>
      </c>
      <c r="F60">
        <f t="shared" si="7"/>
        <v>9.7222499999999989</v>
      </c>
      <c r="G60">
        <f t="shared" si="13"/>
        <v>98.587345375999988</v>
      </c>
      <c r="H60">
        <f t="shared" si="8"/>
        <v>72.714082455522544</v>
      </c>
      <c r="I60" s="1">
        <f t="shared" si="14"/>
        <v>32.521744468991514</v>
      </c>
      <c r="J60" s="1">
        <f t="shared" si="15"/>
        <v>43.611835440764665</v>
      </c>
      <c r="K60" s="1">
        <f t="shared" si="9"/>
        <v>33.68896357101373</v>
      </c>
      <c r="L60">
        <f t="shared" si="10"/>
        <v>3.4266511357164999</v>
      </c>
      <c r="M60">
        <f t="shared" si="11"/>
        <v>342.66511357165001</v>
      </c>
      <c r="N60">
        <f t="shared" si="12"/>
        <v>0.28858857529131898</v>
      </c>
      <c r="O60">
        <f t="shared" si="16"/>
        <v>27.236913314392275</v>
      </c>
      <c r="P60">
        <f t="shared" si="17"/>
        <v>445.27904999999993</v>
      </c>
      <c r="AC60">
        <v>346.11</v>
      </c>
      <c r="AD60">
        <v>99.578299999999999</v>
      </c>
      <c r="AE60">
        <v>0.28131800000000001</v>
      </c>
    </row>
    <row r="61" spans="1:45" x14ac:dyDescent="0.25">
      <c r="A61" s="1">
        <v>120.596</v>
      </c>
      <c r="B61" s="1">
        <f t="shared" si="18"/>
        <v>3200</v>
      </c>
      <c r="C61" s="1">
        <v>0.21795</v>
      </c>
      <c r="D61" s="1">
        <f t="shared" si="6"/>
        <v>13.077</v>
      </c>
      <c r="E61" s="1">
        <v>1.1848099999999999</v>
      </c>
      <c r="F61">
        <f t="shared" si="7"/>
        <v>9.8077500000000004</v>
      </c>
      <c r="G61">
        <f t="shared" si="13"/>
        <v>98.379322496</v>
      </c>
      <c r="H61">
        <f t="shared" si="8"/>
        <v>72.560653100149764</v>
      </c>
      <c r="I61" s="1">
        <f t="shared" si="14"/>
        <v>32.968251333877895</v>
      </c>
      <c r="J61" s="1">
        <f t="shared" si="15"/>
        <v>44.210603564447688</v>
      </c>
      <c r="K61" s="1">
        <f t="shared" si="9"/>
        <v>34.151495755279164</v>
      </c>
      <c r="L61">
        <f t="shared" si="10"/>
        <v>3.4194207773445577</v>
      </c>
      <c r="M61">
        <f t="shared" si="11"/>
        <v>341.94207773445578</v>
      </c>
      <c r="N61">
        <f t="shared" si="12"/>
        <v>0.28718361474647597</v>
      </c>
      <c r="O61">
        <f t="shared" si="16"/>
        <v>27.370161823725976</v>
      </c>
      <c r="P61">
        <f t="shared" si="17"/>
        <v>449.19495000000001</v>
      </c>
      <c r="AC61">
        <v>346.017</v>
      </c>
      <c r="AD61">
        <v>99.551699999999997</v>
      </c>
      <c r="AE61">
        <v>0.28251700000000002</v>
      </c>
      <c r="AS61" t="s">
        <v>46</v>
      </c>
    </row>
    <row r="62" spans="1:45" x14ac:dyDescent="0.25">
      <c r="A62" s="1">
        <v>120.84</v>
      </c>
      <c r="B62" s="1">
        <f t="shared" si="18"/>
        <v>3250</v>
      </c>
      <c r="C62" s="1">
        <v>0.22305</v>
      </c>
      <c r="D62" s="1">
        <f t="shared" si="6"/>
        <v>13.382999999999999</v>
      </c>
      <c r="E62" s="1">
        <v>1.17378</v>
      </c>
      <c r="F62">
        <f t="shared" si="7"/>
        <v>10.03725</v>
      </c>
      <c r="G62">
        <f t="shared" si="13"/>
        <v>98.578371840000003</v>
      </c>
      <c r="H62">
        <f t="shared" si="8"/>
        <v>72.707463934310397</v>
      </c>
      <c r="I62" s="1">
        <f t="shared" si="14"/>
        <v>33.551126660383289</v>
      </c>
      <c r="J62" s="1">
        <f t="shared" si="15"/>
        <v>44.992242533607921</v>
      </c>
      <c r="K62" s="1">
        <f t="shared" si="9"/>
        <v>34.755290722668001</v>
      </c>
      <c r="L62">
        <f t="shared" si="10"/>
        <v>3.426339237904378</v>
      </c>
      <c r="M62">
        <f t="shared" si="11"/>
        <v>342.63392379043779</v>
      </c>
      <c r="N62">
        <f t="shared" si="12"/>
        <v>0.28879775686795023</v>
      </c>
      <c r="O62">
        <f t="shared" si="16"/>
        <v>27.217185112444092</v>
      </c>
      <c r="P62">
        <f t="shared" si="17"/>
        <v>459.70605</v>
      </c>
      <c r="AC62">
        <v>346.12799999999999</v>
      </c>
      <c r="AD62">
        <v>99.583699999999993</v>
      </c>
      <c r="AE62">
        <v>0.28348200000000001</v>
      </c>
    </row>
    <row r="63" spans="1:45" x14ac:dyDescent="0.25">
      <c r="A63" s="1">
        <v>121.633</v>
      </c>
      <c r="B63" s="1">
        <f t="shared" si="18"/>
        <v>3300</v>
      </c>
      <c r="C63" s="1">
        <v>0.22550000000000001</v>
      </c>
      <c r="D63" s="1">
        <f t="shared" si="6"/>
        <v>13.530000000000001</v>
      </c>
      <c r="E63" s="1">
        <v>1.1611800000000001</v>
      </c>
      <c r="F63">
        <f t="shared" si="7"/>
        <v>10.147500000000001</v>
      </c>
      <c r="G63">
        <f t="shared" si="13"/>
        <v>99.225282207999996</v>
      </c>
      <c r="H63">
        <f t="shared" si="8"/>
        <v>73.18459914533247</v>
      </c>
      <c r="I63" s="1">
        <f t="shared" si="14"/>
        <v>34.290860957838518</v>
      </c>
      <c r="J63" s="1">
        <f t="shared" si="15"/>
        <v>45.984230232215758</v>
      </c>
      <c r="K63" s="1">
        <f t="shared" si="9"/>
        <v>35.521574395518329</v>
      </c>
      <c r="L63">
        <f t="shared" si="10"/>
        <v>3.448824234723793</v>
      </c>
      <c r="M63">
        <f t="shared" si="11"/>
        <v>344.88242347237929</v>
      </c>
      <c r="N63">
        <f t="shared" si="12"/>
        <v>0.28567145946324629</v>
      </c>
      <c r="O63">
        <f t="shared" si="16"/>
        <v>27.515041311800719</v>
      </c>
      <c r="P63">
        <f t="shared" si="17"/>
        <v>464.75549999999998</v>
      </c>
      <c r="AC63">
        <v>346.41399999999999</v>
      </c>
      <c r="AD63">
        <v>99.665899999999993</v>
      </c>
      <c r="AE63">
        <v>0.28418100000000002</v>
      </c>
    </row>
    <row r="64" spans="1:45" x14ac:dyDescent="0.25">
      <c r="A64" s="1">
        <v>122.181</v>
      </c>
      <c r="B64" s="1">
        <f t="shared" si="18"/>
        <v>3350</v>
      </c>
      <c r="C64" s="1">
        <v>0.22850000000000001</v>
      </c>
      <c r="D64" s="1">
        <f t="shared" si="6"/>
        <v>13.71</v>
      </c>
      <c r="E64" s="1">
        <v>1.1510400000000001</v>
      </c>
      <c r="F64">
        <f t="shared" si="7"/>
        <v>10.282500000000001</v>
      </c>
      <c r="G64">
        <f t="shared" si="13"/>
        <v>99.672327455999991</v>
      </c>
      <c r="H64">
        <f t="shared" si="8"/>
        <v>73.514321838447358</v>
      </c>
      <c r="I64" s="1">
        <f t="shared" si="14"/>
        <v>34.967252798994657</v>
      </c>
      <c r="J64" s="1">
        <f t="shared" si="15"/>
        <v>46.891275353922062</v>
      </c>
      <c r="K64" s="1">
        <f t="shared" si="9"/>
        <v>36.222242224643139</v>
      </c>
      <c r="L64">
        <f t="shared" si="10"/>
        <v>3.4643624166368316</v>
      </c>
      <c r="M64">
        <f t="shared" si="11"/>
        <v>346.43624166368318</v>
      </c>
      <c r="N64">
        <f t="shared" si="12"/>
        <v>0.2838725426280897</v>
      </c>
      <c r="O64">
        <f t="shared" si="16"/>
        <v>27.689405731048815</v>
      </c>
      <c r="P64">
        <f t="shared" si="17"/>
        <v>470.93849999999998</v>
      </c>
      <c r="AC64">
        <v>346.77699999999999</v>
      </c>
      <c r="AD64">
        <v>99.770200000000003</v>
      </c>
      <c r="AE64">
        <v>0.284806</v>
      </c>
    </row>
    <row r="65" spans="1:31" x14ac:dyDescent="0.25">
      <c r="A65" s="1">
        <v>122.93300000000001</v>
      </c>
      <c r="B65" s="1">
        <f t="shared" si="18"/>
        <v>3400</v>
      </c>
      <c r="C65" s="1">
        <v>0.23419999999999999</v>
      </c>
      <c r="D65" s="1">
        <f t="shared" si="6"/>
        <v>14.052</v>
      </c>
      <c r="E65" s="1">
        <v>1.14117</v>
      </c>
      <c r="F65">
        <f t="shared" si="7"/>
        <v>10.539</v>
      </c>
      <c r="G65">
        <f t="shared" si="13"/>
        <v>100.285791008</v>
      </c>
      <c r="H65">
        <f t="shared" si="8"/>
        <v>73.966788015860487</v>
      </c>
      <c r="I65" s="1">
        <f t="shared" si="14"/>
        <v>35.707580838538064</v>
      </c>
      <c r="J65" s="1">
        <f t="shared" si="15"/>
        <v>47.884059263885312</v>
      </c>
      <c r="K65" s="1">
        <f t="shared" si="9"/>
        <v>36.989140949235178</v>
      </c>
      <c r="L65">
        <f t="shared" si="10"/>
        <v>3.4856848852474256</v>
      </c>
      <c r="M65">
        <f t="shared" si="11"/>
        <v>348.56848852474258</v>
      </c>
      <c r="N65">
        <f t="shared" si="12"/>
        <v>0.28492145882663206</v>
      </c>
      <c r="O65">
        <f t="shared" si="16"/>
        <v>27.587469336651154</v>
      </c>
      <c r="P65">
        <f t="shared" si="17"/>
        <v>482.68619999999993</v>
      </c>
      <c r="AC65">
        <v>347.15600000000001</v>
      </c>
      <c r="AD65">
        <v>99.879400000000004</v>
      </c>
      <c r="AE65">
        <v>0.28547699999999998</v>
      </c>
    </row>
    <row r="66" spans="1:31" x14ac:dyDescent="0.25">
      <c r="A66" s="1">
        <v>123.47499999999999</v>
      </c>
      <c r="B66" s="1">
        <f t="shared" si="18"/>
        <v>3450</v>
      </c>
      <c r="C66" s="1">
        <v>0.23605000000000001</v>
      </c>
      <c r="D66" s="1">
        <f t="shared" si="6"/>
        <v>14.163</v>
      </c>
      <c r="E66" s="1">
        <v>1.12669</v>
      </c>
      <c r="F66">
        <f t="shared" si="7"/>
        <v>10.622250000000001</v>
      </c>
      <c r="G66">
        <f t="shared" si="13"/>
        <v>100.72794159999999</v>
      </c>
      <c r="H66">
        <f t="shared" si="8"/>
        <v>74.292900606495991</v>
      </c>
      <c r="I66" s="1">
        <f t="shared" si="14"/>
        <v>36.392438843857995</v>
      </c>
      <c r="J66" s="1">
        <f t="shared" si="15"/>
        <v>48.80245755758019</v>
      </c>
      <c r="K66" s="1">
        <f t="shared" si="9"/>
        <v>37.698578796720241</v>
      </c>
      <c r="L66">
        <f t="shared" si="10"/>
        <v>3.5010529410811237</v>
      </c>
      <c r="M66">
        <f t="shared" si="11"/>
        <v>350.10529410811239</v>
      </c>
      <c r="N66">
        <f t="shared" si="12"/>
        <v>0.28176791643201499</v>
      </c>
      <c r="O66">
        <f t="shared" si="16"/>
        <v>27.896227889487729</v>
      </c>
      <c r="P66">
        <f t="shared" si="17"/>
        <v>486.49905000000001</v>
      </c>
      <c r="AC66">
        <v>347.46499999999997</v>
      </c>
      <c r="AD66">
        <v>99.968299999999999</v>
      </c>
      <c r="AE66">
        <v>0.28617700000000001</v>
      </c>
    </row>
    <row r="67" spans="1:31" x14ac:dyDescent="0.25">
      <c r="A67" s="1">
        <v>123.428</v>
      </c>
      <c r="B67" s="1">
        <f t="shared" si="18"/>
        <v>3500</v>
      </c>
      <c r="C67" s="1">
        <v>0.24195</v>
      </c>
      <c r="D67" s="1">
        <f t="shared" si="6"/>
        <v>14.516999999999999</v>
      </c>
      <c r="E67" s="1">
        <v>1.11975</v>
      </c>
      <c r="F67">
        <f t="shared" si="7"/>
        <v>10.88775</v>
      </c>
      <c r="G67">
        <f t="shared" si="13"/>
        <v>100.689600128</v>
      </c>
      <c r="H67">
        <f t="shared" si="8"/>
        <v>74.264621470407675</v>
      </c>
      <c r="I67" s="1">
        <f t="shared" si="14"/>
        <v>36.905812173840189</v>
      </c>
      <c r="J67" s="1">
        <f t="shared" si="15"/>
        <v>49.49089397304396</v>
      </c>
      <c r="K67" s="1">
        <f t="shared" si="9"/>
        <v>38.230377311667382</v>
      </c>
      <c r="L67">
        <f t="shared" si="10"/>
        <v>3.4997202867929622</v>
      </c>
      <c r="M67">
        <f t="shared" si="11"/>
        <v>349.97202867929622</v>
      </c>
      <c r="N67">
        <f t="shared" si="12"/>
        <v>0.28479316097874896</v>
      </c>
      <c r="O67">
        <f t="shared" si="16"/>
        <v>27.599897349080489</v>
      </c>
      <c r="P67">
        <f t="shared" si="17"/>
        <v>498.65895</v>
      </c>
      <c r="AC67">
        <v>347.642</v>
      </c>
      <c r="AD67">
        <v>100.01900000000001</v>
      </c>
      <c r="AE67">
        <v>0.28709600000000002</v>
      </c>
    </row>
    <row r="68" spans="1:31" x14ac:dyDescent="0.25">
      <c r="A68" s="1">
        <v>124.205</v>
      </c>
      <c r="B68" s="1">
        <f t="shared" si="18"/>
        <v>3550</v>
      </c>
      <c r="C68" s="1">
        <v>0.24545</v>
      </c>
      <c r="D68" s="1">
        <f t="shared" si="6"/>
        <v>14.727</v>
      </c>
      <c r="E68" s="1">
        <v>1.10622</v>
      </c>
      <c r="F68">
        <f t="shared" si="7"/>
        <v>11.045249999999999</v>
      </c>
      <c r="G68">
        <f t="shared" si="13"/>
        <v>101.32345807999999</v>
      </c>
      <c r="H68">
        <f t="shared" si="8"/>
        <v>74.732129741484798</v>
      </c>
      <c r="I68" s="1">
        <f t="shared" si="14"/>
        <v>37.668685326631056</v>
      </c>
      <c r="J68" s="1">
        <f t="shared" si="15"/>
        <v>50.513911001955641</v>
      </c>
      <c r="K68" s="1">
        <f t="shared" si="9"/>
        <v>39.020630303113776</v>
      </c>
      <c r="L68">
        <f t="shared" si="10"/>
        <v>3.5217516140674712</v>
      </c>
      <c r="M68">
        <f t="shared" si="11"/>
        <v>352.17516140674712</v>
      </c>
      <c r="N68">
        <f t="shared" si="12"/>
        <v>0.28306180382531154</v>
      </c>
      <c r="O68">
        <f t="shared" si="16"/>
        <v>27.768713060220936</v>
      </c>
      <c r="P68">
        <f t="shared" si="17"/>
        <v>505.87244999999996</v>
      </c>
      <c r="AC68">
        <v>347.702</v>
      </c>
      <c r="AD68">
        <v>100.03700000000001</v>
      </c>
      <c r="AE68">
        <v>0.28813100000000003</v>
      </c>
    </row>
    <row r="69" spans="1:31" x14ac:dyDescent="0.25">
      <c r="A69" s="1">
        <v>124.066</v>
      </c>
      <c r="B69" s="1">
        <f t="shared" si="18"/>
        <v>3600</v>
      </c>
      <c r="C69" s="1">
        <v>0.25505</v>
      </c>
      <c r="D69" s="1">
        <f t="shared" si="6"/>
        <v>15.303000000000001</v>
      </c>
      <c r="E69" s="1">
        <v>1.09697</v>
      </c>
      <c r="F69">
        <f t="shared" si="7"/>
        <v>11.477250000000002</v>
      </c>
      <c r="G69">
        <f t="shared" si="13"/>
        <v>101.21006521599999</v>
      </c>
      <c r="H69">
        <f t="shared" si="8"/>
        <v>74.648495700712957</v>
      </c>
      <c r="I69" s="1">
        <f t="shared" si="14"/>
        <v>38.156480760037695</v>
      </c>
      <c r="J69" s="1">
        <f t="shared" si="15"/>
        <v>51.168047319605222</v>
      </c>
      <c r="K69" s="1">
        <f t="shared" si="9"/>
        <v>39.525932920007889</v>
      </c>
      <c r="L69">
        <f t="shared" si="10"/>
        <v>3.5178103598960986</v>
      </c>
      <c r="M69">
        <f t="shared" si="11"/>
        <v>351.78103598960985</v>
      </c>
      <c r="N69">
        <f t="shared" si="12"/>
        <v>0.29037265289164771</v>
      </c>
      <c r="O69">
        <f t="shared" si="16"/>
        <v>27.069567090626389</v>
      </c>
      <c r="P69">
        <f t="shared" si="17"/>
        <v>525.65805</v>
      </c>
      <c r="AC69">
        <v>347.53899999999999</v>
      </c>
      <c r="AD69">
        <v>99.989500000000007</v>
      </c>
      <c r="AE69">
        <v>0.28942000000000001</v>
      </c>
    </row>
    <row r="70" spans="1:31" x14ac:dyDescent="0.25">
      <c r="A70" s="1">
        <v>123.967</v>
      </c>
      <c r="B70" s="1">
        <f t="shared" si="18"/>
        <v>3650</v>
      </c>
      <c r="C70" s="1">
        <v>0.25755</v>
      </c>
      <c r="D70" s="1">
        <f t="shared" si="6"/>
        <v>15.452999999999999</v>
      </c>
      <c r="E70" s="1">
        <v>1.0940099999999999</v>
      </c>
      <c r="F70">
        <f t="shared" si="7"/>
        <v>11.589749999999999</v>
      </c>
      <c r="G70">
        <f t="shared" si="13"/>
        <v>101.129303392</v>
      </c>
      <c r="H70">
        <f t="shared" si="8"/>
        <v>74.588929009803522</v>
      </c>
      <c r="I70" s="1">
        <f t="shared" si="14"/>
        <v>38.65556156464551</v>
      </c>
      <c r="J70" s="1">
        <f t="shared" si="15"/>
        <v>51.837317381146775</v>
      </c>
      <c r="K70" s="1">
        <f t="shared" si="9"/>
        <v>40.042925944827211</v>
      </c>
      <c r="L70">
        <f t="shared" si="10"/>
        <v>3.5150032795869914</v>
      </c>
      <c r="M70">
        <f t="shared" si="11"/>
        <v>351.50032795869913</v>
      </c>
      <c r="N70">
        <f t="shared" si="12"/>
        <v>0.28943314521942859</v>
      </c>
      <c r="O70">
        <f t="shared" si="16"/>
        <v>27.15743562394869</v>
      </c>
      <c r="P70">
        <f t="shared" si="17"/>
        <v>530.81054999999992</v>
      </c>
      <c r="AC70">
        <v>347.16300000000001</v>
      </c>
      <c r="AD70">
        <v>99.881500000000003</v>
      </c>
      <c r="AE70">
        <v>0.29065999999999997</v>
      </c>
    </row>
    <row r="71" spans="1:31" x14ac:dyDescent="0.25">
      <c r="A71" s="1">
        <v>123.815</v>
      </c>
      <c r="B71" s="1">
        <f t="shared" si="18"/>
        <v>3700</v>
      </c>
      <c r="C71" s="1">
        <v>0.26445000000000002</v>
      </c>
      <c r="D71" s="1">
        <f t="shared" si="6"/>
        <v>15.867000000000001</v>
      </c>
      <c r="E71" s="1">
        <v>1.09659</v>
      </c>
      <c r="F71">
        <f t="shared" si="7"/>
        <v>11.90025</v>
      </c>
      <c r="G71">
        <f t="shared" si="13"/>
        <v>101.00530543999999</v>
      </c>
      <c r="H71">
        <f t="shared" si="8"/>
        <v>74.497473080326387</v>
      </c>
      <c r="I71" s="1">
        <f t="shared" si="14"/>
        <v>39.137043682898728</v>
      </c>
      <c r="J71" s="1">
        <f t="shared" si="15"/>
        <v>52.482987508988508</v>
      </c>
      <c r="K71" s="1">
        <f t="shared" si="9"/>
        <v>40.541688659028878</v>
      </c>
      <c r="L71">
        <f t="shared" si="10"/>
        <v>3.5106934189103809</v>
      </c>
      <c r="M71">
        <f t="shared" si="11"/>
        <v>351.06934189103811</v>
      </c>
      <c r="N71">
        <f t="shared" si="12"/>
        <v>0.29353118712162335</v>
      </c>
      <c r="O71">
        <f t="shared" si="16"/>
        <v>26.778285761767322</v>
      </c>
      <c r="P71">
        <f t="shared" si="17"/>
        <v>545.03144999999995</v>
      </c>
      <c r="AC71">
        <v>346.57100000000003</v>
      </c>
      <c r="AD71">
        <v>99.711100000000002</v>
      </c>
      <c r="AE71">
        <v>0.291962</v>
      </c>
    </row>
    <row r="72" spans="1:31" x14ac:dyDescent="0.25">
      <c r="A72" s="1">
        <v>123.767</v>
      </c>
      <c r="B72" s="1">
        <f t="shared" si="18"/>
        <v>3750</v>
      </c>
      <c r="C72" s="1">
        <v>0.2651</v>
      </c>
      <c r="D72" s="1">
        <f t="shared" si="6"/>
        <v>15.906000000000001</v>
      </c>
      <c r="E72" s="1">
        <v>1.0980799999999999</v>
      </c>
      <c r="F72">
        <f t="shared" si="7"/>
        <v>11.929500000000001</v>
      </c>
      <c r="G72">
        <f t="shared" si="13"/>
        <v>100.96614819199999</v>
      </c>
      <c r="H72">
        <f t="shared" si="8"/>
        <v>74.468592260491519</v>
      </c>
      <c r="I72" s="1">
        <f t="shared" si="14"/>
        <v>39.650545158655348</v>
      </c>
      <c r="J72" s="1">
        <f t="shared" si="15"/>
        <v>53.171595768629707</v>
      </c>
      <c r="K72" s="1">
        <f t="shared" si="9"/>
        <v>41.07361991895624</v>
      </c>
      <c r="L72">
        <f t="shared" si="10"/>
        <v>3.5093324102756629</v>
      </c>
      <c r="M72">
        <f t="shared" si="11"/>
        <v>350.93324102756628</v>
      </c>
      <c r="N72">
        <f t="shared" si="12"/>
        <v>0.29044189490817962</v>
      </c>
      <c r="O72">
        <f t="shared" si="16"/>
        <v>27.063113643500262</v>
      </c>
      <c r="P72">
        <f t="shared" si="17"/>
        <v>546.37109999999996</v>
      </c>
      <c r="AC72">
        <v>345.75400000000002</v>
      </c>
      <c r="AD72">
        <v>99.475999999999999</v>
      </c>
      <c r="AE72">
        <v>0.293186</v>
      </c>
    </row>
    <row r="73" spans="1:31" x14ac:dyDescent="0.25">
      <c r="A73" s="1">
        <v>123.509</v>
      </c>
      <c r="B73" s="1">
        <f t="shared" si="18"/>
        <v>3800</v>
      </c>
      <c r="C73" s="1">
        <v>0.26929999999999998</v>
      </c>
      <c r="D73" s="1">
        <f t="shared" si="6"/>
        <v>16.157999999999998</v>
      </c>
      <c r="E73" s="1">
        <v>1.09907</v>
      </c>
      <c r="F73">
        <f t="shared" si="7"/>
        <v>12.118499999999997</v>
      </c>
      <c r="G73">
        <f t="shared" si="13"/>
        <v>100.75567798399999</v>
      </c>
      <c r="H73">
        <f t="shared" si="8"/>
        <v>74.313357853879026</v>
      </c>
      <c r="I73" s="1">
        <f t="shared" si="14"/>
        <v>40.09546301593884</v>
      </c>
      <c r="J73" s="1">
        <f t="shared" si="15"/>
        <v>53.768233024512618</v>
      </c>
      <c r="K73" s="1">
        <f t="shared" si="9"/>
        <v>41.534506065466879</v>
      </c>
      <c r="L73">
        <f t="shared" si="10"/>
        <v>3.5020169888640491</v>
      </c>
      <c r="M73">
        <f t="shared" si="11"/>
        <v>350.20169888640493</v>
      </c>
      <c r="N73">
        <f t="shared" si="12"/>
        <v>0.29176945022287643</v>
      </c>
      <c r="O73">
        <f t="shared" si="16"/>
        <v>26.939976076074242</v>
      </c>
      <c r="P73">
        <f t="shared" si="17"/>
        <v>555.02729999999985</v>
      </c>
      <c r="AC73">
        <v>344.678</v>
      </c>
      <c r="AD73">
        <v>99.166399999999996</v>
      </c>
      <c r="AE73">
        <v>0.294547</v>
      </c>
    </row>
    <row r="74" spans="1:31" x14ac:dyDescent="0.25">
      <c r="A74" s="1">
        <v>122.672</v>
      </c>
      <c r="B74" s="1">
        <f t="shared" si="18"/>
        <v>3850</v>
      </c>
      <c r="C74" s="1">
        <v>0.27374999999999999</v>
      </c>
      <c r="D74" s="1">
        <f t="shared" si="6"/>
        <v>16.425000000000001</v>
      </c>
      <c r="E74" s="1">
        <v>1.1053299999999999</v>
      </c>
      <c r="F74">
        <f t="shared" si="7"/>
        <v>12.318750000000001</v>
      </c>
      <c r="G74">
        <f t="shared" si="13"/>
        <v>100.072873472</v>
      </c>
      <c r="H74">
        <f t="shared" si="8"/>
        <v>73.809748558008323</v>
      </c>
      <c r="I74" s="1">
        <f t="shared" si="14"/>
        <v>40.347739330526757</v>
      </c>
      <c r="J74" s="1">
        <f t="shared" si="15"/>
        <v>54.106536928471449</v>
      </c>
      <c r="K74" s="1">
        <f t="shared" si="9"/>
        <v>41.795836683204357</v>
      </c>
      <c r="L74">
        <f t="shared" si="10"/>
        <v>3.4782844007961429</v>
      </c>
      <c r="M74">
        <f t="shared" si="11"/>
        <v>347.82844007961427</v>
      </c>
      <c r="N74">
        <f t="shared" si="12"/>
        <v>0.29473629379335498</v>
      </c>
      <c r="O74">
        <f t="shared" si="16"/>
        <v>26.668795714193923</v>
      </c>
      <c r="P74">
        <f t="shared" si="17"/>
        <v>564.19875000000002</v>
      </c>
      <c r="AC74">
        <v>343.32600000000002</v>
      </c>
      <c r="AD74">
        <v>98.777299999999997</v>
      </c>
      <c r="AE74">
        <v>0.29604599999999998</v>
      </c>
    </row>
    <row r="75" spans="1:31" x14ac:dyDescent="0.25">
      <c r="A75" s="1">
        <v>122.157</v>
      </c>
      <c r="B75" s="1">
        <f t="shared" si="18"/>
        <v>3900</v>
      </c>
      <c r="C75" s="1">
        <v>0.27589999999999998</v>
      </c>
      <c r="D75" s="1">
        <f t="shared" si="6"/>
        <v>16.553999999999998</v>
      </c>
      <c r="E75" s="1">
        <v>1.11704</v>
      </c>
      <c r="F75">
        <f t="shared" si="7"/>
        <v>12.415499999999998</v>
      </c>
      <c r="G75">
        <f t="shared" si="13"/>
        <v>99.652748831999986</v>
      </c>
      <c r="H75">
        <f t="shared" si="8"/>
        <v>73.499881428529903</v>
      </c>
      <c r="I75" s="1">
        <f t="shared" si="14"/>
        <v>40.700148753251639</v>
      </c>
      <c r="J75" s="1">
        <f t="shared" si="15"/>
        <v>54.579119872670724</v>
      </c>
      <c r="K75" s="1">
        <f t="shared" si="9"/>
        <v>42.160894228490108</v>
      </c>
      <c r="L75">
        <f t="shared" si="10"/>
        <v>3.4636819123194722</v>
      </c>
      <c r="M75">
        <f t="shared" si="11"/>
        <v>346.36819123194721</v>
      </c>
      <c r="N75">
        <f t="shared" si="12"/>
        <v>0.29447904811303216</v>
      </c>
      <c r="O75">
        <f t="shared" si="16"/>
        <v>26.692092558369584</v>
      </c>
      <c r="P75">
        <f t="shared" si="17"/>
        <v>568.62989999999991</v>
      </c>
      <c r="AC75">
        <v>341.74799999999999</v>
      </c>
      <c r="AD75">
        <v>98.323499999999996</v>
      </c>
      <c r="AE75">
        <v>0.29761100000000001</v>
      </c>
    </row>
    <row r="76" spans="1:31" x14ac:dyDescent="0.25">
      <c r="A76" s="1">
        <v>121.184</v>
      </c>
      <c r="B76" s="1">
        <f t="shared" si="18"/>
        <v>3950</v>
      </c>
      <c r="C76" s="1">
        <v>0.28284999999999999</v>
      </c>
      <c r="D76" s="1">
        <f t="shared" si="6"/>
        <v>16.971</v>
      </c>
      <c r="E76" s="1">
        <v>1.12259</v>
      </c>
      <c r="F76">
        <f t="shared" si="7"/>
        <v>12.728249999999999</v>
      </c>
      <c r="G76">
        <f t="shared" si="13"/>
        <v>98.858998783999994</v>
      </c>
      <c r="H76">
        <f t="shared" si="8"/>
        <v>72.914443143127031</v>
      </c>
      <c r="I76" s="1">
        <f t="shared" si="14"/>
        <v>40.893606157377732</v>
      </c>
      <c r="J76" s="1">
        <f t="shared" si="15"/>
        <v>54.83854729919112</v>
      </c>
      <c r="K76" s="1">
        <f t="shared" si="9"/>
        <v>42.361294900304038</v>
      </c>
      <c r="L76">
        <f t="shared" si="10"/>
        <v>3.4360931331198619</v>
      </c>
      <c r="M76">
        <f t="shared" si="11"/>
        <v>343.60931331198617</v>
      </c>
      <c r="N76">
        <f t="shared" si="12"/>
        <v>0.30046886031117631</v>
      </c>
      <c r="O76">
        <f t="shared" si="16"/>
        <v>26.159988760876114</v>
      </c>
      <c r="P76">
        <f t="shared" si="17"/>
        <v>582.95384999999987</v>
      </c>
      <c r="AC76">
        <v>339.94</v>
      </c>
      <c r="AD76">
        <v>97.803200000000004</v>
      </c>
      <c r="AE76">
        <v>0.29933300000000002</v>
      </c>
    </row>
    <row r="77" spans="1:31" x14ac:dyDescent="0.25">
      <c r="A77" s="1">
        <v>120.004</v>
      </c>
      <c r="B77" s="1">
        <f t="shared" si="18"/>
        <v>4000</v>
      </c>
      <c r="C77" s="1">
        <v>0.28455000000000003</v>
      </c>
      <c r="D77" s="1">
        <f t="shared" si="6"/>
        <v>17.073</v>
      </c>
      <c r="E77" s="1">
        <v>1.1246100000000001</v>
      </c>
      <c r="F77">
        <f t="shared" si="7"/>
        <v>12.80475</v>
      </c>
      <c r="G77">
        <f t="shared" si="13"/>
        <v>97.896383103999995</v>
      </c>
      <c r="H77">
        <f t="shared" si="8"/>
        <v>72.204456322186232</v>
      </c>
      <c r="I77" s="1">
        <f t="shared" si="14"/>
        <v>41.008014704785836</v>
      </c>
      <c r="J77" s="1">
        <f t="shared" si="15"/>
        <v>54.991969780796829</v>
      </c>
      <c r="K77" s="1">
        <f t="shared" si="9"/>
        <v>42.479809618649462</v>
      </c>
      <c r="L77">
        <f t="shared" si="10"/>
        <v>3.4026350041830269</v>
      </c>
      <c r="M77">
        <f t="shared" si="11"/>
        <v>340.26350041830267</v>
      </c>
      <c r="N77">
        <f t="shared" si="12"/>
        <v>0.30143143566204839</v>
      </c>
      <c r="O77">
        <f t="shared" si="16"/>
        <v>26.076450823616824</v>
      </c>
      <c r="P77">
        <f t="shared" si="17"/>
        <v>586.45754999999997</v>
      </c>
      <c r="AC77">
        <v>337.94799999999998</v>
      </c>
      <c r="AD77">
        <v>97.230099999999993</v>
      </c>
      <c r="AE77">
        <v>0.30099799999999999</v>
      </c>
    </row>
    <row r="78" spans="1:31" x14ac:dyDescent="0.25">
      <c r="A78" s="1">
        <v>118.73399999999999</v>
      </c>
      <c r="B78" s="1">
        <f t="shared" si="18"/>
        <v>4050</v>
      </c>
      <c r="C78" s="1">
        <v>0.28710000000000002</v>
      </c>
      <c r="D78" s="1">
        <f t="shared" si="6"/>
        <v>17.226000000000003</v>
      </c>
      <c r="E78" s="1">
        <v>1.1222000000000001</v>
      </c>
      <c r="F78">
        <f t="shared" si="7"/>
        <v>12.919500000000003</v>
      </c>
      <c r="G78">
        <f t="shared" si="13"/>
        <v>96.860347583999996</v>
      </c>
      <c r="H78">
        <f t="shared" si="8"/>
        <v>71.440317964055041</v>
      </c>
      <c r="I78" s="1">
        <f t="shared" si="14"/>
        <v>41.081203028086712</v>
      </c>
      <c r="J78" s="1">
        <f t="shared" si="15"/>
        <v>55.090115718663924</v>
      </c>
      <c r="K78" s="1">
        <f t="shared" si="9"/>
        <v>42.555624701688984</v>
      </c>
      <c r="L78">
        <f t="shared" si="10"/>
        <v>3.3666249840560942</v>
      </c>
      <c r="M78">
        <f t="shared" si="11"/>
        <v>336.66249840560943</v>
      </c>
      <c r="N78">
        <f t="shared" si="12"/>
        <v>0.30359089052421412</v>
      </c>
      <c r="O78">
        <f t="shared" si="16"/>
        <v>25.890967924502657</v>
      </c>
      <c r="P78">
        <f t="shared" si="17"/>
        <v>591.71310000000005</v>
      </c>
      <c r="AC78">
        <v>335.84</v>
      </c>
      <c r="AD78">
        <v>96.623699999999999</v>
      </c>
      <c r="AE78">
        <v>0.30264099999999999</v>
      </c>
    </row>
    <row r="79" spans="1:31" x14ac:dyDescent="0.25">
      <c r="A79" s="1">
        <v>117.44199999999999</v>
      </c>
      <c r="B79" s="1">
        <f t="shared" si="18"/>
        <v>4100</v>
      </c>
      <c r="C79" s="1">
        <v>0.28894999999999998</v>
      </c>
      <c r="D79" s="1">
        <f t="shared" si="6"/>
        <v>17.337</v>
      </c>
      <c r="E79" s="1">
        <v>1.1239399999999999</v>
      </c>
      <c r="F79">
        <f t="shared" si="7"/>
        <v>13.002749999999999</v>
      </c>
      <c r="G79">
        <f t="shared" si="13"/>
        <v>95.806364991999985</v>
      </c>
      <c r="H79">
        <f t="shared" si="8"/>
        <v>70.662942563499513</v>
      </c>
      <c r="I79" s="1">
        <f t="shared" si="14"/>
        <v>41.13583584325059</v>
      </c>
      <c r="J79" s="1">
        <f t="shared" si="15"/>
        <v>55.163378619639758</v>
      </c>
      <c r="K79" s="1">
        <f t="shared" si="9"/>
        <v>42.612218311591811</v>
      </c>
      <c r="L79">
        <f t="shared" si="10"/>
        <v>3.3299911683049146</v>
      </c>
      <c r="M79">
        <f t="shared" si="11"/>
        <v>332.99911683049146</v>
      </c>
      <c r="N79">
        <f t="shared" si="12"/>
        <v>0.30514135417500332</v>
      </c>
      <c r="O79">
        <f t="shared" si="16"/>
        <v>25.759412486010142</v>
      </c>
      <c r="P79">
        <f t="shared" si="17"/>
        <v>595.52594999999997</v>
      </c>
      <c r="AC79">
        <v>333.69099999999997</v>
      </c>
      <c r="AD79">
        <v>96.005399999999995</v>
      </c>
      <c r="AE79">
        <v>0.30423699999999998</v>
      </c>
    </row>
    <row r="80" spans="1:31" x14ac:dyDescent="0.25">
      <c r="A80" s="1">
        <v>116.5</v>
      </c>
      <c r="B80" s="1">
        <f t="shared" si="18"/>
        <v>4150</v>
      </c>
      <c r="C80" s="1">
        <v>0.29304999999999998</v>
      </c>
      <c r="D80" s="1">
        <f t="shared" si="6"/>
        <v>17.582999999999998</v>
      </c>
      <c r="E80" s="1">
        <v>1.12233</v>
      </c>
      <c r="F80">
        <f t="shared" si="7"/>
        <v>13.187249999999999</v>
      </c>
      <c r="G80">
        <f t="shared" si="13"/>
        <v>95.037903999999997</v>
      </c>
      <c r="H80">
        <f t="shared" si="8"/>
        <v>70.096156474240004</v>
      </c>
      <c r="I80" s="1">
        <f t="shared" si="14"/>
        <v>41.303518860613678</v>
      </c>
      <c r="J80" s="1">
        <f t="shared" si="15"/>
        <v>55.388242453940592</v>
      </c>
      <c r="K80" s="1">
        <f t="shared" si="9"/>
        <v>42.785919543049708</v>
      </c>
      <c r="L80">
        <f t="shared" si="10"/>
        <v>3.3032813738485607</v>
      </c>
      <c r="M80">
        <f t="shared" si="11"/>
        <v>330.32813738485606</v>
      </c>
      <c r="N80">
        <f t="shared" si="12"/>
        <v>0.30821471504735209</v>
      </c>
      <c r="O80">
        <f t="shared" si="16"/>
        <v>25.502552684825663</v>
      </c>
      <c r="P80">
        <f t="shared" si="17"/>
        <v>603.97604999999987</v>
      </c>
      <c r="AC80">
        <v>331.577</v>
      </c>
      <c r="AD80">
        <v>95.397099999999995</v>
      </c>
      <c r="AE80">
        <v>0.305788</v>
      </c>
    </row>
    <row r="81" spans="1:31" x14ac:dyDescent="0.25">
      <c r="A81" s="1">
        <v>115.931</v>
      </c>
      <c r="B81" s="1">
        <f t="shared" si="18"/>
        <v>4200</v>
      </c>
      <c r="C81" s="1">
        <v>0.2949</v>
      </c>
      <c r="D81" s="1">
        <f t="shared" si="6"/>
        <v>17.693999999999999</v>
      </c>
      <c r="E81" s="1">
        <v>1.1217900000000001</v>
      </c>
      <c r="F81">
        <f t="shared" si="7"/>
        <v>13.270499999999998</v>
      </c>
      <c r="G81">
        <f t="shared" ref="G81:G107" si="19">A81*$B$2</f>
        <v>94.573727455999986</v>
      </c>
      <c r="H81">
        <f t="shared" si="8"/>
        <v>69.753798422447346</v>
      </c>
      <c r="I81" s="1">
        <f t="shared" ref="I81:I107" si="20">(G81*B81)/9549</f>
        <v>41.596989770153932</v>
      </c>
      <c r="J81" s="1">
        <f t="shared" ref="J81:J107" si="21">(H81*B81)/5252</f>
        <v>55.781788532802523</v>
      </c>
      <c r="K81" s="1">
        <f t="shared" si="9"/>
        <v>43.089923247097026</v>
      </c>
      <c r="L81">
        <f t="shared" si="10"/>
        <v>3.2871477506578315</v>
      </c>
      <c r="M81">
        <f t="shared" si="11"/>
        <v>328.71477506578316</v>
      </c>
      <c r="N81">
        <f t="shared" si="12"/>
        <v>0.30797223573365345</v>
      </c>
      <c r="O81">
        <f t="shared" ref="O81:O107" si="22">(K81*$O$14/P81)*100</f>
        <v>25.522631902219562</v>
      </c>
      <c r="P81">
        <f t="shared" ref="P81:P107" si="23">F81*$B$4</f>
        <v>607.7888999999999</v>
      </c>
      <c r="AC81">
        <v>329.52499999999998</v>
      </c>
      <c r="AD81">
        <v>94.806700000000006</v>
      </c>
      <c r="AE81">
        <v>0.30721700000000002</v>
      </c>
    </row>
    <row r="82" spans="1:31" x14ac:dyDescent="0.25">
      <c r="A82" s="1">
        <v>115.03400000000001</v>
      </c>
      <c r="B82" s="1">
        <f t="shared" ref="B82:B107" si="24">B81+50</f>
        <v>4250</v>
      </c>
      <c r="C82" s="1">
        <v>0.29715000000000003</v>
      </c>
      <c r="D82" s="1">
        <f t="shared" ref="D82:D107" si="25">C82*60</f>
        <v>17.829000000000001</v>
      </c>
      <c r="E82" s="1">
        <v>1.12456</v>
      </c>
      <c r="F82">
        <f t="shared" ref="F82:F107" si="26">D82*0.75</f>
        <v>13.37175</v>
      </c>
      <c r="G82">
        <f t="shared" si="19"/>
        <v>93.841976383999992</v>
      </c>
      <c r="H82">
        <f t="shared" ref="H82:H107" si="27">G82*0.73756</f>
        <v>69.214088101783034</v>
      </c>
      <c r="I82" s="1">
        <f t="shared" si="20"/>
        <v>41.766509543617126</v>
      </c>
      <c r="J82" s="1">
        <f t="shared" si="21"/>
        <v>56.009115466979793</v>
      </c>
      <c r="K82" s="1">
        <f t="shared" ref="K82:K107" si="28">((I82*$B$11)/$B$5)*($B$6/$B$12)</f>
        <v>43.265527156604811</v>
      </c>
      <c r="L82">
        <f t="shared" ref="L82:L107" si="29">(H82*75.4)/$B$9</f>
        <v>3.2617139017965258</v>
      </c>
      <c r="M82">
        <f t="shared" ref="M82:M107" si="30">L82*100</f>
        <v>326.17139017965258</v>
      </c>
      <c r="N82">
        <f t="shared" ref="N82:N107" si="31">F82/K82</f>
        <v>0.30906245407803151</v>
      </c>
      <c r="O82">
        <f t="shared" si="22"/>
        <v>25.432600773787549</v>
      </c>
      <c r="P82">
        <f t="shared" si="23"/>
        <v>612.42615000000001</v>
      </c>
      <c r="AC82">
        <v>327.51299999999998</v>
      </c>
      <c r="AD82">
        <v>94.228099999999998</v>
      </c>
      <c r="AE82">
        <v>0.30860900000000002</v>
      </c>
    </row>
    <row r="83" spans="1:31" x14ac:dyDescent="0.25">
      <c r="A83" s="1">
        <v>114.39100000000001</v>
      </c>
      <c r="B83" s="1">
        <f t="shared" si="24"/>
        <v>4300</v>
      </c>
      <c r="C83" s="1">
        <v>0.30220000000000002</v>
      </c>
      <c r="D83" s="1">
        <f t="shared" si="25"/>
        <v>18.132000000000001</v>
      </c>
      <c r="E83" s="1">
        <v>1.1227799999999999</v>
      </c>
      <c r="F83">
        <f t="shared" si="26"/>
        <v>13.599</v>
      </c>
      <c r="G83">
        <f t="shared" si="19"/>
        <v>93.317432416000003</v>
      </c>
      <c r="H83">
        <f t="shared" si="27"/>
        <v>68.827205452744963</v>
      </c>
      <c r="I83" s="1">
        <f t="shared" si="20"/>
        <v>42.021673409655463</v>
      </c>
      <c r="J83" s="1">
        <f t="shared" si="21"/>
        <v>56.351291593069945</v>
      </c>
      <c r="K83" s="1">
        <f t="shared" si="28"/>
        <v>43.529848961230044</v>
      </c>
      <c r="L83">
        <f t="shared" si="29"/>
        <v>3.2434820569606071</v>
      </c>
      <c r="M83">
        <f t="shared" si="30"/>
        <v>324.34820569606069</v>
      </c>
      <c r="N83">
        <f t="shared" si="31"/>
        <v>0.31240632174285693</v>
      </c>
      <c r="O83">
        <f t="shared" si="22"/>
        <v>25.160380765929062</v>
      </c>
      <c r="P83">
        <f t="shared" si="23"/>
        <v>622.83420000000001</v>
      </c>
      <c r="AC83">
        <v>325.56900000000002</v>
      </c>
      <c r="AD83">
        <v>93.668700000000001</v>
      </c>
      <c r="AE83">
        <v>0.309977</v>
      </c>
    </row>
    <row r="84" spans="1:31" x14ac:dyDescent="0.25">
      <c r="A84" s="1">
        <v>114.01600000000001</v>
      </c>
      <c r="B84" s="1">
        <f t="shared" si="24"/>
        <v>4350</v>
      </c>
      <c r="C84" s="1">
        <v>0.30604999999999999</v>
      </c>
      <c r="D84" s="1">
        <f t="shared" si="25"/>
        <v>18.363</v>
      </c>
      <c r="E84" s="1">
        <v>1.1194299999999999</v>
      </c>
      <c r="F84">
        <f t="shared" si="26"/>
        <v>13.77225</v>
      </c>
      <c r="G84">
        <f t="shared" si="19"/>
        <v>93.011516415999992</v>
      </c>
      <c r="H84">
        <f t="shared" si="27"/>
        <v>68.60157404778495</v>
      </c>
      <c r="I84" s="1">
        <f t="shared" si="20"/>
        <v>42.370938989381081</v>
      </c>
      <c r="J84" s="1">
        <f t="shared" si="21"/>
        <v>56.819658626783038</v>
      </c>
      <c r="K84" s="1">
        <f t="shared" si="28"/>
        <v>43.891649829667607</v>
      </c>
      <c r="L84">
        <f t="shared" si="29"/>
        <v>3.2328491770018659</v>
      </c>
      <c r="M84">
        <f t="shared" si="30"/>
        <v>323.28491770018661</v>
      </c>
      <c r="N84">
        <f t="shared" si="31"/>
        <v>0.31377836224991812</v>
      </c>
      <c r="O84">
        <f t="shared" si="22"/>
        <v>25.050363423316885</v>
      </c>
      <c r="P84">
        <f t="shared" si="23"/>
        <v>630.76904999999999</v>
      </c>
      <c r="AC84">
        <v>323.68599999999998</v>
      </c>
      <c r="AD84">
        <v>93.126800000000003</v>
      </c>
      <c r="AE84">
        <v>0.31122499999999997</v>
      </c>
    </row>
    <row r="85" spans="1:31" x14ac:dyDescent="0.25">
      <c r="A85" s="1">
        <v>113.871</v>
      </c>
      <c r="B85" s="1">
        <f t="shared" si="24"/>
        <v>4400</v>
      </c>
      <c r="C85" s="1">
        <v>0.30919999999999997</v>
      </c>
      <c r="D85" s="1">
        <f t="shared" si="25"/>
        <v>18.552</v>
      </c>
      <c r="E85" s="1">
        <v>1.1198600000000001</v>
      </c>
      <c r="F85">
        <f t="shared" si="26"/>
        <v>13.914</v>
      </c>
      <c r="G85">
        <f t="shared" si="19"/>
        <v>92.893228895999997</v>
      </c>
      <c r="H85">
        <f t="shared" si="27"/>
        <v>68.514329904533753</v>
      </c>
      <c r="I85" s="1">
        <f t="shared" si="20"/>
        <v>42.803456607225883</v>
      </c>
      <c r="J85" s="1">
        <f t="shared" si="21"/>
        <v>57.399667094430413</v>
      </c>
      <c r="K85" s="1">
        <f t="shared" si="28"/>
        <v>44.339690686925067</v>
      </c>
      <c r="L85">
        <f t="shared" si="29"/>
        <v>3.2287377967511532</v>
      </c>
      <c r="M85">
        <f t="shared" si="30"/>
        <v>322.87377967511532</v>
      </c>
      <c r="N85">
        <f t="shared" si="31"/>
        <v>0.31380462480544491</v>
      </c>
      <c r="O85">
        <f t="shared" si="22"/>
        <v>25.048266938726265</v>
      </c>
      <c r="P85">
        <f t="shared" si="23"/>
        <v>637.26119999999992</v>
      </c>
      <c r="AC85">
        <v>321.82299999999998</v>
      </c>
      <c r="AD85">
        <v>92.590800000000002</v>
      </c>
      <c r="AE85">
        <v>0.31234400000000001</v>
      </c>
    </row>
    <row r="86" spans="1:31" x14ac:dyDescent="0.25">
      <c r="A86" s="1">
        <v>113.985</v>
      </c>
      <c r="B86" s="1">
        <f t="shared" si="24"/>
        <v>4450</v>
      </c>
      <c r="C86" s="1">
        <v>0.30990000000000001</v>
      </c>
      <c r="D86" s="1">
        <f t="shared" si="25"/>
        <v>18.594000000000001</v>
      </c>
      <c r="E86" s="1">
        <v>1.11873</v>
      </c>
      <c r="F86">
        <f t="shared" si="26"/>
        <v>13.945500000000001</v>
      </c>
      <c r="G86">
        <f t="shared" si="19"/>
        <v>92.986227359999987</v>
      </c>
      <c r="H86">
        <f t="shared" si="27"/>
        <v>68.582921851641586</v>
      </c>
      <c r="I86" s="1">
        <f t="shared" si="20"/>
        <v>43.33319842412817</v>
      </c>
      <c r="J86" s="1">
        <f t="shared" si="21"/>
        <v>58.110053739490681</v>
      </c>
      <c r="K86" s="1">
        <f t="shared" si="28"/>
        <v>44.888445160679687</v>
      </c>
      <c r="L86">
        <f t="shared" si="29"/>
        <v>3.2319701922586104</v>
      </c>
      <c r="M86">
        <f t="shared" si="30"/>
        <v>323.19701922586103</v>
      </c>
      <c r="N86">
        <f t="shared" si="31"/>
        <v>0.31067015019303118</v>
      </c>
      <c r="O86">
        <f t="shared" si="22"/>
        <v>25.300988858600498</v>
      </c>
      <c r="P86">
        <f t="shared" si="23"/>
        <v>638.70389999999998</v>
      </c>
      <c r="AC86">
        <v>319.90699999999998</v>
      </c>
      <c r="AD86">
        <v>92.039599999999993</v>
      </c>
      <c r="AE86">
        <v>0.31339099999999998</v>
      </c>
    </row>
    <row r="87" spans="1:31" x14ac:dyDescent="0.25">
      <c r="A87" s="1">
        <v>113.306</v>
      </c>
      <c r="B87" s="1">
        <f t="shared" si="24"/>
        <v>4500</v>
      </c>
      <c r="C87" s="1">
        <v>0.31445000000000001</v>
      </c>
      <c r="D87" s="1">
        <f t="shared" si="25"/>
        <v>18.867000000000001</v>
      </c>
      <c r="E87" s="1">
        <v>1.1156299999999999</v>
      </c>
      <c r="F87">
        <f t="shared" si="26"/>
        <v>14.15025</v>
      </c>
      <c r="G87">
        <f t="shared" si="19"/>
        <v>92.432315455999998</v>
      </c>
      <c r="H87">
        <f t="shared" si="27"/>
        <v>68.174378587727361</v>
      </c>
      <c r="I87" s="1">
        <f t="shared" si="20"/>
        <v>43.559055351555138</v>
      </c>
      <c r="J87" s="1">
        <f t="shared" si="21"/>
        <v>58.412929102203563</v>
      </c>
      <c r="K87" s="1">
        <f t="shared" si="28"/>
        <v>45.122408188327327</v>
      </c>
      <c r="L87">
        <f t="shared" si="29"/>
        <v>3.2127175909466517</v>
      </c>
      <c r="M87">
        <f t="shared" si="30"/>
        <v>321.27175909466519</v>
      </c>
      <c r="N87">
        <f t="shared" si="31"/>
        <v>0.31359695920796432</v>
      </c>
      <c r="O87">
        <f t="shared" si="22"/>
        <v>25.064854036167581</v>
      </c>
      <c r="P87">
        <f t="shared" si="23"/>
        <v>648.0814499999999</v>
      </c>
      <c r="AC87">
        <v>317.82600000000002</v>
      </c>
      <c r="AD87">
        <v>91.441100000000006</v>
      </c>
      <c r="AE87">
        <v>0.31457400000000002</v>
      </c>
    </row>
    <row r="88" spans="1:31" x14ac:dyDescent="0.25">
      <c r="A88" s="1">
        <v>113.074</v>
      </c>
      <c r="B88" s="1">
        <f t="shared" si="24"/>
        <v>4550</v>
      </c>
      <c r="C88" s="1">
        <v>0.31709999999999999</v>
      </c>
      <c r="D88" s="1">
        <f t="shared" si="25"/>
        <v>19.026</v>
      </c>
      <c r="E88" s="1">
        <v>1.1095299999999999</v>
      </c>
      <c r="F88">
        <f t="shared" si="26"/>
        <v>14.269500000000001</v>
      </c>
      <c r="G88">
        <f t="shared" si="19"/>
        <v>92.243055423999991</v>
      </c>
      <c r="H88">
        <f t="shared" si="27"/>
        <v>68.034787958525428</v>
      </c>
      <c r="I88" s="1">
        <f t="shared" si="20"/>
        <v>43.952864402471462</v>
      </c>
      <c r="J88" s="1">
        <f t="shared" si="21"/>
        <v>58.941029171989854</v>
      </c>
      <c r="K88" s="1">
        <f t="shared" si="28"/>
        <v>45.530351211891308</v>
      </c>
      <c r="L88">
        <f t="shared" si="29"/>
        <v>3.2061393825455111</v>
      </c>
      <c r="M88">
        <f t="shared" si="30"/>
        <v>320.6139382545511</v>
      </c>
      <c r="N88">
        <f t="shared" si="31"/>
        <v>0.31340632391768569</v>
      </c>
      <c r="O88">
        <f t="shared" si="22"/>
        <v>25.080100204991641</v>
      </c>
      <c r="P88">
        <f t="shared" si="23"/>
        <v>653.54309999999998</v>
      </c>
      <c r="AC88">
        <v>315.57400000000001</v>
      </c>
      <c r="AD88">
        <v>90.793000000000006</v>
      </c>
      <c r="AE88">
        <v>0.315805</v>
      </c>
    </row>
    <row r="89" spans="1:31" x14ac:dyDescent="0.25">
      <c r="A89" s="1">
        <v>112.19499999999999</v>
      </c>
      <c r="B89" s="1">
        <f t="shared" si="24"/>
        <v>4600</v>
      </c>
      <c r="C89" s="1">
        <v>0.31940000000000002</v>
      </c>
      <c r="D89" s="1">
        <f t="shared" si="25"/>
        <v>19.164000000000001</v>
      </c>
      <c r="E89" s="1">
        <v>1.1056900000000001</v>
      </c>
      <c r="F89">
        <f t="shared" si="26"/>
        <v>14.373000000000001</v>
      </c>
      <c r="G89">
        <f t="shared" si="19"/>
        <v>91.525988319999982</v>
      </c>
      <c r="H89">
        <f t="shared" si="27"/>
        <v>67.505907945299185</v>
      </c>
      <c r="I89" s="1">
        <f t="shared" si="20"/>
        <v>44.090433162844263</v>
      </c>
      <c r="J89" s="1">
        <f t="shared" si="21"/>
        <v>59.125509624595637</v>
      </c>
      <c r="K89" s="1">
        <f t="shared" si="28"/>
        <v>45.672857372996162</v>
      </c>
      <c r="L89">
        <f t="shared" si="29"/>
        <v>3.1812159119222243</v>
      </c>
      <c r="M89">
        <f t="shared" si="30"/>
        <v>318.12159119222241</v>
      </c>
      <c r="N89">
        <f t="shared" si="31"/>
        <v>0.31469456536559859</v>
      </c>
      <c r="O89">
        <f t="shared" si="22"/>
        <v>24.977431687140552</v>
      </c>
      <c r="P89">
        <f t="shared" si="23"/>
        <v>658.28340000000003</v>
      </c>
      <c r="AC89">
        <v>313.06900000000002</v>
      </c>
      <c r="AD89">
        <v>90.072400000000002</v>
      </c>
      <c r="AE89">
        <v>0.31715700000000002</v>
      </c>
    </row>
    <row r="90" spans="1:31" x14ac:dyDescent="0.25">
      <c r="A90" s="1">
        <v>111.06100000000001</v>
      </c>
      <c r="B90" s="1">
        <f t="shared" si="24"/>
        <v>4650</v>
      </c>
      <c r="C90" s="1">
        <v>0.32055</v>
      </c>
      <c r="D90" s="1">
        <f t="shared" si="25"/>
        <v>19.233000000000001</v>
      </c>
      <c r="E90" s="1">
        <v>1.09782</v>
      </c>
      <c r="F90">
        <f t="shared" si="26"/>
        <v>14.42475</v>
      </c>
      <c r="G90">
        <f t="shared" si="19"/>
        <v>90.600898336</v>
      </c>
      <c r="H90">
        <f t="shared" si="27"/>
        <v>66.823598576700164</v>
      </c>
      <c r="I90" s="1">
        <f t="shared" si="20"/>
        <v>44.119193346151427</v>
      </c>
      <c r="J90" s="1">
        <f t="shared" si="21"/>
        <v>59.164077186149235</v>
      </c>
      <c r="K90" s="1">
        <f t="shared" si="28"/>
        <v>45.702649771391471</v>
      </c>
      <c r="L90">
        <f t="shared" si="29"/>
        <v>3.1490620829269953</v>
      </c>
      <c r="M90">
        <f t="shared" si="30"/>
        <v>314.90620829269955</v>
      </c>
      <c r="N90">
        <f t="shared" si="31"/>
        <v>0.31562174342524607</v>
      </c>
      <c r="O90">
        <f t="shared" si="22"/>
        <v>24.904057380303087</v>
      </c>
      <c r="P90">
        <f t="shared" si="23"/>
        <v>660.65354999999988</v>
      </c>
      <c r="AC90">
        <v>310.31200000000001</v>
      </c>
      <c r="AD90">
        <v>89.2791</v>
      </c>
      <c r="AE90">
        <v>0.318631</v>
      </c>
    </row>
    <row r="91" spans="1:31" x14ac:dyDescent="0.25">
      <c r="A91" s="1">
        <v>109.973</v>
      </c>
      <c r="B91" s="1">
        <f t="shared" si="24"/>
        <v>4700</v>
      </c>
      <c r="C91" s="1">
        <v>0.32069999999999999</v>
      </c>
      <c r="D91" s="1">
        <f t="shared" si="25"/>
        <v>19.241999999999997</v>
      </c>
      <c r="E91" s="1">
        <v>1.09558</v>
      </c>
      <c r="F91">
        <f t="shared" si="26"/>
        <v>14.431499999999998</v>
      </c>
      <c r="G91">
        <f t="shared" si="19"/>
        <v>89.713334047999993</v>
      </c>
      <c r="H91">
        <f t="shared" si="27"/>
        <v>66.168966660442877</v>
      </c>
      <c r="I91" s="1">
        <f t="shared" si="20"/>
        <v>44.156735786532614</v>
      </c>
      <c r="J91" s="1">
        <f t="shared" si="21"/>
        <v>59.214421801995719</v>
      </c>
      <c r="K91" s="1">
        <f t="shared" si="28"/>
        <v>45.741539625764894</v>
      </c>
      <c r="L91">
        <f t="shared" si="29"/>
        <v>3.1182125538733709</v>
      </c>
      <c r="M91">
        <f t="shared" si="30"/>
        <v>311.82125538733709</v>
      </c>
      <c r="N91">
        <f t="shared" si="31"/>
        <v>0.31550096734984295</v>
      </c>
      <c r="O91">
        <f t="shared" si="22"/>
        <v>24.913590835421374</v>
      </c>
      <c r="P91">
        <f t="shared" si="23"/>
        <v>660.96269999999981</v>
      </c>
      <c r="AC91">
        <v>307.32499999999999</v>
      </c>
      <c r="AD91">
        <v>88.419799999999995</v>
      </c>
      <c r="AE91">
        <v>0.32025599999999999</v>
      </c>
    </row>
    <row r="92" spans="1:31" x14ac:dyDescent="0.25">
      <c r="A92" s="1">
        <v>108.654</v>
      </c>
      <c r="B92" s="1">
        <f t="shared" si="24"/>
        <v>4750</v>
      </c>
      <c r="C92" s="1">
        <v>0.32485000000000003</v>
      </c>
      <c r="D92" s="1">
        <f t="shared" si="25"/>
        <v>19.491000000000003</v>
      </c>
      <c r="E92" s="1">
        <v>1.0882700000000001</v>
      </c>
      <c r="F92">
        <f t="shared" si="26"/>
        <v>14.618250000000003</v>
      </c>
      <c r="G92">
        <f t="shared" si="19"/>
        <v>88.637325503999989</v>
      </c>
      <c r="H92">
        <f t="shared" si="27"/>
        <v>65.375345798730237</v>
      </c>
      <c r="I92" s="1">
        <f t="shared" si="20"/>
        <v>44.091244752748977</v>
      </c>
      <c r="J92" s="1">
        <f t="shared" si="21"/>
        <v>59.126597971052668</v>
      </c>
      <c r="K92" s="1">
        <f t="shared" si="28"/>
        <v>45.673698091204272</v>
      </c>
      <c r="L92">
        <f t="shared" si="29"/>
        <v>3.0808131707651625</v>
      </c>
      <c r="M92">
        <f t="shared" si="30"/>
        <v>308.08131707651626</v>
      </c>
      <c r="N92">
        <f t="shared" si="31"/>
        <v>0.32005838394800684</v>
      </c>
      <c r="O92">
        <f t="shared" si="22"/>
        <v>24.558838021285879</v>
      </c>
      <c r="P92">
        <f t="shared" si="23"/>
        <v>669.51585000000011</v>
      </c>
      <c r="AC92">
        <v>304.11399999999998</v>
      </c>
      <c r="AD92">
        <v>87.495800000000003</v>
      </c>
      <c r="AE92">
        <v>0.32211899999999999</v>
      </c>
    </row>
    <row r="93" spans="1:31" x14ac:dyDescent="0.25">
      <c r="A93" s="1">
        <v>107.07599999999999</v>
      </c>
      <c r="B93" s="1">
        <f t="shared" si="24"/>
        <v>4800</v>
      </c>
      <c r="C93" s="1">
        <v>0.32455000000000001</v>
      </c>
      <c r="D93" s="1">
        <f t="shared" si="25"/>
        <v>19.472999999999999</v>
      </c>
      <c r="E93" s="1">
        <v>1.08396</v>
      </c>
      <c r="F93">
        <f t="shared" si="26"/>
        <v>14.604749999999999</v>
      </c>
      <c r="G93">
        <f t="shared" si="19"/>
        <v>87.350030975999985</v>
      </c>
      <c r="H93">
        <f t="shared" si="27"/>
        <v>64.425888846658552</v>
      </c>
      <c r="I93" s="1">
        <f t="shared" si="20"/>
        <v>43.908278216022609</v>
      </c>
      <c r="J93" s="1">
        <f t="shared" si="21"/>
        <v>58.881238854524192</v>
      </c>
      <c r="K93" s="1">
        <f t="shared" si="28"/>
        <v>45.484164808438138</v>
      </c>
      <c r="L93">
        <f t="shared" si="29"/>
        <v>3.0360700118987847</v>
      </c>
      <c r="M93">
        <f t="shared" si="30"/>
        <v>303.60700118987847</v>
      </c>
      <c r="N93">
        <f t="shared" si="31"/>
        <v>0.32109526604499844</v>
      </c>
      <c r="O93">
        <f t="shared" si="22"/>
        <v>24.47953252488028</v>
      </c>
      <c r="P93">
        <f t="shared" si="23"/>
        <v>668.89754999999991</v>
      </c>
      <c r="AC93">
        <v>300.70299999999997</v>
      </c>
      <c r="AD93">
        <v>86.514700000000005</v>
      </c>
      <c r="AE93">
        <v>0.32408500000000001</v>
      </c>
    </row>
    <row r="94" spans="1:31" x14ac:dyDescent="0.25">
      <c r="A94" s="1">
        <v>105.24</v>
      </c>
      <c r="B94" s="1">
        <f t="shared" si="24"/>
        <v>4850</v>
      </c>
      <c r="C94" s="1">
        <v>0.32569999999999999</v>
      </c>
      <c r="D94" s="1">
        <f t="shared" si="25"/>
        <v>19.541999999999998</v>
      </c>
      <c r="E94" s="1">
        <v>1.0822099999999999</v>
      </c>
      <c r="F94">
        <f t="shared" si="26"/>
        <v>14.656499999999998</v>
      </c>
      <c r="G94">
        <f t="shared" si="19"/>
        <v>85.852266239999992</v>
      </c>
      <c r="H94">
        <f t="shared" si="27"/>
        <v>63.321197487974395</v>
      </c>
      <c r="I94" s="1">
        <f t="shared" si="20"/>
        <v>43.604931538799867</v>
      </c>
      <c r="J94" s="1">
        <f t="shared" si="21"/>
        <v>58.474449317721977</v>
      </c>
      <c r="K94" s="1">
        <f t="shared" si="28"/>
        <v>45.169930891248093</v>
      </c>
      <c r="L94">
        <f t="shared" si="29"/>
        <v>2.9840114316207935</v>
      </c>
      <c r="M94">
        <f t="shared" si="30"/>
        <v>298.40114316207934</v>
      </c>
      <c r="N94">
        <f t="shared" si="31"/>
        <v>0.32447470498210945</v>
      </c>
      <c r="O94">
        <f t="shared" si="22"/>
        <v>24.224575561805398</v>
      </c>
      <c r="P94">
        <f t="shared" si="23"/>
        <v>671.26769999999988</v>
      </c>
      <c r="AC94">
        <v>297.14800000000002</v>
      </c>
      <c r="AD94">
        <v>85.491799999999998</v>
      </c>
      <c r="AE94">
        <v>0.32619999999999999</v>
      </c>
    </row>
    <row r="95" spans="1:31" x14ac:dyDescent="0.25">
      <c r="A95" s="1">
        <v>103.63200000000001</v>
      </c>
      <c r="B95" s="1">
        <f t="shared" si="24"/>
        <v>4900</v>
      </c>
      <c r="C95" s="1">
        <v>0.32769999999999999</v>
      </c>
      <c r="D95" s="1">
        <f t="shared" si="25"/>
        <v>19.661999999999999</v>
      </c>
      <c r="E95" s="1">
        <v>1.0846</v>
      </c>
      <c r="F95">
        <f t="shared" si="26"/>
        <v>14.746499999999999</v>
      </c>
      <c r="G95">
        <f t="shared" si="19"/>
        <v>84.540498431999993</v>
      </c>
      <c r="H95">
        <f t="shared" si="27"/>
        <v>62.353690023505912</v>
      </c>
      <c r="I95" s="1">
        <f t="shared" si="20"/>
        <v>43.381342791580266</v>
      </c>
      <c r="J95" s="1">
        <f t="shared" si="21"/>
        <v>58.174615596949543</v>
      </c>
      <c r="K95" s="1">
        <f t="shared" si="28"/>
        <v>44.938317449750457</v>
      </c>
      <c r="L95">
        <f t="shared" si="29"/>
        <v>2.9384176423577162</v>
      </c>
      <c r="M95">
        <f t="shared" si="30"/>
        <v>293.84176423577162</v>
      </c>
      <c r="N95">
        <f t="shared" si="31"/>
        <v>0.32814980259306276</v>
      </c>
      <c r="O95">
        <f t="shared" si="22"/>
        <v>23.953273616565614</v>
      </c>
      <c r="P95">
        <f t="shared" si="23"/>
        <v>675.38969999999995</v>
      </c>
      <c r="AC95">
        <v>293.52999999999997</v>
      </c>
      <c r="AD95">
        <v>84.450900000000004</v>
      </c>
      <c r="AE95">
        <v>0.32840200000000003</v>
      </c>
    </row>
    <row r="96" spans="1:31" x14ac:dyDescent="0.25">
      <c r="A96" s="1">
        <v>102.33499999999999</v>
      </c>
      <c r="B96" s="1">
        <f t="shared" si="24"/>
        <v>4950</v>
      </c>
      <c r="C96" s="1">
        <v>0.32845000000000002</v>
      </c>
      <c r="D96" s="1">
        <f t="shared" si="25"/>
        <v>19.707000000000001</v>
      </c>
      <c r="E96" s="1">
        <v>1.08823</v>
      </c>
      <c r="F96">
        <f t="shared" si="26"/>
        <v>14.780250000000001</v>
      </c>
      <c r="G96">
        <f t="shared" si="19"/>
        <v>83.482436959999987</v>
      </c>
      <c r="H96">
        <f t="shared" si="27"/>
        <v>61.573306204217587</v>
      </c>
      <c r="I96" s="1">
        <f t="shared" si="20"/>
        <v>43.275532825636184</v>
      </c>
      <c r="J96" s="1">
        <f t="shared" si="21"/>
        <v>58.032723859649096</v>
      </c>
      <c r="K96" s="1">
        <f t="shared" si="28"/>
        <v>44.828709919578174</v>
      </c>
      <c r="L96">
        <f t="shared" si="29"/>
        <v>2.9016420548737538</v>
      </c>
      <c r="M96">
        <f t="shared" si="30"/>
        <v>290.1642054873754</v>
      </c>
      <c r="N96">
        <f t="shared" si="31"/>
        <v>0.32970500437142802</v>
      </c>
      <c r="O96">
        <f t="shared" si="22"/>
        <v>23.840287240161736</v>
      </c>
      <c r="P96">
        <f t="shared" si="23"/>
        <v>676.93544999999995</v>
      </c>
      <c r="AC96">
        <v>289.89699999999999</v>
      </c>
      <c r="AD96">
        <v>83.405500000000004</v>
      </c>
      <c r="AE96">
        <v>0.33061600000000002</v>
      </c>
    </row>
    <row r="97" spans="1:31" x14ac:dyDescent="0.25">
      <c r="A97" s="1">
        <v>101.10599999999999</v>
      </c>
      <c r="B97" s="1">
        <f t="shared" si="24"/>
        <v>5000</v>
      </c>
      <c r="C97" s="1">
        <v>0.32869999999999999</v>
      </c>
      <c r="D97" s="1">
        <f t="shared" si="25"/>
        <v>19.722000000000001</v>
      </c>
      <c r="E97" s="1">
        <v>1.08687</v>
      </c>
      <c r="F97">
        <f t="shared" si="26"/>
        <v>14.791500000000001</v>
      </c>
      <c r="G97">
        <f t="shared" si="19"/>
        <v>82.479848255999997</v>
      </c>
      <c r="H97">
        <f t="shared" si="27"/>
        <v>60.833836879695355</v>
      </c>
      <c r="I97" s="1">
        <f t="shared" si="20"/>
        <v>43.187688897266725</v>
      </c>
      <c r="J97" s="1">
        <f t="shared" si="21"/>
        <v>57.914924676023759</v>
      </c>
      <c r="K97" s="1">
        <f t="shared" si="28"/>
        <v>44.737713235633514</v>
      </c>
      <c r="L97">
        <f t="shared" si="29"/>
        <v>2.8667945629556435</v>
      </c>
      <c r="M97">
        <f t="shared" si="30"/>
        <v>286.67945629556436</v>
      </c>
      <c r="N97">
        <f t="shared" si="31"/>
        <v>0.33062709133328244</v>
      </c>
      <c r="O97">
        <f t="shared" si="22"/>
        <v>23.773798986152155</v>
      </c>
      <c r="P97">
        <f t="shared" si="23"/>
        <v>677.45069999999998</v>
      </c>
      <c r="AC97">
        <v>286.25</v>
      </c>
      <c r="AD97">
        <v>82.356300000000005</v>
      </c>
      <c r="AE97">
        <v>0.33287600000000001</v>
      </c>
    </row>
    <row r="98" spans="1:31" x14ac:dyDescent="0.25">
      <c r="A98" s="1">
        <v>99.314899999999994</v>
      </c>
      <c r="B98" s="1">
        <f t="shared" si="24"/>
        <v>5050</v>
      </c>
      <c r="C98" s="1">
        <v>0.32984999999999998</v>
      </c>
      <c r="D98" s="1">
        <f t="shared" si="25"/>
        <v>19.790999999999997</v>
      </c>
      <c r="E98" s="1">
        <v>1.0891</v>
      </c>
      <c r="F98">
        <f t="shared" si="26"/>
        <v>14.843249999999998</v>
      </c>
      <c r="G98">
        <f t="shared" si="19"/>
        <v>81.018711862399996</v>
      </c>
      <c r="H98">
        <f t="shared" si="27"/>
        <v>59.756161121231742</v>
      </c>
      <c r="I98" s="1">
        <f t="shared" si="20"/>
        <v>42.84684206776835</v>
      </c>
      <c r="J98" s="1">
        <f t="shared" si="21"/>
        <v>57.4578472319536</v>
      </c>
      <c r="K98" s="1">
        <f t="shared" si="28"/>
        <v>44.384633269913515</v>
      </c>
      <c r="L98">
        <f t="shared" si="29"/>
        <v>2.8160090928380459</v>
      </c>
      <c r="M98">
        <f t="shared" si="30"/>
        <v>281.60090928380458</v>
      </c>
      <c r="N98">
        <f t="shared" si="31"/>
        <v>0.33442317546558653</v>
      </c>
      <c r="O98">
        <f t="shared" si="22"/>
        <v>23.503939276309147</v>
      </c>
      <c r="P98">
        <f t="shared" si="23"/>
        <v>679.82084999999984</v>
      </c>
      <c r="AC98">
        <v>282.58199999999999</v>
      </c>
      <c r="AD98">
        <v>81.300899999999999</v>
      </c>
      <c r="AE98">
        <v>0.33524900000000002</v>
      </c>
    </row>
    <row r="99" spans="1:31" x14ac:dyDescent="0.25">
      <c r="A99" s="1">
        <v>97.581500000000005</v>
      </c>
      <c r="B99" s="1">
        <f t="shared" si="24"/>
        <v>5100</v>
      </c>
      <c r="C99" s="1">
        <v>0.32969999999999999</v>
      </c>
      <c r="D99" s="1">
        <f t="shared" si="25"/>
        <v>19.782</v>
      </c>
      <c r="E99" s="1">
        <v>1.09185</v>
      </c>
      <c r="F99">
        <f t="shared" si="26"/>
        <v>14.836500000000001</v>
      </c>
      <c r="G99">
        <f t="shared" si="19"/>
        <v>79.604645743999995</v>
      </c>
      <c r="H99">
        <f t="shared" si="27"/>
        <v>58.713202514944633</v>
      </c>
      <c r="I99" s="1">
        <f t="shared" si="20"/>
        <v>42.51583341652529</v>
      </c>
      <c r="J99" s="1">
        <f t="shared" si="21"/>
        <v>57.013962838198331</v>
      </c>
      <c r="K99" s="1">
        <f t="shared" si="28"/>
        <v>44.041744578808689</v>
      </c>
      <c r="L99">
        <f t="shared" si="29"/>
        <v>2.7668596685167661</v>
      </c>
      <c r="M99">
        <f t="shared" si="30"/>
        <v>276.6859668516766</v>
      </c>
      <c r="N99">
        <f t="shared" si="31"/>
        <v>0.33687357623745889</v>
      </c>
      <c r="O99">
        <f t="shared" si="22"/>
        <v>23.332972851491927</v>
      </c>
      <c r="P99">
        <f t="shared" si="23"/>
        <v>679.51170000000002</v>
      </c>
      <c r="AC99">
        <v>278.96199999999999</v>
      </c>
      <c r="AD99">
        <v>80.259600000000006</v>
      </c>
      <c r="AE99">
        <v>0.33766200000000002</v>
      </c>
    </row>
    <row r="100" spans="1:31" x14ac:dyDescent="0.25">
      <c r="A100" s="1">
        <v>95.848600000000005</v>
      </c>
      <c r="B100" s="1">
        <f t="shared" si="24"/>
        <v>5150</v>
      </c>
      <c r="C100" s="1">
        <v>0.33095000000000002</v>
      </c>
      <c r="D100" s="1">
        <f t="shared" si="25"/>
        <v>19.857000000000003</v>
      </c>
      <c r="E100" s="1">
        <v>1.0940700000000001</v>
      </c>
      <c r="F100">
        <f t="shared" si="26"/>
        <v>14.892750000000003</v>
      </c>
      <c r="G100">
        <f t="shared" si="19"/>
        <v>78.190987513599993</v>
      </c>
      <c r="H100">
        <f t="shared" si="27"/>
        <v>57.670544750530809</v>
      </c>
      <c r="I100" s="1">
        <f t="shared" si="20"/>
        <v>42.170236223168914</v>
      </c>
      <c r="J100" s="1">
        <f t="shared" si="21"/>
        <v>56.550515130470998</v>
      </c>
      <c r="K100" s="1">
        <f t="shared" si="28"/>
        <v>43.683743756671717</v>
      </c>
      <c r="L100">
        <f t="shared" si="29"/>
        <v>2.7177244213687648</v>
      </c>
      <c r="M100">
        <f t="shared" si="30"/>
        <v>271.77244213687646</v>
      </c>
      <c r="N100">
        <f t="shared" si="31"/>
        <v>0.3409220162758021</v>
      </c>
      <c r="O100">
        <f t="shared" si="22"/>
        <v>23.055894408341057</v>
      </c>
      <c r="P100">
        <f t="shared" si="23"/>
        <v>682.08795000000009</v>
      </c>
      <c r="AC100">
        <v>275.45699999999999</v>
      </c>
      <c r="AD100">
        <v>79.251000000000005</v>
      </c>
      <c r="AE100">
        <v>0.340115</v>
      </c>
    </row>
    <row r="101" spans="1:31" x14ac:dyDescent="0.25">
      <c r="A101" s="1">
        <v>94.803299999999993</v>
      </c>
      <c r="B101" s="1">
        <f t="shared" si="24"/>
        <v>5200</v>
      </c>
      <c r="C101" s="1">
        <v>0.33379999999999999</v>
      </c>
      <c r="D101" s="1">
        <f t="shared" si="25"/>
        <v>20.027999999999999</v>
      </c>
      <c r="E101" s="1">
        <v>1.0934600000000001</v>
      </c>
      <c r="F101">
        <f t="shared" si="26"/>
        <v>15.020999999999999</v>
      </c>
      <c r="G101">
        <f t="shared" si="19"/>
        <v>77.338256860799987</v>
      </c>
      <c r="H101">
        <f t="shared" si="27"/>
        <v>57.041604730251635</v>
      </c>
      <c r="I101" s="1">
        <f t="shared" si="20"/>
        <v>42.115293295230906</v>
      </c>
      <c r="J101" s="1">
        <f t="shared" si="21"/>
        <v>56.476836366585772</v>
      </c>
      <c r="K101" s="1">
        <f t="shared" si="28"/>
        <v>43.626828903916724</v>
      </c>
      <c r="L101">
        <f t="shared" si="29"/>
        <v>2.6880856229131087</v>
      </c>
      <c r="M101">
        <f t="shared" si="30"/>
        <v>268.80856229131086</v>
      </c>
      <c r="N101">
        <f t="shared" si="31"/>
        <v>0.34430648244185003</v>
      </c>
      <c r="O101">
        <f t="shared" si="22"/>
        <v>22.829259423139515</v>
      </c>
      <c r="P101">
        <f t="shared" si="23"/>
        <v>687.96179999999993</v>
      </c>
      <c r="AC101">
        <v>272.13600000000002</v>
      </c>
      <c r="AD101">
        <v>78.295500000000004</v>
      </c>
      <c r="AE101">
        <v>0.342528</v>
      </c>
    </row>
    <row r="102" spans="1:31" x14ac:dyDescent="0.25">
      <c r="A102" s="1">
        <v>93.0976</v>
      </c>
      <c r="B102" s="1">
        <f t="shared" si="24"/>
        <v>5250</v>
      </c>
      <c r="C102" s="1">
        <v>0.33129999999999998</v>
      </c>
      <c r="D102" s="1">
        <f t="shared" si="25"/>
        <v>19.878</v>
      </c>
      <c r="E102" s="1">
        <v>1.0880399999999999</v>
      </c>
      <c r="F102">
        <f t="shared" si="26"/>
        <v>14.9085</v>
      </c>
      <c r="G102">
        <f t="shared" si="19"/>
        <v>75.94678773759999</v>
      </c>
      <c r="H102">
        <f t="shared" si="27"/>
        <v>56.015312763744248</v>
      </c>
      <c r="I102" s="1">
        <f t="shared" si="20"/>
        <v>41.755224172415957</v>
      </c>
      <c r="J102" s="1">
        <f t="shared" si="21"/>
        <v>55.993981723087828</v>
      </c>
      <c r="K102" s="1">
        <f t="shared" si="28"/>
        <v>43.253836748679618</v>
      </c>
      <c r="L102">
        <f t="shared" si="29"/>
        <v>2.6397216139914481</v>
      </c>
      <c r="M102">
        <f t="shared" si="30"/>
        <v>263.9721613991448</v>
      </c>
      <c r="N102">
        <f t="shared" si="31"/>
        <v>0.34467462589790032</v>
      </c>
      <c r="O102">
        <f t="shared" si="22"/>
        <v>22.80487572375576</v>
      </c>
      <c r="P102">
        <f t="shared" si="23"/>
        <v>682.80930000000001</v>
      </c>
      <c r="AC102">
        <v>268.98099999999999</v>
      </c>
      <c r="AD102">
        <v>77.387799999999999</v>
      </c>
      <c r="AE102">
        <v>0.34485199999999999</v>
      </c>
    </row>
    <row r="103" spans="1:31" x14ac:dyDescent="0.25">
      <c r="A103" s="1">
        <v>91.788600000000002</v>
      </c>
      <c r="B103" s="1">
        <f t="shared" si="24"/>
        <v>5300</v>
      </c>
      <c r="C103" s="1">
        <v>0.33239999999999997</v>
      </c>
      <c r="D103" s="1">
        <f t="shared" si="25"/>
        <v>19.943999999999999</v>
      </c>
      <c r="E103" s="1">
        <v>1.0833900000000001</v>
      </c>
      <c r="F103">
        <f t="shared" si="26"/>
        <v>14.957999999999998</v>
      </c>
      <c r="G103">
        <f t="shared" si="19"/>
        <v>74.878936953600004</v>
      </c>
      <c r="H103">
        <f t="shared" si="27"/>
        <v>55.227708739497217</v>
      </c>
      <c r="I103" s="1">
        <f t="shared" si="20"/>
        <v>41.560201681231547</v>
      </c>
      <c r="J103" s="1">
        <f t="shared" si="21"/>
        <v>55.732455506347151</v>
      </c>
      <c r="K103" s="1">
        <f t="shared" si="28"/>
        <v>43.051814818173881</v>
      </c>
      <c r="L103">
        <f t="shared" si="29"/>
        <v>2.6026057743488065</v>
      </c>
      <c r="M103">
        <f t="shared" si="30"/>
        <v>260.26057743488064</v>
      </c>
      <c r="N103">
        <f t="shared" si="31"/>
        <v>0.34744179921738472</v>
      </c>
      <c r="O103">
        <f t="shared" si="22"/>
        <v>22.623248056045426</v>
      </c>
      <c r="P103">
        <f t="shared" si="23"/>
        <v>685.07639999999992</v>
      </c>
      <c r="AC103">
        <v>266.07600000000002</v>
      </c>
      <c r="AD103">
        <v>76.552099999999996</v>
      </c>
      <c r="AE103">
        <v>0.34718399999999999</v>
      </c>
    </row>
    <row r="104" spans="1:31" x14ac:dyDescent="0.25">
      <c r="A104" s="1">
        <v>90.593800000000002</v>
      </c>
      <c r="B104" s="1">
        <f t="shared" si="24"/>
        <v>5350</v>
      </c>
      <c r="C104" s="1">
        <v>0.33079999999999998</v>
      </c>
      <c r="D104" s="1">
        <f t="shared" si="25"/>
        <v>19.847999999999999</v>
      </c>
      <c r="E104" s="1">
        <v>1.0800700000000001</v>
      </c>
      <c r="F104">
        <f t="shared" si="26"/>
        <v>14.885999999999999</v>
      </c>
      <c r="G104">
        <f t="shared" si="19"/>
        <v>73.904247788799992</v>
      </c>
      <c r="H104">
        <f t="shared" si="27"/>
        <v>54.508816999107324</v>
      </c>
      <c r="I104" s="1">
        <f t="shared" si="20"/>
        <v>41.406191817999783</v>
      </c>
      <c r="J104" s="1">
        <f t="shared" si="21"/>
        <v>55.52592744577764</v>
      </c>
      <c r="K104" s="1">
        <f t="shared" si="28"/>
        <v>42.892277476106052</v>
      </c>
      <c r="L104">
        <f t="shared" si="29"/>
        <v>2.568728001082933</v>
      </c>
      <c r="M104">
        <f t="shared" si="30"/>
        <v>256.87280010829329</v>
      </c>
      <c r="N104">
        <f t="shared" si="31"/>
        <v>0.34705548121786084</v>
      </c>
      <c r="O104">
        <f t="shared" si="22"/>
        <v>22.64843068074012</v>
      </c>
      <c r="P104">
        <f t="shared" si="23"/>
        <v>681.77879999999993</v>
      </c>
      <c r="AC104">
        <v>263.46300000000002</v>
      </c>
      <c r="AD104">
        <v>75.800200000000004</v>
      </c>
      <c r="AE104">
        <v>0.34950399999999998</v>
      </c>
    </row>
    <row r="105" spans="1:31" x14ac:dyDescent="0.25">
      <c r="A105" s="1">
        <v>89.6374</v>
      </c>
      <c r="B105" s="1">
        <f t="shared" si="24"/>
        <v>5400</v>
      </c>
      <c r="C105" s="1">
        <v>0.33879999999999999</v>
      </c>
      <c r="D105" s="1">
        <f t="shared" si="25"/>
        <v>20.327999999999999</v>
      </c>
      <c r="E105" s="1">
        <v>1.0789500000000001</v>
      </c>
      <c r="F105">
        <f t="shared" si="26"/>
        <v>15.245999999999999</v>
      </c>
      <c r="G105">
        <f t="shared" si="19"/>
        <v>73.124039622399991</v>
      </c>
      <c r="H105">
        <f t="shared" si="27"/>
        <v>53.933366663897338</v>
      </c>
      <c r="I105" s="1">
        <f t="shared" si="20"/>
        <v>41.351954546126294</v>
      </c>
      <c r="J105" s="1">
        <f t="shared" si="21"/>
        <v>55.453194970496121</v>
      </c>
      <c r="K105" s="1">
        <f t="shared" si="28"/>
        <v>42.83609360570884</v>
      </c>
      <c r="L105">
        <f t="shared" si="29"/>
        <v>2.5416099040361626</v>
      </c>
      <c r="M105">
        <f t="shared" si="30"/>
        <v>254.16099040361627</v>
      </c>
      <c r="N105">
        <f t="shared" si="31"/>
        <v>0.35591480727290542</v>
      </c>
      <c r="O105">
        <f t="shared" si="22"/>
        <v>22.084672646694909</v>
      </c>
      <c r="P105">
        <f t="shared" si="23"/>
        <v>698.26679999999988</v>
      </c>
      <c r="AC105">
        <v>261.178</v>
      </c>
      <c r="AD105">
        <v>75.143000000000001</v>
      </c>
      <c r="AE105">
        <v>0.35194599999999998</v>
      </c>
    </row>
    <row r="106" spans="1:31" x14ac:dyDescent="0.25">
      <c r="A106" s="1">
        <v>88.925600000000003</v>
      </c>
      <c r="B106" s="1">
        <f t="shared" si="24"/>
        <v>5450</v>
      </c>
      <c r="C106" s="1">
        <v>0.34379999999999999</v>
      </c>
      <c r="D106" s="1">
        <f t="shared" si="25"/>
        <v>20.628</v>
      </c>
      <c r="E106" s="1">
        <v>1.0792299999999999</v>
      </c>
      <c r="F106">
        <f t="shared" si="26"/>
        <v>15.471</v>
      </c>
      <c r="G106">
        <f t="shared" si="19"/>
        <v>72.543370265600004</v>
      </c>
      <c r="H106">
        <f t="shared" si="27"/>
        <v>53.505088173095942</v>
      </c>
      <c r="I106" s="1">
        <f t="shared" si="20"/>
        <v>41.403431558018646</v>
      </c>
      <c r="J106" s="1">
        <f t="shared" si="21"/>
        <v>55.522225922195901</v>
      </c>
      <c r="K106" s="1">
        <f t="shared" si="28"/>
        <v>42.889418149232014</v>
      </c>
      <c r="L106">
        <f t="shared" si="29"/>
        <v>2.5214272801571465</v>
      </c>
      <c r="M106">
        <f t="shared" si="30"/>
        <v>252.14272801571465</v>
      </c>
      <c r="N106">
        <f t="shared" si="31"/>
        <v>0.3607183465667283</v>
      </c>
      <c r="O106">
        <f t="shared" si="22"/>
        <v>21.790580056563819</v>
      </c>
      <c r="P106">
        <f t="shared" si="23"/>
        <v>708.57179999999994</v>
      </c>
      <c r="AC106">
        <v>259.245</v>
      </c>
      <c r="AD106">
        <v>74.586799999999997</v>
      </c>
      <c r="AE106">
        <v>0.35418899999999998</v>
      </c>
    </row>
    <row r="107" spans="1:31" x14ac:dyDescent="0.25">
      <c r="A107" s="1">
        <v>88.647400000000005</v>
      </c>
      <c r="B107" s="1">
        <f t="shared" si="24"/>
        <v>5500</v>
      </c>
      <c r="C107" s="1">
        <v>0.3488</v>
      </c>
      <c r="D107" s="1">
        <f t="shared" si="25"/>
        <v>20.928000000000001</v>
      </c>
      <c r="E107" s="1">
        <v>1.0836600000000001</v>
      </c>
      <c r="F107">
        <f t="shared" si="26"/>
        <v>15.696000000000002</v>
      </c>
      <c r="G107">
        <f t="shared" si="19"/>
        <v>72.316421382399994</v>
      </c>
      <c r="H107">
        <f t="shared" si="27"/>
        <v>53.337699754802941</v>
      </c>
      <c r="I107" s="1">
        <f t="shared" si="20"/>
        <v>41.652562320996964</v>
      </c>
      <c r="J107" s="1">
        <f t="shared" si="21"/>
        <v>55.856311624412832</v>
      </c>
      <c r="K107" s="1">
        <f t="shared" si="28"/>
        <v>43.147490320188211</v>
      </c>
      <c r="L107">
        <f t="shared" si="29"/>
        <v>2.5135391009450889</v>
      </c>
      <c r="M107">
        <f t="shared" si="30"/>
        <v>251.3539100945089</v>
      </c>
      <c r="N107">
        <f t="shared" si="31"/>
        <v>0.36377550312946066</v>
      </c>
      <c r="O107">
        <f t="shared" si="22"/>
        <v>21.607452786440955</v>
      </c>
      <c r="P107">
        <f t="shared" si="23"/>
        <v>718.8768</v>
      </c>
      <c r="AC107">
        <v>257.66699999999997</v>
      </c>
      <c r="AD107">
        <v>74.1327</v>
      </c>
      <c r="AE107">
        <v>0.35610700000000001</v>
      </c>
    </row>
  </sheetData>
  <mergeCells count="1">
    <mergeCell ref="A1:B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802D45-A70B-421F-AFE5-CCC153823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DB2659-A537-4F56-BCA1-5378162B9427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Rhodri Jones (2305734)</cp:lastModifiedBy>
  <cp:revision/>
  <dcterms:created xsi:type="dcterms:W3CDTF">2019-10-18T15:00:30Z</dcterms:created>
  <dcterms:modified xsi:type="dcterms:W3CDTF">2025-03-29T20:00:37Z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