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lywe\Desktop\FINAL YEAR\2. Integrated Project\"/>
    </mc:Choice>
  </mc:AlternateContent>
  <xr:revisionPtr revIDLastSave="0" documentId="13_ncr:1_{0867FFEB-0259-4810-8E41-1B942C8DAC4D}" xr6:coauthVersionLast="47" xr6:coauthVersionMax="47" xr10:uidLastSave="{00000000-0000-0000-0000-000000000000}"/>
  <bookViews>
    <workbookView xWindow="-108" yWindow="-108" windowWidth="23256" windowHeight="12456" xr2:uid="{5EB647B9-642B-48B7-8325-0EAE231AA04B}"/>
  </bookViews>
  <sheets>
    <sheet name="Inputs" sheetId="1" r:id="rId1"/>
    <sheet name="SPONs Rates" sheetId="2" r:id="rId2"/>
    <sheet name="Specification Options" sheetId="3" r:id="rId3"/>
    <sheet name="Client Options" sheetId="4" r:id="rId4"/>
    <sheet name="Recommendation Matrix" sheetId="5" r:id="rId5"/>
    <sheet name="References" sheetId="6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D6" i="4" l="1"/>
  <c r="D5" i="4"/>
  <c r="D4" i="4"/>
  <c r="D3" i="4"/>
  <c r="C6" i="4"/>
  <c r="C5" i="4"/>
  <c r="C4" i="4"/>
  <c r="C3" i="4"/>
  <c r="B6" i="4"/>
  <c r="B5" i="4"/>
  <c r="B4" i="4"/>
  <c r="B3" i="4"/>
  <c r="H8" i="5"/>
  <c r="G8" i="5"/>
  <c r="F8" i="5"/>
  <c r="H7" i="5"/>
  <c r="G7" i="5"/>
  <c r="F7" i="5"/>
  <c r="H6" i="5"/>
  <c r="G6" i="5"/>
  <c r="F6" i="5"/>
  <c r="H5" i="5"/>
  <c r="G5" i="5"/>
  <c r="F5" i="5"/>
  <c r="H4" i="5"/>
  <c r="G4" i="5"/>
  <c r="F4" i="5"/>
  <c r="H3" i="5"/>
  <c r="H9" i="5" s="1"/>
  <c r="G3" i="5"/>
  <c r="G9" i="5" s="1"/>
  <c r="F3" i="5"/>
  <c r="F9" i="5" s="1"/>
  <c r="K57" i="3"/>
  <c r="J57" i="3"/>
  <c r="K56" i="3"/>
  <c r="J56" i="3"/>
  <c r="K55" i="3"/>
  <c r="J55" i="3"/>
  <c r="K54" i="3"/>
  <c r="J54" i="3"/>
  <c r="K53" i="3"/>
  <c r="J53" i="3"/>
  <c r="K52" i="3"/>
  <c r="J52" i="3"/>
  <c r="K51" i="3"/>
  <c r="J51" i="3"/>
  <c r="K50" i="3"/>
  <c r="J50" i="3"/>
  <c r="K49" i="3"/>
  <c r="J49" i="3"/>
  <c r="K48" i="3"/>
  <c r="J48" i="3"/>
  <c r="K47" i="3"/>
  <c r="J47" i="3"/>
  <c r="K46" i="3"/>
  <c r="J46" i="3"/>
  <c r="K45" i="3"/>
  <c r="J45" i="3"/>
  <c r="K44" i="3"/>
  <c r="J44" i="3"/>
  <c r="K43" i="3"/>
  <c r="J43" i="3"/>
  <c r="K42" i="3"/>
  <c r="J42" i="3"/>
  <c r="K41" i="3"/>
  <c r="J41" i="3"/>
  <c r="K40" i="3"/>
  <c r="J40" i="3"/>
  <c r="K39" i="3"/>
  <c r="J39" i="3"/>
  <c r="K38" i="3"/>
  <c r="J38" i="3"/>
  <c r="K37" i="3"/>
  <c r="J37" i="3"/>
  <c r="K36" i="3"/>
  <c r="J36" i="3"/>
  <c r="K35" i="3"/>
  <c r="J35" i="3"/>
  <c r="K34" i="3"/>
  <c r="J34" i="3"/>
  <c r="K33" i="3"/>
  <c r="J33" i="3"/>
  <c r="K32" i="3"/>
  <c r="J32" i="3"/>
  <c r="K31" i="3"/>
  <c r="J31" i="3"/>
  <c r="K30" i="3"/>
  <c r="J30" i="3"/>
  <c r="K29" i="3"/>
  <c r="J29" i="3"/>
  <c r="K28" i="3"/>
  <c r="J28" i="3"/>
  <c r="K27" i="3"/>
  <c r="J27" i="3"/>
  <c r="K26" i="3"/>
  <c r="J26" i="3"/>
  <c r="K25" i="3"/>
  <c r="J25" i="3"/>
  <c r="K24" i="3"/>
  <c r="J24" i="3"/>
  <c r="K23" i="3"/>
  <c r="J23" i="3"/>
  <c r="K22" i="3"/>
  <c r="J22" i="3"/>
  <c r="K21" i="3"/>
  <c r="J21" i="3"/>
  <c r="K20" i="3"/>
  <c r="J20" i="3"/>
  <c r="K19" i="3"/>
  <c r="J19" i="3"/>
  <c r="K18" i="3"/>
  <c r="J18" i="3"/>
  <c r="K17" i="3"/>
  <c r="J17" i="3"/>
  <c r="K16" i="3"/>
  <c r="J16" i="3"/>
  <c r="K15" i="3"/>
  <c r="J15" i="3"/>
  <c r="K14" i="3"/>
  <c r="J14" i="3"/>
  <c r="K13" i="3"/>
  <c r="J13" i="3"/>
  <c r="K12" i="3"/>
  <c r="J12" i="3"/>
  <c r="K11" i="3"/>
  <c r="J11" i="3"/>
  <c r="K10" i="3"/>
  <c r="J10" i="3"/>
  <c r="K9" i="3"/>
  <c r="J9" i="3"/>
  <c r="K8" i="3"/>
  <c r="J8" i="3"/>
  <c r="K7" i="3"/>
  <c r="J7" i="3"/>
  <c r="K6" i="3"/>
  <c r="J6" i="3"/>
  <c r="K5" i="3"/>
  <c r="J5" i="3"/>
  <c r="K4" i="3"/>
  <c r="J4" i="3"/>
  <c r="K3" i="3"/>
  <c r="J3" i="3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10" i="2"/>
  <c r="G9" i="2"/>
  <c r="G8" i="2"/>
  <c r="G7" i="2"/>
  <c r="G6" i="2"/>
  <c r="G5" i="2"/>
  <c r="G4" i="2"/>
  <c r="G3" i="2"/>
  <c r="D7" i="4" l="1"/>
  <c r="D8" i="4" s="1"/>
  <c r="D9" i="4" s="1"/>
  <c r="B7" i="4"/>
  <c r="C7" i="4"/>
  <c r="C8" i="4" s="1"/>
  <c r="C9" i="4" s="1"/>
  <c r="B8" i="4" l="1"/>
  <c r="B9" i="4" s="1"/>
</calcChain>
</file>

<file path=xl/sharedStrings.xml><?xml version="1.0" encoding="utf-8"?>
<sst xmlns="http://schemas.openxmlformats.org/spreadsheetml/2006/main" count="652" uniqueCount="221">
  <si>
    <t>Item</t>
  </si>
  <si>
    <t>Value</t>
  </si>
  <si>
    <t>Notes</t>
  </si>
  <si>
    <t>2023 tender price index annual average</t>
  </si>
  <si>
    <t>2026 tender price index annual average</t>
  </si>
  <si>
    <t xml:space="preserve">Inputs &amp; Assumptions </t>
  </si>
  <si>
    <t>Unit</t>
  </si>
  <si>
    <t>SPONs pricing book (2023)</t>
  </si>
  <si>
    <t>SPONs Architects' and Builders' Price Book 2023</t>
  </si>
  <si>
    <t>Uplift</t>
  </si>
  <si>
    <t>Pricing basis</t>
  </si>
  <si>
    <t>Installed</t>
  </si>
  <si>
    <t>UK TPI 2026 figure</t>
  </si>
  <si>
    <t>UK TPI 2023 figure</t>
  </si>
  <si>
    <t>230 / 212 = 8.49%</t>
  </si>
  <si>
    <t>SPONs measured rates include supply and fix; prelims/VAT/fees excluded</t>
  </si>
  <si>
    <t xml:space="preserve">Assumptions </t>
  </si>
  <si>
    <t>Quantity</t>
  </si>
  <si>
    <t>Reasoning</t>
  </si>
  <si>
    <t>Testing chamber are shown on plans</t>
  </si>
  <si>
    <t>Estimated whole building footprint / roof area</t>
  </si>
  <si>
    <t>Estimated external perimeter</t>
  </si>
  <si>
    <t>Assumed building height</t>
  </si>
  <si>
    <t>Gross external wall area</t>
  </si>
  <si>
    <t>Assumed openings / glazing / shutters</t>
  </si>
  <si>
    <t>Net opaque external wall area</t>
  </si>
  <si>
    <t>Hardstanding / yard / public realm allowance</t>
  </si>
  <si>
    <t>Soft landscaping allowance</t>
  </si>
  <si>
    <t>Roller shutter door</t>
  </si>
  <si>
    <t>Parking spaces shown</t>
  </si>
  <si>
    <t>m²</t>
  </si>
  <si>
    <t>m</t>
  </si>
  <si>
    <t>nr</t>
  </si>
  <si>
    <t>Shown in GF/FF/SF plans</t>
  </si>
  <si>
    <t xml:space="preserve">No elevations drawings have been made yet; 12m assumption made until drawings have been provided. </t>
  </si>
  <si>
    <t>Assumed from plan proportions around 2,230 m² chamber</t>
  </si>
  <si>
    <t>Approximate measured perimeter from plan</t>
  </si>
  <si>
    <t>Perimeter × height</t>
  </si>
  <si>
    <t>Derived allowance for windows, curtain walling, doors and 12 m shutter</t>
  </si>
  <si>
    <t>Gross wall area less openings</t>
  </si>
  <si>
    <t>Service yard, loading bay and pedestrian hard landscaping allowance</t>
  </si>
  <si>
    <t>Assumed planted/seeded areas around red line/public edge</t>
  </si>
  <si>
    <t>12 m wide drawing note × assumed 5 m height</t>
  </si>
  <si>
    <t>Plan note shows 16 spaces</t>
  </si>
  <si>
    <t>SPONs Unit Rates</t>
  </si>
  <si>
    <t>Material/ components</t>
  </si>
  <si>
    <t>Package</t>
  </si>
  <si>
    <t>SPONs 2023 rate (£)</t>
  </si>
  <si>
    <t>Uplift factor</t>
  </si>
  <si>
    <t>SPONs 2026 rate (£)</t>
  </si>
  <si>
    <t>High-performance bitumen felt roofing</t>
  </si>
  <si>
    <t>Roof / PV / drainage</t>
  </si>
  <si>
    <t>SPON 2.3 roof - high performance bitumen felt roofing, mid-rate</t>
  </si>
  <si>
    <t>Zinc standing seam feature roof</t>
  </si>
  <si>
    <t>SPON 2.3 roof - zinc standing seam, mid-rate</t>
  </si>
  <si>
    <t>Single-ply polymer membrane roof</t>
  </si>
  <si>
    <t>SPON 2.3 roof - single-ply polymer membrane, mid-rate</t>
  </si>
  <si>
    <t>Extensive green roof</t>
  </si>
  <si>
    <t>SPON 2.3 extensive green roof, mid-rate</t>
  </si>
  <si>
    <t>Solar PV roof-mounted 4 kWp kit</t>
  </si>
  <si>
    <t>SPON special electrical installation - 4 kWp PV kit, mid-rate</t>
  </si>
  <si>
    <t>Rooflights</t>
  </si>
  <si>
    <t>SPON rooflight - 1200 × 1800 fixed triple-skin polycarbonate</t>
  </si>
  <si>
    <t>Aluminium gutter / edge trim</t>
  </si>
  <si>
    <t>SPON roof drainage/edge details - aluminium gutter mid-rate</t>
  </si>
  <si>
    <t>Rainwater downpipes</t>
  </si>
  <si>
    <t>SPON roof drainage - downpipe mid-rate</t>
  </si>
  <si>
    <t>Facing brick/block cavity wall</t>
  </si>
  <si>
    <t>External walls / cladding</t>
  </si>
  <si>
    <t>SPON 2.5 external walls - brick/block cavity wall, machine-made facings PC £590/1000</t>
  </si>
  <si>
    <t>Composite insulated wall cladding</t>
  </si>
  <si>
    <t>SPON metal profiled composite wall panels, KS1000MR 100 mm</t>
  </si>
  <si>
    <t>Aluminium composite rainscreen/accent cladding</t>
  </si>
  <si>
    <t>SPON Reynobond aluminium composite rainscreen cladding</t>
  </si>
  <si>
    <t>Portland stone feature panels</t>
  </si>
  <si>
    <t>SPON 2.5 natural stone faced panels, Portland Stone or similar, mid-rate</t>
  </si>
  <si>
    <t>Unitized curtain walling</t>
  </si>
  <si>
    <t>Glazing / doors / solar shading</t>
  </si>
  <si>
    <t>SPON unitized curtain walling flat system</t>
  </si>
  <si>
    <t>Aluminium ribbon windows</t>
  </si>
  <si>
    <t>SPON Schuco AWS 50 or similar ribbon construction windows</t>
  </si>
  <si>
    <t>Glazed external screens/doors</t>
  </si>
  <si>
    <t>SPON shopfront / glazed aluminium screen mid-rate</t>
  </si>
  <si>
    <t>Insulated roller shutter / overhead door</t>
  </si>
  <si>
    <t>SPON overhead doors, electric operation insulated panels, mid-rate</t>
  </si>
  <si>
    <t>Single external steel doors</t>
  </si>
  <si>
    <t>SPON single external steel door with frame and ironmongery, mid-rate</t>
  </si>
  <si>
    <t>Double external steel security doors</t>
  </si>
  <si>
    <t>SPON double external steel security door, mid-rate</t>
  </si>
  <si>
    <t>Aluminium brise soleil fins</t>
  </si>
  <si>
    <t>SPON 300 mm deep aluminium brise soleil fin</t>
  </si>
  <si>
    <t>Tarmacadam paving/service yard</t>
  </si>
  <si>
    <t>Hard / soft landscaping</t>
  </si>
  <si>
    <t>SPON sitework / tarmacadam surfacing mid-rate</t>
  </si>
  <si>
    <t>Permeable block paving/public realm</t>
  </si>
  <si>
    <t>SPON paving - permeable/block paving mid-rate</t>
  </si>
  <si>
    <t>Precast concrete slabs</t>
  </si>
  <si>
    <t>SPON paving - precast concrete slab paving mid-rate</t>
  </si>
  <si>
    <t>Seeded areas</t>
  </si>
  <si>
    <t>SPON soft landscaping - seed/turf base allowance</t>
  </si>
  <si>
    <t>General planting</t>
  </si>
  <si>
    <t>SPON soft landscaping - general planting allowance</t>
  </si>
  <si>
    <t>Shrubbed planting incl. small trees</t>
  </si>
  <si>
    <t>SPON soft landscaping - shrub/tree planting allowance</t>
  </si>
  <si>
    <t>SPONs 2023 item description</t>
  </si>
  <si>
    <t>Selected mid-rate / representative SPONs rate used for comparison</t>
  </si>
  <si>
    <t>Option</t>
  </si>
  <si>
    <t>Client option</t>
  </si>
  <si>
    <t xml:space="preserve">Package </t>
  </si>
  <si>
    <t xml:space="preserve">Material/component </t>
  </si>
  <si>
    <t>SPONs 2023 basis</t>
  </si>
  <si>
    <t>2026 total cost (£)</t>
  </si>
  <si>
    <t>Assumptions/ notes</t>
  </si>
  <si>
    <t>Option A</t>
  </si>
  <si>
    <t>Option B</t>
  </si>
  <si>
    <t>Option C</t>
  </si>
  <si>
    <t>Cost-effective robust</t>
  </si>
  <si>
    <t>Balanced landmark</t>
  </si>
  <si>
    <t>Premium sustainability / landmark</t>
  </si>
  <si>
    <t>Lowest roof covering option across assumed roof area</t>
  </si>
  <si>
    <t>Cost-effective PV allowance = 60 kWp</t>
  </si>
  <si>
    <t>Minimum rooflight allowance</t>
  </si>
  <si>
    <t>One perimeter run</t>
  </si>
  <si>
    <t>10 downpipes × 12 m assumed height</t>
  </si>
  <si>
    <t>Approx. 70% of opaque wall area for fast-build workshop envelope</t>
  </si>
  <si>
    <t>Approx. 30% robust lower/accommodation zones</t>
  </si>
  <si>
    <t>Main teaching/accommodation openings</t>
  </si>
  <si>
    <t>Entrance screens/doors allowance</t>
  </si>
  <si>
    <t>Drawing note 12 m wide roller shutter × assumed 5 m high</t>
  </si>
  <si>
    <t>Personnel and escape doors allowance</t>
  </si>
  <si>
    <t>Service/plant doors allowance</t>
  </si>
  <si>
    <t>Limited shading to key windows</t>
  </si>
  <si>
    <t>Service yard/loading/parking hardstanding</t>
  </si>
  <si>
    <t>Lowest-cost soft landscaping</t>
  </si>
  <si>
    <t>70% of roof area as robust base roof</t>
  </si>
  <si>
    <t>30% feature roof / entrance edge zones</t>
  </si>
  <si>
    <t>Balanced PV allowance = 100 kWp</t>
  </si>
  <si>
    <t>Moderate daylight allowance</t>
  </si>
  <si>
    <t>Robust/planning-friendly lower and public-facing zones</t>
  </si>
  <si>
    <t>Main workshop and rear elevations</t>
  </si>
  <si>
    <t>Feature/accent panels to key elevations</t>
  </si>
  <si>
    <t>Selective landmark panels, not full facade</t>
  </si>
  <si>
    <t>Entrance and key teaching elevations</t>
  </si>
  <si>
    <t>General teaching/admin windows</t>
  </si>
  <si>
    <t>Entrance access screens</t>
  </si>
  <si>
    <t>Shading to principal glazed elevations</t>
  </si>
  <si>
    <t>Service/loading zones</t>
  </si>
  <si>
    <t>Public approach and drainage-sensitive areas</t>
  </si>
  <si>
    <t>Balanced landscape/social value allowance</t>
  </si>
  <si>
    <t>40% roof area for premium landmark appearance</t>
  </si>
  <si>
    <t>40% biodiverse/sustainability roof zone</t>
  </si>
  <si>
    <t>20% plant/back-of-house roof zone</t>
  </si>
  <si>
    <t>Premium PV allowance = 140 kWp</t>
  </si>
  <si>
    <t>Enhanced daylight to workshop/teaching areas</t>
  </si>
  <si>
    <t>Premium rainscreen to principal elevations</t>
  </si>
  <si>
    <t>Expanded landmark stone/stone-effect feature zone</t>
  </si>
  <si>
    <t>Workshop/back-of-house cladding</t>
  </si>
  <si>
    <t>Limited robust masonry zones</t>
  </si>
  <si>
    <t>Larger glazed landmark frontage</t>
  </si>
  <si>
    <t>Secondary teaching/admin windows</t>
  </si>
  <si>
    <t>Enhanced entrance screens</t>
  </si>
  <si>
    <t>Full solar shading to principal glazed elevations</t>
  </si>
  <si>
    <t>Permeable public realm/service hardstanding</t>
  </si>
  <si>
    <t>Enhanced biodiversity/landmark landscape allowance</t>
  </si>
  <si>
    <t>10 downpipes × 12 m (assumed height)</t>
  </si>
  <si>
    <t>Total material/component package</t>
  </si>
  <si>
    <t>Cost per m² building footprint</t>
  </si>
  <si>
    <t>Specification Options (A/B/C)</t>
  </si>
  <si>
    <t>Client Package Options</t>
  </si>
  <si>
    <t>Option A - standard specification</t>
  </si>
  <si>
    <t>Option B - mid-range specification</t>
  </si>
  <si>
    <t>Option C - premium specification</t>
  </si>
  <si>
    <t>Client specification intent</t>
  </si>
  <si>
    <t>Main inclusions</t>
  </si>
  <si>
    <t>Client-facing comment</t>
  </si>
  <si>
    <t>Single-ply roof, composite cladding/brick, ribbon windows, tarmac/seeded landscaping, lower PV allowance</t>
  </si>
  <si>
    <t>Lowest capital cost. Functional and durable, but least landmark appearance and weaker sustainability story.</t>
  </si>
  <si>
    <t>Bitumen + zinc feature roof, selective stone/rainscreen, mixed curtain walling/ribbon windows, brise soleil, PV, permeable paving and planting</t>
  </si>
  <si>
    <t>Recommended. Good visual quality while avoiding the cost of full premium facade/roof/glazing.</t>
  </si>
  <si>
    <t>Green roof + zinc, expanded PV, larger curtain walling, more stone/rainscreen, full brise soleil, enhanced planting</t>
  </si>
  <si>
    <t>Best architectural/sustainability impact but highest capital cost and greater specialist procurement risk.</t>
  </si>
  <si>
    <t>Wales adjusted rate (SPONs location factor = 0.88)</t>
  </si>
  <si>
    <t>Costs excludes preliminaries</t>
  </si>
  <si>
    <t>Standard specification</t>
  </si>
  <si>
    <t>Mid-range specification</t>
  </si>
  <si>
    <t>Premium specification</t>
  </si>
  <si>
    <t>Material Recommendation and Justification Matrix</t>
  </si>
  <si>
    <t>Weight</t>
  </si>
  <si>
    <t>Option A score</t>
  </si>
  <si>
    <t>Option B score</t>
  </si>
  <si>
    <t>Option C score</t>
  </si>
  <si>
    <t>Option A weighted</t>
  </si>
  <si>
    <t>Option B weighted</t>
  </si>
  <si>
    <t>Option C weighted</t>
  </si>
  <si>
    <t>Capital cost</t>
  </si>
  <si>
    <t>Lower cost scores higher</t>
  </si>
  <si>
    <t>Aesthetics / landmark quality</t>
  </si>
  <si>
    <t>Centre of excellence should look high quality</t>
  </si>
  <si>
    <t>Durability / robustness</t>
  </si>
  <si>
    <t>Coastal/SA1 context makes durability important</t>
  </si>
  <si>
    <t>Sustainability / BREEAM support</t>
  </si>
  <si>
    <t>PV, permeable paving, green/planting score higher</t>
  </si>
  <si>
    <t>Maintenance burden</t>
  </si>
  <si>
    <t>Simpler materials and accessible components score higher</t>
  </si>
  <si>
    <t>Buildability / programme risk</t>
  </si>
  <si>
    <t>Fewer specialist packages score higher</t>
  </si>
  <si>
    <t>Weighted score</t>
  </si>
  <si>
    <t>5 = best, 1 = weakest</t>
  </si>
  <si>
    <t>Criteria</t>
  </si>
  <si>
    <t>The weight score for each criteria can be changed on request by the client if they are unhappy with these figures.</t>
  </si>
  <si>
    <t>Final recommendation</t>
  </si>
  <si>
    <t>Reason</t>
  </si>
  <si>
    <t>Caution</t>
  </si>
  <si>
    <t>Quantities remain assumptions until elevations/sections and a measured take-off are issued.</t>
  </si>
  <si>
    <t>Summary</t>
  </si>
  <si>
    <t>Doesn't include in the cost</t>
  </si>
  <si>
    <t>Preliminaries, contingency, VAT, professional fees, frame, substructure, internal finishes or M&amp;E.</t>
  </si>
  <si>
    <t>It provides the best balance of cost, aesthetics and sustainability.</t>
  </si>
  <si>
    <t>Option B - Mid-range specification.</t>
  </si>
  <si>
    <t>References</t>
  </si>
  <si>
    <r>
      <t xml:space="preserve">AECOM. </t>
    </r>
    <r>
      <rPr>
        <i/>
        <sz val="11"/>
        <rFont val="Aptos Display"/>
        <family val="2"/>
        <scheme val="major"/>
      </rPr>
      <t>Spon’s Architects’ and Builders’ Price Book 2023.</t>
    </r>
    <r>
      <rPr>
        <sz val="11"/>
        <rFont val="Aptos Display"/>
        <family val="2"/>
        <scheme val="major"/>
      </rPr>
      <t xml:space="preserve"> CRC Press, 12 Oct. 2022.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</si>
</sst>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£&quot;* #,##0.00_-;\-&quot;£&quot;* #,##0.00_-;_-&quot;£&quot;* &quot;-&quot;??_-;_-@_-"/>
    <numFmt numFmtId="164" formatCode="0.0%"/>
    <numFmt numFmtId="165" formatCode="\£#,##0.00"/>
    <numFmt numFmtId="166" formatCode="0.0000"/>
    <numFmt numFmtId="167" formatCode="\£#,##0"/>
    <numFmt numFmtId="168" formatCode="&quot;£&quot;#,##0.00"/>
  </numFmts>
  <fonts count="19">
    <font>
      <sz val="11"/>
      <color theme="1"/>
      <name val="Aptos Narrow"/>
      <family val="2"/>
      <scheme val="minor"/>
    </font>
    <font>
      <b/>
      <sz val="11"/>
      <color theme="2"/>
      <name val="Carlito"/>
    </font>
    <font>
      <sz val="11"/>
      <color theme="1"/>
      <name val="Carlito"/>
    </font>
    <font>
      <sz val="8"/>
      <name val="Aptos Narrow"/>
      <family val="2"/>
      <scheme val="minor"/>
    </font>
    <font>
      <sz val="11"/>
      <color rgb="FF1F2937"/>
      <name val="Carlito"/>
    </font>
    <font>
      <sz val="10"/>
      <color rgb="FF1F2937"/>
      <name val="Aptos"/>
      <family val="2"/>
    </font>
    <font>
      <b/>
      <sz val="18"/>
      <color theme="3" tint="9.9978637043366805E-2"/>
      <name val="Aptos Display"/>
      <family val="2"/>
      <scheme val="major"/>
    </font>
    <font>
      <sz val="11"/>
      <color theme="1"/>
      <name val="Aptos Display"/>
      <family val="2"/>
      <scheme val="major"/>
    </font>
    <font>
      <b/>
      <sz val="11"/>
      <color theme="2"/>
      <name val="Aptos Display"/>
      <family val="2"/>
      <scheme val="major"/>
    </font>
    <font>
      <sz val="11"/>
      <color rgb="FF1F2937"/>
      <name val="Aptos Display"/>
      <family val="2"/>
      <scheme val="major"/>
    </font>
    <font>
      <b/>
      <sz val="11"/>
      <color rgb="FF1F2937"/>
      <name val="Aptos Display"/>
      <family val="2"/>
      <scheme val="major"/>
    </font>
    <font>
      <sz val="10"/>
      <color rgb="FF1F2937"/>
      <name val="Aptos Display"/>
      <family val="2"/>
      <scheme val="major"/>
    </font>
    <font>
      <b/>
      <sz val="10"/>
      <color rgb="FF1F2937"/>
      <name val="Aptos Display"/>
      <family val="2"/>
      <scheme val="major"/>
    </font>
    <font>
      <sz val="11"/>
      <color theme="2"/>
      <name val="Aptos Narrow"/>
      <family val="2"/>
      <scheme val="minor"/>
    </font>
    <font>
      <sz val="11"/>
      <name val="Aptos Narrow"/>
      <family val="2"/>
      <scheme val="minor"/>
    </font>
    <font>
      <b/>
      <sz val="18"/>
      <color theme="0"/>
      <name val="Aptos Display"/>
      <family val="2"/>
      <scheme val="major"/>
    </font>
    <font>
      <sz val="11"/>
      <name val="Aptos Display"/>
      <family val="2"/>
      <scheme val="major"/>
    </font>
    <font>
      <sz val="11"/>
      <color theme="2"/>
      <name val="Aptos Display"/>
      <family val="2"/>
      <scheme val="major"/>
    </font>
    <font>
      <i/>
      <sz val="11"/>
      <name val="Aptos Display"/>
      <family val="2"/>
      <scheme val="major"/>
    </font>
  </fonts>
  <fills count="6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  <fill>
      <patternFill patternType="solid">
        <fgColor theme="3" tint="9.9978637043366805E-2"/>
        <bgColor indexed="64"/>
      </patternFill>
    </fill>
    <fill>
      <patternFill patternType="solid">
        <fgColor rgb="FFE2F0D9"/>
      </patternFill>
    </fill>
    <fill>
      <patternFill patternType="solid">
        <fgColor rgb="FFFFF2CC"/>
      </patternFill>
    </fill>
  </fills>
  <borders count="3">
    <border>
      <left/>
      <right/>
      <top/>
      <bottom/>
      <diagonal/>
    </border>
    <border>
      <left style="thin">
        <color rgb="FFE5E7EB"/>
      </left>
      <right style="thin">
        <color rgb="FFE5E7EB"/>
      </right>
      <top style="thin">
        <color rgb="FFE5E7EB"/>
      </top>
      <bottom style="thin">
        <color rgb="FFE5E7EB"/>
      </bottom>
      <diagonal/>
    </border>
    <border>
      <left style="thin">
        <color rgb="FFC9D6DF"/>
      </left>
      <right style="thin">
        <color rgb="FFC9D6DF"/>
      </right>
      <top style="thin">
        <color rgb="FFC9D6DF"/>
      </top>
      <bottom style="thin">
        <color rgb="FFC9D6DF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0" borderId="0" xfId="0" applyFont="1"/>
    <xf numFmtId="0" fontId="4" fillId="0" borderId="1" xfId="0" applyFont="1" applyBorder="1" applyAlignment="1">
      <alignment vertical="top" wrapText="1"/>
    </xf>
    <xf numFmtId="4" fontId="4" fillId="0" borderId="1" xfId="0" applyNumberFormat="1" applyFont="1" applyBorder="1" applyAlignment="1">
      <alignment vertical="top" wrapText="1"/>
    </xf>
    <xf numFmtId="0" fontId="5" fillId="0" borderId="1" xfId="0" applyFont="1" applyBorder="1" applyAlignment="1">
      <alignment vertical="top" wrapText="1"/>
    </xf>
    <xf numFmtId="167" fontId="5" fillId="0" borderId="1" xfId="0" applyNumberFormat="1" applyFont="1" applyBorder="1" applyAlignment="1">
      <alignment vertical="top" wrapText="1"/>
    </xf>
    <xf numFmtId="44" fontId="0" fillId="0" borderId="0" xfId="0" applyNumberFormat="1"/>
    <xf numFmtId="0" fontId="1" fillId="0" borderId="1" xfId="0" applyFont="1" applyBorder="1" applyAlignment="1">
      <alignment vertical="top" wrapText="1"/>
    </xf>
    <xf numFmtId="0" fontId="6" fillId="2" borderId="0" xfId="0" applyFont="1" applyFill="1"/>
    <xf numFmtId="0" fontId="7" fillId="2" borderId="0" xfId="0" applyFont="1" applyFill="1"/>
    <xf numFmtId="0" fontId="8" fillId="3" borderId="0" xfId="0" applyFont="1" applyFill="1" applyAlignment="1">
      <alignment vertical="top"/>
    </xf>
    <xf numFmtId="0" fontId="9" fillId="0" borderId="1" xfId="0" applyFont="1" applyBorder="1" applyAlignment="1">
      <alignment vertical="top" wrapText="1"/>
    </xf>
    <xf numFmtId="168" fontId="9" fillId="0" borderId="1" xfId="0" applyNumberFormat="1" applyFont="1" applyBorder="1" applyAlignment="1">
      <alignment vertical="top" wrapText="1"/>
    </xf>
    <xf numFmtId="0" fontId="10" fillId="2" borderId="2" xfId="0" applyFont="1" applyFill="1" applyBorder="1" applyAlignment="1">
      <alignment vertical="top" wrapText="1"/>
    </xf>
    <xf numFmtId="168" fontId="10" fillId="2" borderId="2" xfId="0" applyNumberFormat="1" applyFont="1" applyFill="1" applyBorder="1" applyAlignment="1">
      <alignment vertical="top" wrapText="1"/>
    </xf>
    <xf numFmtId="0" fontId="10" fillId="4" borderId="2" xfId="0" applyFont="1" applyFill="1" applyBorder="1" applyAlignment="1">
      <alignment vertical="top" wrapText="1"/>
    </xf>
    <xf numFmtId="168" fontId="10" fillId="4" borderId="2" xfId="0" applyNumberFormat="1" applyFont="1" applyFill="1" applyBorder="1" applyAlignment="1">
      <alignment vertical="top" wrapText="1"/>
    </xf>
    <xf numFmtId="0" fontId="10" fillId="5" borderId="2" xfId="0" applyFont="1" applyFill="1" applyBorder="1" applyAlignment="1">
      <alignment vertical="top" wrapText="1"/>
    </xf>
    <xf numFmtId="168" fontId="10" fillId="5" borderId="2" xfId="0" applyNumberFormat="1" applyFont="1" applyFill="1" applyBorder="1" applyAlignment="1">
      <alignment vertical="top" wrapText="1"/>
    </xf>
    <xf numFmtId="4" fontId="9" fillId="0" borderId="1" xfId="0" applyNumberFormat="1" applyFont="1" applyBorder="1" applyAlignment="1">
      <alignment vertical="top" wrapText="1"/>
    </xf>
    <xf numFmtId="0" fontId="8" fillId="3" borderId="1" xfId="0" applyFont="1" applyFill="1" applyBorder="1" applyAlignment="1">
      <alignment vertical="top" wrapText="1"/>
    </xf>
    <xf numFmtId="0" fontId="8" fillId="3" borderId="0" xfId="0" applyFont="1" applyFill="1"/>
    <xf numFmtId="3" fontId="9" fillId="0" borderId="1" xfId="0" applyNumberFormat="1" applyFont="1" applyBorder="1" applyAlignment="1">
      <alignment vertical="top" wrapText="1"/>
    </xf>
    <xf numFmtId="165" fontId="9" fillId="0" borderId="1" xfId="0" applyNumberFormat="1" applyFont="1" applyBorder="1" applyAlignment="1">
      <alignment vertical="top" wrapText="1"/>
    </xf>
    <xf numFmtId="166" fontId="9" fillId="0" borderId="1" xfId="0" applyNumberFormat="1" applyFont="1" applyBorder="1" applyAlignment="1">
      <alignment vertical="top" wrapText="1"/>
    </xf>
    <xf numFmtId="167" fontId="9" fillId="0" borderId="1" xfId="0" applyNumberFormat="1" applyFont="1" applyBorder="1" applyAlignment="1">
      <alignment vertical="top" wrapText="1"/>
    </xf>
    <xf numFmtId="0" fontId="7" fillId="0" borderId="0" xfId="0" applyFont="1"/>
    <xf numFmtId="2" fontId="7" fillId="0" borderId="0" xfId="0" applyNumberFormat="1" applyFont="1"/>
    <xf numFmtId="164" fontId="7" fillId="0" borderId="0" xfId="0" applyNumberFormat="1" applyFont="1"/>
    <xf numFmtId="0" fontId="11" fillId="0" borderId="1" xfId="0" applyFont="1" applyBorder="1" applyAlignment="1">
      <alignment vertical="top" wrapText="1"/>
    </xf>
    <xf numFmtId="2" fontId="11" fillId="0" borderId="1" xfId="0" applyNumberFormat="1" applyFont="1" applyBorder="1" applyAlignment="1">
      <alignment vertical="top" wrapText="1"/>
    </xf>
    <xf numFmtId="0" fontId="12" fillId="4" borderId="2" xfId="0" applyFont="1" applyFill="1" applyBorder="1" applyAlignment="1">
      <alignment vertical="top" wrapText="1"/>
    </xf>
    <xf numFmtId="2" fontId="12" fillId="4" borderId="2" xfId="0" applyNumberFormat="1" applyFont="1" applyFill="1" applyBorder="1" applyAlignment="1">
      <alignment vertical="top" wrapText="1"/>
    </xf>
    <xf numFmtId="0" fontId="0" fillId="0" borderId="0" xfId="0" applyAlignment="1">
      <alignment vertical="center" wrapText="1"/>
    </xf>
    <xf numFmtId="0" fontId="8" fillId="0" borderId="0" xfId="0" applyFont="1"/>
    <xf numFmtId="0" fontId="13" fillId="3" borderId="0" xfId="0" applyFont="1" applyFill="1" applyAlignment="1">
      <alignment vertical="top"/>
    </xf>
    <xf numFmtId="0" fontId="13" fillId="0" borderId="0" xfId="0" applyFont="1" applyAlignment="1">
      <alignment vertical="top"/>
    </xf>
    <xf numFmtId="0" fontId="14" fillId="0" borderId="0" xfId="0" applyFont="1" applyAlignment="1">
      <alignment vertical="top"/>
    </xf>
    <xf numFmtId="0" fontId="14" fillId="0" borderId="0" xfId="0" applyFont="1"/>
    <xf numFmtId="0" fontId="15" fillId="3" borderId="0" xfId="0" applyFont="1" applyFill="1"/>
    <xf numFmtId="0" fontId="16" fillId="0" borderId="0" xfId="0" applyFont="1"/>
    <xf numFmtId="0" fontId="17" fillId="0" borderId="0" xfId="0" applyFont="1"/>
    <xf numFmtId="0" fontId="7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C5BFAA-6EE5-4CE7-9733-95AB9CAC17D7}">
  <dimension ref="A1:D20"/>
  <sheetViews>
    <sheetView tabSelected="1" zoomScale="130" zoomScaleNormal="130" workbookViewId="0">
      <selection activeCell="D18" sqref="D18"/>
    </sheetView>
  </sheetViews>
  <sheetFormatPr defaultRowHeight="14.4"/>
  <cols>
    <col min="1" max="1" width="39.109375" bestFit="1" customWidth="1"/>
    <col min="2" max="2" width="22.109375" customWidth="1"/>
    <col min="3" max="3" width="11" customWidth="1"/>
    <col min="4" max="4" width="89" bestFit="1" customWidth="1"/>
  </cols>
  <sheetData>
    <row r="1" spans="1:4" ht="23.4">
      <c r="A1" s="8" t="s">
        <v>5</v>
      </c>
      <c r="B1" s="9"/>
      <c r="C1" s="9"/>
      <c r="D1" s="9"/>
    </row>
    <row r="2" spans="1:4">
      <c r="A2" s="21" t="s">
        <v>0</v>
      </c>
      <c r="B2" s="21" t="s">
        <v>1</v>
      </c>
      <c r="C2" s="21" t="s">
        <v>6</v>
      </c>
      <c r="D2" s="21" t="s">
        <v>2</v>
      </c>
    </row>
    <row r="3" spans="1:4">
      <c r="A3" s="26" t="s">
        <v>7</v>
      </c>
      <c r="B3" s="26"/>
      <c r="C3" s="26"/>
      <c r="D3" s="26" t="s">
        <v>8</v>
      </c>
    </row>
    <row r="4" spans="1:4">
      <c r="A4" s="26" t="s">
        <v>3</v>
      </c>
      <c r="B4" s="26">
        <v>230</v>
      </c>
      <c r="C4" s="26"/>
      <c r="D4" s="26" t="s">
        <v>12</v>
      </c>
    </row>
    <row r="5" spans="1:4">
      <c r="A5" s="26" t="s">
        <v>4</v>
      </c>
      <c r="B5" s="26">
        <v>212</v>
      </c>
      <c r="C5" s="26"/>
      <c r="D5" s="26" t="s">
        <v>13</v>
      </c>
    </row>
    <row r="6" spans="1:4">
      <c r="A6" s="26" t="s">
        <v>9</v>
      </c>
      <c r="B6" s="27">
        <v>1.08</v>
      </c>
      <c r="C6" s="26"/>
      <c r="D6" s="26" t="s">
        <v>14</v>
      </c>
    </row>
    <row r="7" spans="1:4">
      <c r="A7" s="26" t="s">
        <v>10</v>
      </c>
      <c r="B7" s="27" t="s">
        <v>11</v>
      </c>
      <c r="C7" s="26"/>
      <c r="D7" s="26" t="s">
        <v>15</v>
      </c>
    </row>
    <row r="8" spans="1:4">
      <c r="A8" s="26"/>
      <c r="B8" s="28"/>
      <c r="C8" s="26"/>
      <c r="D8" s="26"/>
    </row>
    <row r="9" spans="1:4">
      <c r="A9" s="21" t="s">
        <v>16</v>
      </c>
      <c r="B9" s="21" t="s">
        <v>17</v>
      </c>
      <c r="C9" s="21" t="s">
        <v>6</v>
      </c>
      <c r="D9" s="21" t="s">
        <v>18</v>
      </c>
    </row>
    <row r="10" spans="1:4">
      <c r="A10" s="26" t="s">
        <v>19</v>
      </c>
      <c r="B10" s="19">
        <v>2230</v>
      </c>
      <c r="C10" s="11" t="s">
        <v>30</v>
      </c>
      <c r="D10" s="26" t="s">
        <v>33</v>
      </c>
    </row>
    <row r="11" spans="1:4">
      <c r="A11" s="11" t="s">
        <v>20</v>
      </c>
      <c r="B11" s="19">
        <v>3523</v>
      </c>
      <c r="C11" s="11" t="s">
        <v>30</v>
      </c>
      <c r="D11" s="11" t="s">
        <v>35</v>
      </c>
    </row>
    <row r="12" spans="1:4">
      <c r="A12" s="11" t="s">
        <v>21</v>
      </c>
      <c r="B12" s="19">
        <v>236</v>
      </c>
      <c r="C12" s="11" t="s">
        <v>31</v>
      </c>
      <c r="D12" s="11" t="s">
        <v>36</v>
      </c>
    </row>
    <row r="13" spans="1:4">
      <c r="A13" s="11" t="s">
        <v>22</v>
      </c>
      <c r="B13" s="19">
        <v>12</v>
      </c>
      <c r="C13" s="11" t="s">
        <v>31</v>
      </c>
      <c r="D13" s="26" t="s">
        <v>34</v>
      </c>
    </row>
    <row r="14" spans="1:4">
      <c r="A14" s="11" t="s">
        <v>23</v>
      </c>
      <c r="B14" s="19">
        <v>2832</v>
      </c>
      <c r="C14" s="11" t="s">
        <v>30</v>
      </c>
      <c r="D14" s="11" t="s">
        <v>37</v>
      </c>
    </row>
    <row r="15" spans="1:4">
      <c r="A15" s="11" t="s">
        <v>24</v>
      </c>
      <c r="B15" s="19">
        <v>597</v>
      </c>
      <c r="C15" s="11" t="s">
        <v>30</v>
      </c>
      <c r="D15" s="11" t="s">
        <v>38</v>
      </c>
    </row>
    <row r="16" spans="1:4">
      <c r="A16" s="11" t="s">
        <v>25</v>
      </c>
      <c r="B16" s="19">
        <v>2235</v>
      </c>
      <c r="C16" s="11" t="s">
        <v>30</v>
      </c>
      <c r="D16" s="11" t="s">
        <v>39</v>
      </c>
    </row>
    <row r="17" spans="1:4">
      <c r="A17" s="11" t="s">
        <v>26</v>
      </c>
      <c r="B17" s="19">
        <v>850</v>
      </c>
      <c r="C17" s="11" t="s">
        <v>30</v>
      </c>
      <c r="D17" s="11" t="s">
        <v>40</v>
      </c>
    </row>
    <row r="18" spans="1:4">
      <c r="A18" s="11" t="s">
        <v>27</v>
      </c>
      <c r="B18" s="19">
        <v>600</v>
      </c>
      <c r="C18" s="11" t="s">
        <v>30</v>
      </c>
      <c r="D18" s="11" t="s">
        <v>41</v>
      </c>
    </row>
    <row r="19" spans="1:4">
      <c r="A19" s="11" t="s">
        <v>28</v>
      </c>
      <c r="B19" s="19">
        <v>60</v>
      </c>
      <c r="C19" s="11" t="s">
        <v>30</v>
      </c>
      <c r="D19" s="11" t="s">
        <v>42</v>
      </c>
    </row>
    <row r="20" spans="1:4">
      <c r="A20" s="11" t="s">
        <v>29</v>
      </c>
      <c r="B20" s="19">
        <v>16</v>
      </c>
      <c r="C20" s="11" t="s">
        <v>32</v>
      </c>
      <c r="D20" s="11" t="s">
        <v>43</v>
      </c>
    </row>
  </sheetData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385E2D-B868-494B-8082-3757FA1F9AF9}">
  <dimension ref="A1:H27"/>
  <sheetViews>
    <sheetView zoomScale="80" zoomScaleNormal="80" workbookViewId="0">
      <selection activeCell="F13" sqref="F13"/>
    </sheetView>
  </sheetViews>
  <sheetFormatPr defaultRowHeight="14.4"/>
  <cols>
    <col min="1" max="1" width="42.6640625" bestFit="1" customWidth="1"/>
    <col min="2" max="2" width="26.5546875" bestFit="1" customWidth="1"/>
    <col min="3" max="3" width="74.6640625" bestFit="1" customWidth="1"/>
    <col min="4" max="4" width="9.33203125" customWidth="1"/>
    <col min="5" max="5" width="18.77734375" bestFit="1" customWidth="1"/>
    <col min="6" max="6" width="11.33203125" bestFit="1" customWidth="1"/>
    <col min="7" max="7" width="18.77734375" bestFit="1" customWidth="1"/>
    <col min="8" max="8" width="57.33203125" bestFit="1" customWidth="1"/>
  </cols>
  <sheetData>
    <row r="1" spans="1:8" ht="23.4">
      <c r="A1" s="8" t="s">
        <v>44</v>
      </c>
      <c r="B1" s="9"/>
      <c r="C1" s="9"/>
      <c r="D1" s="9"/>
      <c r="E1" s="9"/>
      <c r="F1" s="9"/>
      <c r="G1" s="9"/>
      <c r="H1" s="9"/>
    </row>
    <row r="2" spans="1:8">
      <c r="A2" s="21" t="s">
        <v>45</v>
      </c>
      <c r="B2" s="21" t="s">
        <v>46</v>
      </c>
      <c r="C2" s="21" t="s">
        <v>104</v>
      </c>
      <c r="D2" s="21" t="s">
        <v>6</v>
      </c>
      <c r="E2" s="21" t="s">
        <v>47</v>
      </c>
      <c r="F2" s="21" t="s">
        <v>48</v>
      </c>
      <c r="G2" s="21" t="s">
        <v>49</v>
      </c>
      <c r="H2" s="21" t="s">
        <v>2</v>
      </c>
    </row>
    <row r="3" spans="1:8">
      <c r="A3" s="11" t="s">
        <v>50</v>
      </c>
      <c r="B3" s="11" t="s">
        <v>51</v>
      </c>
      <c r="C3" s="11" t="s">
        <v>52</v>
      </c>
      <c r="D3" s="11" t="s">
        <v>30</v>
      </c>
      <c r="E3" s="23">
        <v>132.5</v>
      </c>
      <c r="F3" s="26">
        <v>1.0849</v>
      </c>
      <c r="G3" s="23">
        <f t="shared" ref="G3:G27" si="0">E3*F3</f>
        <v>143.74924999999999</v>
      </c>
      <c r="H3" s="26" t="s">
        <v>105</v>
      </c>
    </row>
    <row r="4" spans="1:8">
      <c r="A4" s="11" t="s">
        <v>53</v>
      </c>
      <c r="B4" s="11" t="s">
        <v>51</v>
      </c>
      <c r="C4" s="11" t="s">
        <v>54</v>
      </c>
      <c r="D4" s="11" t="s">
        <v>30</v>
      </c>
      <c r="E4" s="23">
        <v>145</v>
      </c>
      <c r="F4" s="26">
        <v>1.0849</v>
      </c>
      <c r="G4" s="23">
        <f t="shared" si="0"/>
        <v>157.31049999999999</v>
      </c>
      <c r="H4" s="26" t="s">
        <v>105</v>
      </c>
    </row>
    <row r="5" spans="1:8">
      <c r="A5" s="11" t="s">
        <v>55</v>
      </c>
      <c r="B5" s="11" t="s">
        <v>51</v>
      </c>
      <c r="C5" s="11" t="s">
        <v>56</v>
      </c>
      <c r="D5" s="11" t="s">
        <v>30</v>
      </c>
      <c r="E5" s="23">
        <v>101.5</v>
      </c>
      <c r="F5" s="26">
        <v>1.0849</v>
      </c>
      <c r="G5" s="23">
        <f t="shared" si="0"/>
        <v>110.11735</v>
      </c>
      <c r="H5" s="26" t="s">
        <v>105</v>
      </c>
    </row>
    <row r="6" spans="1:8">
      <c r="A6" s="11" t="s">
        <v>57</v>
      </c>
      <c r="B6" s="11" t="s">
        <v>51</v>
      </c>
      <c r="C6" s="11" t="s">
        <v>58</v>
      </c>
      <c r="D6" s="11" t="s">
        <v>30</v>
      </c>
      <c r="E6" s="23">
        <v>212.5</v>
      </c>
      <c r="F6" s="26">
        <v>1.0849</v>
      </c>
      <c r="G6" s="23">
        <f t="shared" si="0"/>
        <v>230.54124999999999</v>
      </c>
      <c r="H6" s="26" t="s">
        <v>105</v>
      </c>
    </row>
    <row r="7" spans="1:8">
      <c r="A7" s="11" t="s">
        <v>59</v>
      </c>
      <c r="B7" s="11" t="s">
        <v>51</v>
      </c>
      <c r="C7" s="11" t="s">
        <v>60</v>
      </c>
      <c r="D7" s="11" t="s">
        <v>32</v>
      </c>
      <c r="E7" s="23">
        <v>11050</v>
      </c>
      <c r="F7" s="26">
        <v>1.0849</v>
      </c>
      <c r="G7" s="23">
        <f t="shared" si="0"/>
        <v>11988.145</v>
      </c>
      <c r="H7" s="26" t="s">
        <v>105</v>
      </c>
    </row>
    <row r="8" spans="1:8">
      <c r="A8" s="11" t="s">
        <v>61</v>
      </c>
      <c r="B8" s="11" t="s">
        <v>51</v>
      </c>
      <c r="C8" s="11" t="s">
        <v>62</v>
      </c>
      <c r="D8" s="11" t="s">
        <v>32</v>
      </c>
      <c r="E8" s="23">
        <v>4505.88</v>
      </c>
      <c r="F8" s="26">
        <v>1.0849</v>
      </c>
      <c r="G8" s="23">
        <f t="shared" si="0"/>
        <v>4888.429212</v>
      </c>
      <c r="H8" s="26" t="s">
        <v>105</v>
      </c>
    </row>
    <row r="9" spans="1:8">
      <c r="A9" s="11" t="s">
        <v>63</v>
      </c>
      <c r="B9" s="11" t="s">
        <v>51</v>
      </c>
      <c r="C9" s="11" t="s">
        <v>64</v>
      </c>
      <c r="D9" s="11" t="s">
        <v>31</v>
      </c>
      <c r="E9" s="23">
        <v>207.5</v>
      </c>
      <c r="F9" s="26">
        <v>1.0849</v>
      </c>
      <c r="G9" s="23">
        <f t="shared" si="0"/>
        <v>225.11675</v>
      </c>
      <c r="H9" s="26" t="s">
        <v>105</v>
      </c>
    </row>
    <row r="10" spans="1:8">
      <c r="A10" s="11" t="s">
        <v>65</v>
      </c>
      <c r="B10" s="11" t="s">
        <v>51</v>
      </c>
      <c r="C10" s="11" t="s">
        <v>66</v>
      </c>
      <c r="D10" s="11" t="s">
        <v>31</v>
      </c>
      <c r="E10" s="23">
        <v>75.5</v>
      </c>
      <c r="F10" s="26">
        <v>1.0849</v>
      </c>
      <c r="G10" s="23">
        <f t="shared" si="0"/>
        <v>81.909949999999995</v>
      </c>
      <c r="H10" s="26" t="s">
        <v>105</v>
      </c>
    </row>
    <row r="11" spans="1:8">
      <c r="A11" s="11" t="s">
        <v>67</v>
      </c>
      <c r="B11" s="11" t="s">
        <v>68</v>
      </c>
      <c r="C11" s="11" t="s">
        <v>69</v>
      </c>
      <c r="D11" s="11" t="s">
        <v>30</v>
      </c>
      <c r="E11" s="23">
        <v>170</v>
      </c>
      <c r="F11" s="26">
        <v>1.0849</v>
      </c>
      <c r="G11" s="23">
        <f t="shared" si="0"/>
        <v>184.43299999999999</v>
      </c>
      <c r="H11" s="26" t="s">
        <v>105</v>
      </c>
    </row>
    <row r="12" spans="1:8">
      <c r="A12" s="11" t="s">
        <v>70</v>
      </c>
      <c r="B12" s="11" t="s">
        <v>68</v>
      </c>
      <c r="C12" s="11" t="s">
        <v>71</v>
      </c>
      <c r="D12" s="11" t="s">
        <v>30</v>
      </c>
      <c r="E12" s="23">
        <v>125.42</v>
      </c>
      <c r="F12" s="26">
        <v>1.0849</v>
      </c>
      <c r="G12" s="23">
        <f t="shared" si="0"/>
        <v>136.06815800000001</v>
      </c>
      <c r="H12" s="26" t="s">
        <v>105</v>
      </c>
    </row>
    <row r="13" spans="1:8">
      <c r="A13" s="11" t="s">
        <v>72</v>
      </c>
      <c r="B13" s="11" t="s">
        <v>68</v>
      </c>
      <c r="C13" s="11" t="s">
        <v>73</v>
      </c>
      <c r="D13" s="11" t="s">
        <v>30</v>
      </c>
      <c r="E13" s="23">
        <v>222.18</v>
      </c>
      <c r="F13" s="26">
        <v>1.0849</v>
      </c>
      <c r="G13" s="23">
        <f t="shared" si="0"/>
        <v>241.043082</v>
      </c>
      <c r="H13" s="26" t="s">
        <v>105</v>
      </c>
    </row>
    <row r="14" spans="1:8">
      <c r="A14" s="11" t="s">
        <v>74</v>
      </c>
      <c r="B14" s="11" t="s">
        <v>68</v>
      </c>
      <c r="C14" s="11" t="s">
        <v>75</v>
      </c>
      <c r="D14" s="11" t="s">
        <v>30</v>
      </c>
      <c r="E14" s="23">
        <v>720</v>
      </c>
      <c r="F14" s="26">
        <v>1.0849</v>
      </c>
      <c r="G14" s="23">
        <f t="shared" si="0"/>
        <v>781.12799999999993</v>
      </c>
      <c r="H14" s="26" t="s">
        <v>105</v>
      </c>
    </row>
    <row r="15" spans="1:8">
      <c r="A15" s="11" t="s">
        <v>76</v>
      </c>
      <c r="B15" s="11" t="s">
        <v>77</v>
      </c>
      <c r="C15" s="11" t="s">
        <v>78</v>
      </c>
      <c r="D15" s="11" t="s">
        <v>30</v>
      </c>
      <c r="E15" s="23">
        <v>1362.4</v>
      </c>
      <c r="F15" s="26">
        <v>1.0849</v>
      </c>
      <c r="G15" s="23">
        <f t="shared" si="0"/>
        <v>1478.0677600000001</v>
      </c>
      <c r="H15" s="26" t="s">
        <v>105</v>
      </c>
    </row>
    <row r="16" spans="1:8">
      <c r="A16" s="11" t="s">
        <v>79</v>
      </c>
      <c r="B16" s="11" t="s">
        <v>77</v>
      </c>
      <c r="C16" s="11" t="s">
        <v>80</v>
      </c>
      <c r="D16" s="11" t="s">
        <v>30</v>
      </c>
      <c r="E16" s="23">
        <v>690.42</v>
      </c>
      <c r="F16" s="26">
        <v>1.0849</v>
      </c>
      <c r="G16" s="23">
        <f t="shared" si="0"/>
        <v>749.03665799999999</v>
      </c>
      <c r="H16" s="26" t="s">
        <v>105</v>
      </c>
    </row>
    <row r="17" spans="1:8">
      <c r="A17" s="11" t="s">
        <v>81</v>
      </c>
      <c r="B17" s="11" t="s">
        <v>77</v>
      </c>
      <c r="C17" s="11" t="s">
        <v>82</v>
      </c>
      <c r="D17" s="11" t="s">
        <v>30</v>
      </c>
      <c r="E17" s="23">
        <v>1000</v>
      </c>
      <c r="F17" s="26">
        <v>1.0849</v>
      </c>
      <c r="G17" s="23">
        <f t="shared" si="0"/>
        <v>1084.8999999999999</v>
      </c>
      <c r="H17" s="26" t="s">
        <v>105</v>
      </c>
    </row>
    <row r="18" spans="1:8">
      <c r="A18" s="11" t="s">
        <v>83</v>
      </c>
      <c r="B18" s="11" t="s">
        <v>77</v>
      </c>
      <c r="C18" s="11" t="s">
        <v>84</v>
      </c>
      <c r="D18" s="11" t="s">
        <v>30</v>
      </c>
      <c r="E18" s="23">
        <v>300</v>
      </c>
      <c r="F18" s="26">
        <v>1.0849</v>
      </c>
      <c r="G18" s="23">
        <f t="shared" si="0"/>
        <v>325.46999999999997</v>
      </c>
      <c r="H18" s="26" t="s">
        <v>105</v>
      </c>
    </row>
    <row r="19" spans="1:8">
      <c r="A19" s="11" t="s">
        <v>85</v>
      </c>
      <c r="B19" s="11" t="s">
        <v>77</v>
      </c>
      <c r="C19" s="11" t="s">
        <v>86</v>
      </c>
      <c r="D19" s="11" t="s">
        <v>32</v>
      </c>
      <c r="E19" s="23">
        <v>1312.5</v>
      </c>
      <c r="F19" s="26">
        <v>1.0849</v>
      </c>
      <c r="G19" s="23">
        <f t="shared" si="0"/>
        <v>1423.9312499999999</v>
      </c>
      <c r="H19" s="26" t="s">
        <v>105</v>
      </c>
    </row>
    <row r="20" spans="1:8">
      <c r="A20" s="11" t="s">
        <v>87</v>
      </c>
      <c r="B20" s="11" t="s">
        <v>77</v>
      </c>
      <c r="C20" s="11" t="s">
        <v>88</v>
      </c>
      <c r="D20" s="11" t="s">
        <v>32</v>
      </c>
      <c r="E20" s="23">
        <v>3787.5</v>
      </c>
      <c r="F20" s="26">
        <v>1.0849</v>
      </c>
      <c r="G20" s="23">
        <f t="shared" si="0"/>
        <v>4109.0587500000001</v>
      </c>
      <c r="H20" s="26" t="s">
        <v>105</v>
      </c>
    </row>
    <row r="21" spans="1:8">
      <c r="A21" s="11" t="s">
        <v>89</v>
      </c>
      <c r="B21" s="11" t="s">
        <v>77</v>
      </c>
      <c r="C21" s="11" t="s">
        <v>90</v>
      </c>
      <c r="D21" s="11" t="s">
        <v>31</v>
      </c>
      <c r="E21" s="23">
        <v>219.75</v>
      </c>
      <c r="F21" s="26">
        <v>1.0849</v>
      </c>
      <c r="G21" s="23">
        <f t="shared" si="0"/>
        <v>238.40677499999998</v>
      </c>
      <c r="H21" s="26" t="s">
        <v>105</v>
      </c>
    </row>
    <row r="22" spans="1:8">
      <c r="A22" s="11" t="s">
        <v>91</v>
      </c>
      <c r="B22" s="11" t="s">
        <v>92</v>
      </c>
      <c r="C22" s="11" t="s">
        <v>93</v>
      </c>
      <c r="D22" s="11" t="s">
        <v>30</v>
      </c>
      <c r="E22" s="23">
        <v>127.5</v>
      </c>
      <c r="F22" s="26">
        <v>1.0849</v>
      </c>
      <c r="G22" s="23">
        <f t="shared" si="0"/>
        <v>138.32474999999999</v>
      </c>
      <c r="H22" s="26" t="s">
        <v>105</v>
      </c>
    </row>
    <row r="23" spans="1:8">
      <c r="A23" s="11" t="s">
        <v>94</v>
      </c>
      <c r="B23" s="11" t="s">
        <v>92</v>
      </c>
      <c r="C23" s="11" t="s">
        <v>95</v>
      </c>
      <c r="D23" s="11" t="s">
        <v>30</v>
      </c>
      <c r="E23" s="23">
        <v>75.5</v>
      </c>
      <c r="F23" s="26">
        <v>1.0849</v>
      </c>
      <c r="G23" s="23">
        <f t="shared" si="0"/>
        <v>81.909949999999995</v>
      </c>
      <c r="H23" s="26" t="s">
        <v>105</v>
      </c>
    </row>
    <row r="24" spans="1:8">
      <c r="A24" s="11" t="s">
        <v>96</v>
      </c>
      <c r="B24" s="11" t="s">
        <v>92</v>
      </c>
      <c r="C24" s="11" t="s">
        <v>97</v>
      </c>
      <c r="D24" s="11" t="s">
        <v>30</v>
      </c>
      <c r="E24" s="23">
        <v>99</v>
      </c>
      <c r="F24" s="26">
        <v>1.0849</v>
      </c>
      <c r="G24" s="23">
        <f t="shared" si="0"/>
        <v>107.4051</v>
      </c>
      <c r="H24" s="26" t="s">
        <v>105</v>
      </c>
    </row>
    <row r="25" spans="1:8">
      <c r="A25" s="11" t="s">
        <v>98</v>
      </c>
      <c r="B25" s="11" t="s">
        <v>92</v>
      </c>
      <c r="C25" s="11" t="s">
        <v>99</v>
      </c>
      <c r="D25" s="11" t="s">
        <v>30</v>
      </c>
      <c r="E25" s="23">
        <v>6.5</v>
      </c>
      <c r="F25" s="26">
        <v>1.0849</v>
      </c>
      <c r="G25" s="23">
        <f t="shared" si="0"/>
        <v>7.05185</v>
      </c>
      <c r="H25" s="26" t="s">
        <v>105</v>
      </c>
    </row>
    <row r="26" spans="1:8">
      <c r="A26" s="11" t="s">
        <v>100</v>
      </c>
      <c r="B26" s="11" t="s">
        <v>92</v>
      </c>
      <c r="C26" s="11" t="s">
        <v>101</v>
      </c>
      <c r="D26" s="11" t="s">
        <v>30</v>
      </c>
      <c r="E26" s="23">
        <v>31</v>
      </c>
      <c r="F26" s="26">
        <v>1.0849</v>
      </c>
      <c r="G26" s="23">
        <f t="shared" si="0"/>
        <v>33.631900000000002</v>
      </c>
      <c r="H26" s="26" t="s">
        <v>105</v>
      </c>
    </row>
    <row r="27" spans="1:8">
      <c r="A27" s="11" t="s">
        <v>102</v>
      </c>
      <c r="B27" s="11" t="s">
        <v>92</v>
      </c>
      <c r="C27" s="11" t="s">
        <v>103</v>
      </c>
      <c r="D27" s="11" t="s">
        <v>30</v>
      </c>
      <c r="E27" s="23">
        <v>100.5</v>
      </c>
      <c r="F27" s="26">
        <v>1.0849</v>
      </c>
      <c r="G27" s="23">
        <f t="shared" si="0"/>
        <v>109.03245</v>
      </c>
      <c r="H27" s="26" t="s">
        <v>105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59740A-FB02-43BA-A9F8-34387BF8EC54}">
  <dimension ref="A1:L57"/>
  <sheetViews>
    <sheetView zoomScale="60" zoomScaleNormal="60" workbookViewId="0">
      <selection activeCell="A33" sqref="A33"/>
    </sheetView>
  </sheetViews>
  <sheetFormatPr defaultRowHeight="14.4"/>
  <cols>
    <col min="1" max="1" width="41.77734375" bestFit="1" customWidth="1"/>
    <col min="2" max="2" width="33.21875" bestFit="1" customWidth="1"/>
    <col min="3" max="3" width="28.44140625" bestFit="1" customWidth="1"/>
    <col min="4" max="4" width="46.109375" bestFit="1" customWidth="1"/>
    <col min="5" max="5" width="85.77734375" bestFit="1" customWidth="1"/>
    <col min="6" max="6" width="9.33203125" bestFit="1" customWidth="1"/>
    <col min="7" max="7" width="6.109375" bestFit="1" customWidth="1"/>
    <col min="8" max="8" width="20.44140625" bestFit="1" customWidth="1"/>
    <col min="9" max="9" width="14.5546875" bestFit="1" customWidth="1"/>
    <col min="10" max="10" width="20.44140625" bestFit="1" customWidth="1"/>
    <col min="11" max="11" width="18.109375" bestFit="1" customWidth="1"/>
    <col min="12" max="12" width="61" bestFit="1" customWidth="1"/>
  </cols>
  <sheetData>
    <row r="1" spans="1:12" ht="23.4">
      <c r="A1" s="8" t="s">
        <v>167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</row>
    <row r="2" spans="1:12">
      <c r="A2" s="21" t="s">
        <v>106</v>
      </c>
      <c r="B2" s="21" t="s">
        <v>107</v>
      </c>
      <c r="C2" s="21" t="s">
        <v>108</v>
      </c>
      <c r="D2" s="21" t="s">
        <v>109</v>
      </c>
      <c r="E2" s="21" t="s">
        <v>110</v>
      </c>
      <c r="F2" s="21" t="s">
        <v>17</v>
      </c>
      <c r="G2" s="21" t="s">
        <v>6</v>
      </c>
      <c r="H2" s="21" t="s">
        <v>47</v>
      </c>
      <c r="I2" s="21" t="s">
        <v>48</v>
      </c>
      <c r="J2" s="21" t="s">
        <v>49</v>
      </c>
      <c r="K2" s="21" t="s">
        <v>111</v>
      </c>
      <c r="L2" s="21" t="s">
        <v>112</v>
      </c>
    </row>
    <row r="3" spans="1:12">
      <c r="A3" s="11" t="s">
        <v>113</v>
      </c>
      <c r="B3" s="11" t="s">
        <v>116</v>
      </c>
      <c r="C3" s="11" t="s">
        <v>51</v>
      </c>
      <c r="D3" s="11" t="s">
        <v>55</v>
      </c>
      <c r="E3" s="11" t="s">
        <v>56</v>
      </c>
      <c r="F3" s="22">
        <v>3523</v>
      </c>
      <c r="G3" s="11" t="s">
        <v>30</v>
      </c>
      <c r="H3" s="23">
        <v>101.5</v>
      </c>
      <c r="I3" s="24">
        <v>1.0849056603773586</v>
      </c>
      <c r="J3" s="23">
        <f t="shared" ref="J3:J57" si="0">H3*I3</f>
        <v>110.1179245283019</v>
      </c>
      <c r="K3" s="25">
        <f t="shared" ref="K3:K57" si="1">F3*J3</f>
        <v>387945.44811320759</v>
      </c>
      <c r="L3" s="11" t="s">
        <v>119</v>
      </c>
    </row>
    <row r="4" spans="1:12">
      <c r="A4" s="11" t="s">
        <v>113</v>
      </c>
      <c r="B4" s="11" t="s">
        <v>116</v>
      </c>
      <c r="C4" s="11" t="s">
        <v>51</v>
      </c>
      <c r="D4" s="11" t="s">
        <v>59</v>
      </c>
      <c r="E4" s="11" t="s">
        <v>60</v>
      </c>
      <c r="F4" s="22">
        <v>15</v>
      </c>
      <c r="G4" s="11" t="s">
        <v>32</v>
      </c>
      <c r="H4" s="23">
        <v>11050</v>
      </c>
      <c r="I4" s="24">
        <v>1.0849056603773586</v>
      </c>
      <c r="J4" s="23">
        <f t="shared" si="0"/>
        <v>11988.207547169812</v>
      </c>
      <c r="K4" s="25">
        <f t="shared" si="1"/>
        <v>179823.11320754717</v>
      </c>
      <c r="L4" s="11" t="s">
        <v>120</v>
      </c>
    </row>
    <row r="5" spans="1:12">
      <c r="A5" s="11" t="s">
        <v>113</v>
      </c>
      <c r="B5" s="11" t="s">
        <v>116</v>
      </c>
      <c r="C5" s="11" t="s">
        <v>51</v>
      </c>
      <c r="D5" s="11" t="s">
        <v>61</v>
      </c>
      <c r="E5" s="11" t="s">
        <v>62</v>
      </c>
      <c r="F5" s="22">
        <v>4</v>
      </c>
      <c r="G5" s="11" t="s">
        <v>32</v>
      </c>
      <c r="H5" s="23">
        <v>4505.88</v>
      </c>
      <c r="I5" s="24">
        <v>1.0849056603773586</v>
      </c>
      <c r="J5" s="23">
        <f t="shared" si="0"/>
        <v>4888.4547169811331</v>
      </c>
      <c r="K5" s="25">
        <f t="shared" si="1"/>
        <v>19553.818867924532</v>
      </c>
      <c r="L5" s="11" t="s">
        <v>121</v>
      </c>
    </row>
    <row r="6" spans="1:12">
      <c r="A6" s="11" t="s">
        <v>113</v>
      </c>
      <c r="B6" s="11" t="s">
        <v>116</v>
      </c>
      <c r="C6" s="11" t="s">
        <v>51</v>
      </c>
      <c r="D6" s="11" t="s">
        <v>63</v>
      </c>
      <c r="E6" s="11" t="s">
        <v>64</v>
      </c>
      <c r="F6" s="22">
        <v>236</v>
      </c>
      <c r="G6" s="11" t="s">
        <v>31</v>
      </c>
      <c r="H6" s="23">
        <v>207.5</v>
      </c>
      <c r="I6" s="24">
        <v>1.0849056603773586</v>
      </c>
      <c r="J6" s="23">
        <f t="shared" si="0"/>
        <v>225.1179245283019</v>
      </c>
      <c r="K6" s="25">
        <f t="shared" si="1"/>
        <v>53127.830188679247</v>
      </c>
      <c r="L6" s="11" t="s">
        <v>122</v>
      </c>
    </row>
    <row r="7" spans="1:12">
      <c r="A7" s="11" t="s">
        <v>113</v>
      </c>
      <c r="B7" s="11" t="s">
        <v>116</v>
      </c>
      <c r="C7" s="11" t="s">
        <v>51</v>
      </c>
      <c r="D7" s="11" t="s">
        <v>65</v>
      </c>
      <c r="E7" s="11" t="s">
        <v>66</v>
      </c>
      <c r="F7" s="22">
        <v>120</v>
      </c>
      <c r="G7" s="11" t="s">
        <v>31</v>
      </c>
      <c r="H7" s="23">
        <v>75.5</v>
      </c>
      <c r="I7" s="24">
        <v>1.0849056603773586</v>
      </c>
      <c r="J7" s="23">
        <f t="shared" si="0"/>
        <v>81.910377358490578</v>
      </c>
      <c r="K7" s="25">
        <f t="shared" si="1"/>
        <v>9829.2452830188686</v>
      </c>
      <c r="L7" s="11" t="s">
        <v>164</v>
      </c>
    </row>
    <row r="8" spans="1:12">
      <c r="A8" s="11" t="s">
        <v>113</v>
      </c>
      <c r="B8" s="11" t="s">
        <v>116</v>
      </c>
      <c r="C8" s="11" t="s">
        <v>68</v>
      </c>
      <c r="D8" s="11" t="s">
        <v>70</v>
      </c>
      <c r="E8" s="11" t="s">
        <v>71</v>
      </c>
      <c r="F8" s="22">
        <v>1565</v>
      </c>
      <c r="G8" s="11" t="s">
        <v>30</v>
      </c>
      <c r="H8" s="23">
        <v>125.42</v>
      </c>
      <c r="I8" s="24">
        <v>1.0849056603773586</v>
      </c>
      <c r="J8" s="23">
        <f t="shared" si="0"/>
        <v>136.06886792452832</v>
      </c>
      <c r="K8" s="25">
        <f t="shared" si="1"/>
        <v>212947.77830188681</v>
      </c>
      <c r="L8" s="11" t="s">
        <v>124</v>
      </c>
    </row>
    <row r="9" spans="1:12">
      <c r="A9" s="11" t="s">
        <v>113</v>
      </c>
      <c r="B9" s="11" t="s">
        <v>116</v>
      </c>
      <c r="C9" s="11" t="s">
        <v>68</v>
      </c>
      <c r="D9" s="11" t="s">
        <v>67</v>
      </c>
      <c r="E9" s="11" t="s">
        <v>69</v>
      </c>
      <c r="F9" s="22">
        <v>670</v>
      </c>
      <c r="G9" s="11" t="s">
        <v>30</v>
      </c>
      <c r="H9" s="23">
        <v>170</v>
      </c>
      <c r="I9" s="24">
        <v>1.0849056603773586</v>
      </c>
      <c r="J9" s="23">
        <f t="shared" si="0"/>
        <v>184.43396226415095</v>
      </c>
      <c r="K9" s="25">
        <f t="shared" si="1"/>
        <v>123570.75471698113</v>
      </c>
      <c r="L9" s="11" t="s">
        <v>125</v>
      </c>
    </row>
    <row r="10" spans="1:12">
      <c r="A10" s="11" t="s">
        <v>113</v>
      </c>
      <c r="B10" s="11" t="s">
        <v>116</v>
      </c>
      <c r="C10" s="11" t="s">
        <v>77</v>
      </c>
      <c r="D10" s="11" t="s">
        <v>79</v>
      </c>
      <c r="E10" s="11" t="s">
        <v>80</v>
      </c>
      <c r="F10" s="22">
        <v>420</v>
      </c>
      <c r="G10" s="11" t="s">
        <v>30</v>
      </c>
      <c r="H10" s="23">
        <v>690.42</v>
      </c>
      <c r="I10" s="24">
        <v>1.0849056603773586</v>
      </c>
      <c r="J10" s="23">
        <f t="shared" si="0"/>
        <v>749.04056603773586</v>
      </c>
      <c r="K10" s="25">
        <f t="shared" si="1"/>
        <v>314597.03773584904</v>
      </c>
      <c r="L10" s="11" t="s">
        <v>126</v>
      </c>
    </row>
    <row r="11" spans="1:12">
      <c r="A11" s="11" t="s">
        <v>113</v>
      </c>
      <c r="B11" s="11" t="s">
        <v>116</v>
      </c>
      <c r="C11" s="11" t="s">
        <v>77</v>
      </c>
      <c r="D11" s="11" t="s">
        <v>81</v>
      </c>
      <c r="E11" s="11" t="s">
        <v>82</v>
      </c>
      <c r="F11" s="22">
        <v>60</v>
      </c>
      <c r="G11" s="11" t="s">
        <v>30</v>
      </c>
      <c r="H11" s="23">
        <v>1000</v>
      </c>
      <c r="I11" s="24">
        <v>1.0849056603773586</v>
      </c>
      <c r="J11" s="23">
        <f t="shared" si="0"/>
        <v>1084.9056603773586</v>
      </c>
      <c r="K11" s="25">
        <f t="shared" si="1"/>
        <v>65094.339622641513</v>
      </c>
      <c r="L11" s="11" t="s">
        <v>127</v>
      </c>
    </row>
    <row r="12" spans="1:12">
      <c r="A12" s="11" t="s">
        <v>113</v>
      </c>
      <c r="B12" s="11" t="s">
        <v>116</v>
      </c>
      <c r="C12" s="11" t="s">
        <v>77</v>
      </c>
      <c r="D12" s="11" t="s">
        <v>83</v>
      </c>
      <c r="E12" s="11" t="s">
        <v>84</v>
      </c>
      <c r="F12" s="22">
        <v>60</v>
      </c>
      <c r="G12" s="11" t="s">
        <v>30</v>
      </c>
      <c r="H12" s="23">
        <v>300</v>
      </c>
      <c r="I12" s="24">
        <v>1.0849056603773586</v>
      </c>
      <c r="J12" s="23">
        <f t="shared" si="0"/>
        <v>325.47169811320759</v>
      </c>
      <c r="K12" s="25">
        <f t="shared" si="1"/>
        <v>19528.301886792455</v>
      </c>
      <c r="L12" s="11" t="s">
        <v>128</v>
      </c>
    </row>
    <row r="13" spans="1:12">
      <c r="A13" s="11" t="s">
        <v>113</v>
      </c>
      <c r="B13" s="11" t="s">
        <v>116</v>
      </c>
      <c r="C13" s="11" t="s">
        <v>77</v>
      </c>
      <c r="D13" s="11" t="s">
        <v>85</v>
      </c>
      <c r="E13" s="11" t="s">
        <v>86</v>
      </c>
      <c r="F13" s="22">
        <v>6</v>
      </c>
      <c r="G13" s="11" t="s">
        <v>32</v>
      </c>
      <c r="H13" s="23">
        <v>1312.5</v>
      </c>
      <c r="I13" s="24">
        <v>1.0849056603773586</v>
      </c>
      <c r="J13" s="23">
        <f t="shared" si="0"/>
        <v>1423.9386792452831</v>
      </c>
      <c r="K13" s="25">
        <f t="shared" si="1"/>
        <v>8543.632075471698</v>
      </c>
      <c r="L13" s="11" t="s">
        <v>129</v>
      </c>
    </row>
    <row r="14" spans="1:12">
      <c r="A14" s="11" t="s">
        <v>113</v>
      </c>
      <c r="B14" s="11" t="s">
        <v>116</v>
      </c>
      <c r="C14" s="11" t="s">
        <v>77</v>
      </c>
      <c r="D14" s="11" t="s">
        <v>87</v>
      </c>
      <c r="E14" s="11" t="s">
        <v>88</v>
      </c>
      <c r="F14" s="22">
        <v>2</v>
      </c>
      <c r="G14" s="11" t="s">
        <v>32</v>
      </c>
      <c r="H14" s="23">
        <v>3787.5</v>
      </c>
      <c r="I14" s="24">
        <v>1.0849056603773586</v>
      </c>
      <c r="J14" s="23">
        <f t="shared" si="0"/>
        <v>4109.080188679246</v>
      </c>
      <c r="K14" s="25">
        <f t="shared" si="1"/>
        <v>8218.160377358492</v>
      </c>
      <c r="L14" s="11" t="s">
        <v>130</v>
      </c>
    </row>
    <row r="15" spans="1:12">
      <c r="A15" s="11" t="s">
        <v>113</v>
      </c>
      <c r="B15" s="11" t="s">
        <v>116</v>
      </c>
      <c r="C15" s="11" t="s">
        <v>77</v>
      </c>
      <c r="D15" s="11" t="s">
        <v>89</v>
      </c>
      <c r="E15" s="11" t="s">
        <v>90</v>
      </c>
      <c r="F15" s="22">
        <v>60</v>
      </c>
      <c r="G15" s="11" t="s">
        <v>31</v>
      </c>
      <c r="H15" s="23">
        <v>219.75</v>
      </c>
      <c r="I15" s="24">
        <v>1.0849056603773586</v>
      </c>
      <c r="J15" s="23">
        <f t="shared" si="0"/>
        <v>238.40801886792454</v>
      </c>
      <c r="K15" s="25">
        <f t="shared" si="1"/>
        <v>14304.481132075472</v>
      </c>
      <c r="L15" s="11" t="s">
        <v>131</v>
      </c>
    </row>
    <row r="16" spans="1:12">
      <c r="A16" s="11" t="s">
        <v>113</v>
      </c>
      <c r="B16" s="11" t="s">
        <v>116</v>
      </c>
      <c r="C16" s="11" t="s">
        <v>92</v>
      </c>
      <c r="D16" s="11" t="s">
        <v>91</v>
      </c>
      <c r="E16" s="11" t="s">
        <v>93</v>
      </c>
      <c r="F16" s="22">
        <v>850</v>
      </c>
      <c r="G16" s="11" t="s">
        <v>30</v>
      </c>
      <c r="H16" s="23">
        <v>127.5</v>
      </c>
      <c r="I16" s="24">
        <v>1.0849056603773586</v>
      </c>
      <c r="J16" s="23">
        <f t="shared" si="0"/>
        <v>138.32547169811323</v>
      </c>
      <c r="K16" s="25">
        <f t="shared" si="1"/>
        <v>117576.65094339625</v>
      </c>
      <c r="L16" s="11" t="s">
        <v>132</v>
      </c>
    </row>
    <row r="17" spans="1:12">
      <c r="A17" s="11" t="s">
        <v>113</v>
      </c>
      <c r="B17" s="11" t="s">
        <v>116</v>
      </c>
      <c r="C17" s="11" t="s">
        <v>92</v>
      </c>
      <c r="D17" s="11" t="s">
        <v>98</v>
      </c>
      <c r="E17" s="11" t="s">
        <v>99</v>
      </c>
      <c r="F17" s="22">
        <v>600</v>
      </c>
      <c r="G17" s="11" t="s">
        <v>30</v>
      </c>
      <c r="H17" s="23">
        <v>6.5</v>
      </c>
      <c r="I17" s="24">
        <v>1.0849056603773586</v>
      </c>
      <c r="J17" s="23">
        <f t="shared" si="0"/>
        <v>7.051886792452831</v>
      </c>
      <c r="K17" s="25">
        <f t="shared" si="1"/>
        <v>4231.132075471699</v>
      </c>
      <c r="L17" s="11" t="s">
        <v>133</v>
      </c>
    </row>
    <row r="18" spans="1:12">
      <c r="A18" s="11" t="s">
        <v>114</v>
      </c>
      <c r="B18" s="11" t="s">
        <v>117</v>
      </c>
      <c r="C18" s="11" t="s">
        <v>51</v>
      </c>
      <c r="D18" s="11" t="s">
        <v>50</v>
      </c>
      <c r="E18" s="11" t="s">
        <v>52</v>
      </c>
      <c r="F18" s="22">
        <v>2466</v>
      </c>
      <c r="G18" s="11" t="s">
        <v>30</v>
      </c>
      <c r="H18" s="23">
        <v>132.5</v>
      </c>
      <c r="I18" s="24">
        <v>1.0849056603773586</v>
      </c>
      <c r="J18" s="23">
        <f t="shared" si="0"/>
        <v>143.75</v>
      </c>
      <c r="K18" s="25">
        <f t="shared" si="1"/>
        <v>354487.5</v>
      </c>
      <c r="L18" s="11" t="s">
        <v>134</v>
      </c>
    </row>
    <row r="19" spans="1:12">
      <c r="A19" s="11" t="s">
        <v>114</v>
      </c>
      <c r="B19" s="11" t="s">
        <v>117</v>
      </c>
      <c r="C19" s="11" t="s">
        <v>51</v>
      </c>
      <c r="D19" s="11" t="s">
        <v>53</v>
      </c>
      <c r="E19" s="11" t="s">
        <v>54</v>
      </c>
      <c r="F19" s="22">
        <v>1057</v>
      </c>
      <c r="G19" s="11" t="s">
        <v>30</v>
      </c>
      <c r="H19" s="23">
        <v>145</v>
      </c>
      <c r="I19" s="24">
        <v>1.0849056603773586</v>
      </c>
      <c r="J19" s="23">
        <f t="shared" si="0"/>
        <v>157.311320754717</v>
      </c>
      <c r="K19" s="25">
        <f t="shared" si="1"/>
        <v>166278.06603773587</v>
      </c>
      <c r="L19" s="11" t="s">
        <v>135</v>
      </c>
    </row>
    <row r="20" spans="1:12">
      <c r="A20" s="11" t="s">
        <v>114</v>
      </c>
      <c r="B20" s="11" t="s">
        <v>117</v>
      </c>
      <c r="C20" s="11" t="s">
        <v>51</v>
      </c>
      <c r="D20" s="11" t="s">
        <v>59</v>
      </c>
      <c r="E20" s="11" t="s">
        <v>60</v>
      </c>
      <c r="F20" s="22">
        <v>25</v>
      </c>
      <c r="G20" s="11" t="s">
        <v>32</v>
      </c>
      <c r="H20" s="23">
        <v>11050</v>
      </c>
      <c r="I20" s="24">
        <v>1.0849056603773586</v>
      </c>
      <c r="J20" s="23">
        <f t="shared" si="0"/>
        <v>11988.207547169812</v>
      </c>
      <c r="K20" s="25">
        <f t="shared" si="1"/>
        <v>299705.1886792453</v>
      </c>
      <c r="L20" s="11" t="s">
        <v>136</v>
      </c>
    </row>
    <row r="21" spans="1:12">
      <c r="A21" s="11" t="s">
        <v>114</v>
      </c>
      <c r="B21" s="11" t="s">
        <v>117</v>
      </c>
      <c r="C21" s="11" t="s">
        <v>51</v>
      </c>
      <c r="D21" s="11" t="s">
        <v>61</v>
      </c>
      <c r="E21" s="11" t="s">
        <v>62</v>
      </c>
      <c r="F21" s="22">
        <v>6</v>
      </c>
      <c r="G21" s="11" t="s">
        <v>32</v>
      </c>
      <c r="H21" s="23">
        <v>4505.88</v>
      </c>
      <c r="I21" s="24">
        <v>1.0849056603773586</v>
      </c>
      <c r="J21" s="23">
        <f t="shared" si="0"/>
        <v>4888.4547169811331</v>
      </c>
      <c r="K21" s="25">
        <f t="shared" si="1"/>
        <v>29330.728301886797</v>
      </c>
      <c r="L21" s="11" t="s">
        <v>137</v>
      </c>
    </row>
    <row r="22" spans="1:12">
      <c r="A22" s="11" t="s">
        <v>114</v>
      </c>
      <c r="B22" s="11" t="s">
        <v>117</v>
      </c>
      <c r="C22" s="11" t="s">
        <v>51</v>
      </c>
      <c r="D22" s="11" t="s">
        <v>63</v>
      </c>
      <c r="E22" s="11" t="s">
        <v>64</v>
      </c>
      <c r="F22" s="22">
        <v>236</v>
      </c>
      <c r="G22" s="11" t="s">
        <v>31</v>
      </c>
      <c r="H22" s="23">
        <v>207.5</v>
      </c>
      <c r="I22" s="24">
        <v>1.0849056603773586</v>
      </c>
      <c r="J22" s="23">
        <f t="shared" si="0"/>
        <v>225.1179245283019</v>
      </c>
      <c r="K22" s="25">
        <f t="shared" si="1"/>
        <v>53127.830188679247</v>
      </c>
      <c r="L22" s="11" t="s">
        <v>122</v>
      </c>
    </row>
    <row r="23" spans="1:12">
      <c r="A23" s="11" t="s">
        <v>114</v>
      </c>
      <c r="B23" s="11" t="s">
        <v>117</v>
      </c>
      <c r="C23" s="11" t="s">
        <v>51</v>
      </c>
      <c r="D23" s="11" t="s">
        <v>65</v>
      </c>
      <c r="E23" s="11" t="s">
        <v>66</v>
      </c>
      <c r="F23" s="22">
        <v>120</v>
      </c>
      <c r="G23" s="11" t="s">
        <v>31</v>
      </c>
      <c r="H23" s="23">
        <v>75.5</v>
      </c>
      <c r="I23" s="24">
        <v>1.0849056603773586</v>
      </c>
      <c r="J23" s="23">
        <f t="shared" si="0"/>
        <v>81.910377358490578</v>
      </c>
      <c r="K23" s="25">
        <f t="shared" si="1"/>
        <v>9829.2452830188686</v>
      </c>
      <c r="L23" s="11" t="s">
        <v>123</v>
      </c>
    </row>
    <row r="24" spans="1:12">
      <c r="A24" s="11" t="s">
        <v>114</v>
      </c>
      <c r="B24" s="11" t="s">
        <v>117</v>
      </c>
      <c r="C24" s="11" t="s">
        <v>68</v>
      </c>
      <c r="D24" s="11" t="s">
        <v>67</v>
      </c>
      <c r="E24" s="11" t="s">
        <v>69</v>
      </c>
      <c r="F24" s="22">
        <v>1050</v>
      </c>
      <c r="G24" s="11" t="s">
        <v>30</v>
      </c>
      <c r="H24" s="23">
        <v>170</v>
      </c>
      <c r="I24" s="24">
        <v>1.0849056603773586</v>
      </c>
      <c r="J24" s="23">
        <f t="shared" si="0"/>
        <v>184.43396226415095</v>
      </c>
      <c r="K24" s="25">
        <f t="shared" si="1"/>
        <v>193655.66037735849</v>
      </c>
      <c r="L24" s="11" t="s">
        <v>138</v>
      </c>
    </row>
    <row r="25" spans="1:12">
      <c r="A25" s="11" t="s">
        <v>114</v>
      </c>
      <c r="B25" s="11" t="s">
        <v>117</v>
      </c>
      <c r="C25" s="11" t="s">
        <v>68</v>
      </c>
      <c r="D25" s="11" t="s">
        <v>70</v>
      </c>
      <c r="E25" s="11" t="s">
        <v>71</v>
      </c>
      <c r="F25" s="22">
        <v>650</v>
      </c>
      <c r="G25" s="11" t="s">
        <v>30</v>
      </c>
      <c r="H25" s="23">
        <v>125.42</v>
      </c>
      <c r="I25" s="24">
        <v>1.0849056603773586</v>
      </c>
      <c r="J25" s="23">
        <f t="shared" si="0"/>
        <v>136.06886792452832</v>
      </c>
      <c r="K25" s="25">
        <f t="shared" si="1"/>
        <v>88444.764150943403</v>
      </c>
      <c r="L25" s="11" t="s">
        <v>139</v>
      </c>
    </row>
    <row r="26" spans="1:12">
      <c r="A26" s="11" t="s">
        <v>114</v>
      </c>
      <c r="B26" s="11" t="s">
        <v>117</v>
      </c>
      <c r="C26" s="11" t="s">
        <v>68</v>
      </c>
      <c r="D26" s="11" t="s">
        <v>72</v>
      </c>
      <c r="E26" s="11" t="s">
        <v>73</v>
      </c>
      <c r="F26" s="22">
        <v>285</v>
      </c>
      <c r="G26" s="11" t="s">
        <v>30</v>
      </c>
      <c r="H26" s="23">
        <v>222.18</v>
      </c>
      <c r="I26" s="24">
        <v>1.0849056603773586</v>
      </c>
      <c r="J26" s="23">
        <f t="shared" si="0"/>
        <v>241.04433962264153</v>
      </c>
      <c r="K26" s="25">
        <f t="shared" si="1"/>
        <v>68697.636792452831</v>
      </c>
      <c r="L26" s="11" t="s">
        <v>140</v>
      </c>
    </row>
    <row r="27" spans="1:12">
      <c r="A27" s="11" t="s">
        <v>114</v>
      </c>
      <c r="B27" s="11" t="s">
        <v>117</v>
      </c>
      <c r="C27" s="11" t="s">
        <v>68</v>
      </c>
      <c r="D27" s="11" t="s">
        <v>74</v>
      </c>
      <c r="E27" s="11" t="s">
        <v>75</v>
      </c>
      <c r="F27" s="22">
        <v>250</v>
      </c>
      <c r="G27" s="11" t="s">
        <v>30</v>
      </c>
      <c r="H27" s="23">
        <v>720</v>
      </c>
      <c r="I27" s="24">
        <v>1.0849056603773586</v>
      </c>
      <c r="J27" s="23">
        <f t="shared" si="0"/>
        <v>781.13207547169816</v>
      </c>
      <c r="K27" s="25">
        <f t="shared" si="1"/>
        <v>195283.01886792455</v>
      </c>
      <c r="L27" s="11" t="s">
        <v>141</v>
      </c>
    </row>
    <row r="28" spans="1:12">
      <c r="A28" s="11" t="s">
        <v>114</v>
      </c>
      <c r="B28" s="11" t="s">
        <v>117</v>
      </c>
      <c r="C28" s="11" t="s">
        <v>77</v>
      </c>
      <c r="D28" s="11" t="s">
        <v>76</v>
      </c>
      <c r="E28" s="11" t="s">
        <v>78</v>
      </c>
      <c r="F28" s="22">
        <v>275</v>
      </c>
      <c r="G28" s="11" t="s">
        <v>30</v>
      </c>
      <c r="H28" s="23">
        <v>1362.4</v>
      </c>
      <c r="I28" s="24">
        <v>1.0849056603773586</v>
      </c>
      <c r="J28" s="23">
        <f t="shared" si="0"/>
        <v>1478.0754716981135</v>
      </c>
      <c r="K28" s="25">
        <f t="shared" si="1"/>
        <v>406470.7547169812</v>
      </c>
      <c r="L28" s="11" t="s">
        <v>142</v>
      </c>
    </row>
    <row r="29" spans="1:12">
      <c r="A29" s="11" t="s">
        <v>114</v>
      </c>
      <c r="B29" s="11" t="s">
        <v>117</v>
      </c>
      <c r="C29" s="11" t="s">
        <v>77</v>
      </c>
      <c r="D29" s="11" t="s">
        <v>79</v>
      </c>
      <c r="E29" s="11" t="s">
        <v>80</v>
      </c>
      <c r="F29" s="22">
        <v>220</v>
      </c>
      <c r="G29" s="11" t="s">
        <v>30</v>
      </c>
      <c r="H29" s="23">
        <v>690.42</v>
      </c>
      <c r="I29" s="24">
        <v>1.0849056603773586</v>
      </c>
      <c r="J29" s="23">
        <f t="shared" si="0"/>
        <v>749.04056603773586</v>
      </c>
      <c r="K29" s="25">
        <f t="shared" si="1"/>
        <v>164788.9245283019</v>
      </c>
      <c r="L29" s="11" t="s">
        <v>143</v>
      </c>
    </row>
    <row r="30" spans="1:12">
      <c r="A30" s="11" t="s">
        <v>114</v>
      </c>
      <c r="B30" s="11" t="s">
        <v>117</v>
      </c>
      <c r="C30" s="11" t="s">
        <v>77</v>
      </c>
      <c r="D30" s="11" t="s">
        <v>81</v>
      </c>
      <c r="E30" s="11" t="s">
        <v>82</v>
      </c>
      <c r="F30" s="22">
        <v>42</v>
      </c>
      <c r="G30" s="11" t="s">
        <v>30</v>
      </c>
      <c r="H30" s="23">
        <v>1000</v>
      </c>
      <c r="I30" s="24">
        <v>1.0849056603773586</v>
      </c>
      <c r="J30" s="23">
        <f t="shared" si="0"/>
        <v>1084.9056603773586</v>
      </c>
      <c r="K30" s="25">
        <f t="shared" si="1"/>
        <v>45566.037735849059</v>
      </c>
      <c r="L30" s="11" t="s">
        <v>144</v>
      </c>
    </row>
    <row r="31" spans="1:12">
      <c r="A31" s="11" t="s">
        <v>114</v>
      </c>
      <c r="B31" s="11" t="s">
        <v>117</v>
      </c>
      <c r="C31" s="11" t="s">
        <v>77</v>
      </c>
      <c r="D31" s="11" t="s">
        <v>83</v>
      </c>
      <c r="E31" s="11" t="s">
        <v>84</v>
      </c>
      <c r="F31" s="22">
        <v>60</v>
      </c>
      <c r="G31" s="11" t="s">
        <v>30</v>
      </c>
      <c r="H31" s="23">
        <v>300</v>
      </c>
      <c r="I31" s="24">
        <v>1.0849056603773586</v>
      </c>
      <c r="J31" s="23">
        <f t="shared" si="0"/>
        <v>325.47169811320759</v>
      </c>
      <c r="K31" s="25">
        <f t="shared" si="1"/>
        <v>19528.301886792455</v>
      </c>
      <c r="L31" s="11" t="s">
        <v>128</v>
      </c>
    </row>
    <row r="32" spans="1:12">
      <c r="A32" s="11" t="s">
        <v>114</v>
      </c>
      <c r="B32" s="11" t="s">
        <v>117</v>
      </c>
      <c r="C32" s="11" t="s">
        <v>77</v>
      </c>
      <c r="D32" s="11" t="s">
        <v>85</v>
      </c>
      <c r="E32" s="11" t="s">
        <v>86</v>
      </c>
      <c r="F32" s="22">
        <v>6</v>
      </c>
      <c r="G32" s="11" t="s">
        <v>32</v>
      </c>
      <c r="H32" s="23">
        <v>1312.5</v>
      </c>
      <c r="I32" s="24">
        <v>1.0849056603773586</v>
      </c>
      <c r="J32" s="23">
        <f t="shared" si="0"/>
        <v>1423.9386792452831</v>
      </c>
      <c r="K32" s="25">
        <f t="shared" si="1"/>
        <v>8543.632075471698</v>
      </c>
      <c r="L32" s="11" t="s">
        <v>129</v>
      </c>
    </row>
    <row r="33" spans="1:12">
      <c r="A33" s="11" t="s">
        <v>114</v>
      </c>
      <c r="B33" s="11" t="s">
        <v>117</v>
      </c>
      <c r="C33" s="11" t="s">
        <v>77</v>
      </c>
      <c r="D33" s="11" t="s">
        <v>87</v>
      </c>
      <c r="E33" s="11" t="s">
        <v>88</v>
      </c>
      <c r="F33" s="22">
        <v>2</v>
      </c>
      <c r="G33" s="11" t="s">
        <v>32</v>
      </c>
      <c r="H33" s="23">
        <v>3787.5</v>
      </c>
      <c r="I33" s="24">
        <v>1.0849056603773586</v>
      </c>
      <c r="J33" s="23">
        <f t="shared" si="0"/>
        <v>4109.080188679246</v>
      </c>
      <c r="K33" s="25">
        <f t="shared" si="1"/>
        <v>8218.160377358492</v>
      </c>
      <c r="L33" s="11" t="s">
        <v>130</v>
      </c>
    </row>
    <row r="34" spans="1:12">
      <c r="A34" s="11" t="s">
        <v>114</v>
      </c>
      <c r="B34" s="11" t="s">
        <v>117</v>
      </c>
      <c r="C34" s="11" t="s">
        <v>77</v>
      </c>
      <c r="D34" s="11" t="s">
        <v>89</v>
      </c>
      <c r="E34" s="11" t="s">
        <v>90</v>
      </c>
      <c r="F34" s="22">
        <v>150</v>
      </c>
      <c r="G34" s="11" t="s">
        <v>31</v>
      </c>
      <c r="H34" s="23">
        <v>219.75</v>
      </c>
      <c r="I34" s="24">
        <v>1.0849056603773586</v>
      </c>
      <c r="J34" s="23">
        <f t="shared" si="0"/>
        <v>238.40801886792454</v>
      </c>
      <c r="K34" s="25">
        <f t="shared" si="1"/>
        <v>35761.202830188682</v>
      </c>
      <c r="L34" s="11" t="s">
        <v>145</v>
      </c>
    </row>
    <row r="35" spans="1:12">
      <c r="A35" s="11" t="s">
        <v>114</v>
      </c>
      <c r="B35" s="11" t="s">
        <v>117</v>
      </c>
      <c r="C35" s="11" t="s">
        <v>92</v>
      </c>
      <c r="D35" s="11" t="s">
        <v>91</v>
      </c>
      <c r="E35" s="11" t="s">
        <v>93</v>
      </c>
      <c r="F35" s="22">
        <v>595</v>
      </c>
      <c r="G35" s="11" t="s">
        <v>30</v>
      </c>
      <c r="H35" s="23">
        <v>127.5</v>
      </c>
      <c r="I35" s="24">
        <v>1.0849056603773586</v>
      </c>
      <c r="J35" s="23">
        <f t="shared" si="0"/>
        <v>138.32547169811323</v>
      </c>
      <c r="K35" s="25">
        <f t="shared" si="1"/>
        <v>82303.655660377379</v>
      </c>
      <c r="L35" s="11" t="s">
        <v>146</v>
      </c>
    </row>
    <row r="36" spans="1:12">
      <c r="A36" s="11" t="s">
        <v>114</v>
      </c>
      <c r="B36" s="11" t="s">
        <v>117</v>
      </c>
      <c r="C36" s="11" t="s">
        <v>92</v>
      </c>
      <c r="D36" s="11" t="s">
        <v>94</v>
      </c>
      <c r="E36" s="11" t="s">
        <v>95</v>
      </c>
      <c r="F36" s="22">
        <v>255</v>
      </c>
      <c r="G36" s="11" t="s">
        <v>30</v>
      </c>
      <c r="H36" s="23">
        <v>75.5</v>
      </c>
      <c r="I36" s="24">
        <v>1.0849056603773586</v>
      </c>
      <c r="J36" s="23">
        <f t="shared" si="0"/>
        <v>81.910377358490578</v>
      </c>
      <c r="K36" s="25">
        <f t="shared" si="1"/>
        <v>20887.146226415098</v>
      </c>
      <c r="L36" s="11" t="s">
        <v>147</v>
      </c>
    </row>
    <row r="37" spans="1:12">
      <c r="A37" s="11" t="s">
        <v>114</v>
      </c>
      <c r="B37" s="11" t="s">
        <v>117</v>
      </c>
      <c r="C37" s="11" t="s">
        <v>92</v>
      </c>
      <c r="D37" s="11" t="s">
        <v>100</v>
      </c>
      <c r="E37" s="11" t="s">
        <v>101</v>
      </c>
      <c r="F37" s="22">
        <v>600</v>
      </c>
      <c r="G37" s="11" t="s">
        <v>30</v>
      </c>
      <c r="H37" s="23">
        <v>31</v>
      </c>
      <c r="I37" s="24">
        <v>1.0849056603773586</v>
      </c>
      <c r="J37" s="23">
        <f t="shared" si="0"/>
        <v>33.632075471698116</v>
      </c>
      <c r="K37" s="25">
        <f t="shared" si="1"/>
        <v>20179.24528301887</v>
      </c>
      <c r="L37" s="11" t="s">
        <v>148</v>
      </c>
    </row>
    <row r="38" spans="1:12">
      <c r="A38" s="11" t="s">
        <v>115</v>
      </c>
      <c r="B38" s="11" t="s">
        <v>118</v>
      </c>
      <c r="C38" s="11" t="s">
        <v>51</v>
      </c>
      <c r="D38" s="11" t="s">
        <v>53</v>
      </c>
      <c r="E38" s="11" t="s">
        <v>54</v>
      </c>
      <c r="F38" s="22">
        <v>1409</v>
      </c>
      <c r="G38" s="11" t="s">
        <v>30</v>
      </c>
      <c r="H38" s="23">
        <v>145</v>
      </c>
      <c r="I38" s="24">
        <v>1.0849056603773586</v>
      </c>
      <c r="J38" s="23">
        <f t="shared" si="0"/>
        <v>157.311320754717</v>
      </c>
      <c r="K38" s="25">
        <f t="shared" si="1"/>
        <v>221651.65094339626</v>
      </c>
      <c r="L38" s="11" t="s">
        <v>149</v>
      </c>
    </row>
    <row r="39" spans="1:12">
      <c r="A39" s="11" t="s">
        <v>115</v>
      </c>
      <c r="B39" s="11" t="s">
        <v>118</v>
      </c>
      <c r="C39" s="11" t="s">
        <v>51</v>
      </c>
      <c r="D39" s="11" t="s">
        <v>57</v>
      </c>
      <c r="E39" s="11" t="s">
        <v>58</v>
      </c>
      <c r="F39" s="22">
        <v>1409</v>
      </c>
      <c r="G39" s="11" t="s">
        <v>30</v>
      </c>
      <c r="H39" s="23">
        <v>212.5</v>
      </c>
      <c r="I39" s="24">
        <v>1.0849056603773586</v>
      </c>
      <c r="J39" s="23">
        <f t="shared" si="0"/>
        <v>230.54245283018869</v>
      </c>
      <c r="K39" s="25">
        <f t="shared" si="1"/>
        <v>324834.31603773584</v>
      </c>
      <c r="L39" s="11" t="s">
        <v>150</v>
      </c>
    </row>
    <row r="40" spans="1:12">
      <c r="A40" s="11" t="s">
        <v>115</v>
      </c>
      <c r="B40" s="11" t="s">
        <v>118</v>
      </c>
      <c r="C40" s="11" t="s">
        <v>51</v>
      </c>
      <c r="D40" s="11" t="s">
        <v>50</v>
      </c>
      <c r="E40" s="11" t="s">
        <v>52</v>
      </c>
      <c r="F40" s="22">
        <v>705</v>
      </c>
      <c r="G40" s="11" t="s">
        <v>30</v>
      </c>
      <c r="H40" s="23">
        <v>132.5</v>
      </c>
      <c r="I40" s="24">
        <v>1.0849056603773586</v>
      </c>
      <c r="J40" s="23">
        <f t="shared" si="0"/>
        <v>143.75</v>
      </c>
      <c r="K40" s="25">
        <f t="shared" si="1"/>
        <v>101343.75</v>
      </c>
      <c r="L40" s="11" t="s">
        <v>151</v>
      </c>
    </row>
    <row r="41" spans="1:12">
      <c r="A41" s="11" t="s">
        <v>115</v>
      </c>
      <c r="B41" s="11" t="s">
        <v>118</v>
      </c>
      <c r="C41" s="11" t="s">
        <v>51</v>
      </c>
      <c r="D41" s="11" t="s">
        <v>59</v>
      </c>
      <c r="E41" s="11" t="s">
        <v>60</v>
      </c>
      <c r="F41" s="22">
        <v>35</v>
      </c>
      <c r="G41" s="11" t="s">
        <v>32</v>
      </c>
      <c r="H41" s="23">
        <v>11050</v>
      </c>
      <c r="I41" s="24">
        <v>1.0849056603773586</v>
      </c>
      <c r="J41" s="23">
        <f t="shared" si="0"/>
        <v>11988.207547169812</v>
      </c>
      <c r="K41" s="25">
        <f t="shared" si="1"/>
        <v>419587.26415094343</v>
      </c>
      <c r="L41" s="11" t="s">
        <v>152</v>
      </c>
    </row>
    <row r="42" spans="1:12">
      <c r="A42" s="11" t="s">
        <v>115</v>
      </c>
      <c r="B42" s="11" t="s">
        <v>118</v>
      </c>
      <c r="C42" s="11" t="s">
        <v>51</v>
      </c>
      <c r="D42" s="11" t="s">
        <v>61</v>
      </c>
      <c r="E42" s="11" t="s">
        <v>62</v>
      </c>
      <c r="F42" s="22">
        <v>10</v>
      </c>
      <c r="G42" s="11" t="s">
        <v>32</v>
      </c>
      <c r="H42" s="23">
        <v>4505.88</v>
      </c>
      <c r="I42" s="24">
        <v>1.0849056603773586</v>
      </c>
      <c r="J42" s="23">
        <f t="shared" si="0"/>
        <v>4888.4547169811331</v>
      </c>
      <c r="K42" s="25">
        <f t="shared" si="1"/>
        <v>48884.547169811332</v>
      </c>
      <c r="L42" s="11" t="s">
        <v>153</v>
      </c>
    </row>
    <row r="43" spans="1:12">
      <c r="A43" s="11" t="s">
        <v>115</v>
      </c>
      <c r="B43" s="11" t="s">
        <v>118</v>
      </c>
      <c r="C43" s="11" t="s">
        <v>51</v>
      </c>
      <c r="D43" s="11" t="s">
        <v>63</v>
      </c>
      <c r="E43" s="11" t="s">
        <v>64</v>
      </c>
      <c r="F43" s="22">
        <v>236</v>
      </c>
      <c r="G43" s="11" t="s">
        <v>31</v>
      </c>
      <c r="H43" s="23">
        <v>207.5</v>
      </c>
      <c r="I43" s="24">
        <v>1.0849056603773586</v>
      </c>
      <c r="J43" s="23">
        <f t="shared" si="0"/>
        <v>225.1179245283019</v>
      </c>
      <c r="K43" s="25">
        <f t="shared" si="1"/>
        <v>53127.830188679247</v>
      </c>
      <c r="L43" s="11" t="s">
        <v>122</v>
      </c>
    </row>
    <row r="44" spans="1:12">
      <c r="A44" s="11" t="s">
        <v>115</v>
      </c>
      <c r="B44" s="11" t="s">
        <v>118</v>
      </c>
      <c r="C44" s="11" t="s">
        <v>51</v>
      </c>
      <c r="D44" s="11" t="s">
        <v>65</v>
      </c>
      <c r="E44" s="11" t="s">
        <v>66</v>
      </c>
      <c r="F44" s="22">
        <v>120</v>
      </c>
      <c r="G44" s="11" t="s">
        <v>31</v>
      </c>
      <c r="H44" s="23">
        <v>75.5</v>
      </c>
      <c r="I44" s="24">
        <v>1.0849056603773586</v>
      </c>
      <c r="J44" s="23">
        <f t="shared" si="0"/>
        <v>81.910377358490578</v>
      </c>
      <c r="K44" s="25">
        <f t="shared" si="1"/>
        <v>9829.2452830188686</v>
      </c>
      <c r="L44" s="11" t="s">
        <v>123</v>
      </c>
    </row>
    <row r="45" spans="1:12">
      <c r="A45" s="11" t="s">
        <v>115</v>
      </c>
      <c r="B45" s="11" t="s">
        <v>118</v>
      </c>
      <c r="C45" s="11" t="s">
        <v>68</v>
      </c>
      <c r="D45" s="11" t="s">
        <v>72</v>
      </c>
      <c r="E45" s="11" t="s">
        <v>73</v>
      </c>
      <c r="F45" s="22">
        <v>1000</v>
      </c>
      <c r="G45" s="11" t="s">
        <v>30</v>
      </c>
      <c r="H45" s="23">
        <v>222.18</v>
      </c>
      <c r="I45" s="24">
        <v>1.0849056603773586</v>
      </c>
      <c r="J45" s="23">
        <f t="shared" si="0"/>
        <v>241.04433962264153</v>
      </c>
      <c r="K45" s="25">
        <f t="shared" si="1"/>
        <v>241044.33962264154</v>
      </c>
      <c r="L45" s="11" t="s">
        <v>154</v>
      </c>
    </row>
    <row r="46" spans="1:12">
      <c r="A46" s="11" t="s">
        <v>115</v>
      </c>
      <c r="B46" s="11" t="s">
        <v>118</v>
      </c>
      <c r="C46" s="11" t="s">
        <v>68</v>
      </c>
      <c r="D46" s="11" t="s">
        <v>74</v>
      </c>
      <c r="E46" s="11" t="s">
        <v>75</v>
      </c>
      <c r="F46" s="22">
        <v>500</v>
      </c>
      <c r="G46" s="11" t="s">
        <v>30</v>
      </c>
      <c r="H46" s="23">
        <v>720</v>
      </c>
      <c r="I46" s="24">
        <v>1.0849056603773586</v>
      </c>
      <c r="J46" s="23">
        <f t="shared" si="0"/>
        <v>781.13207547169816</v>
      </c>
      <c r="K46" s="25">
        <f t="shared" si="1"/>
        <v>390566.0377358491</v>
      </c>
      <c r="L46" s="11" t="s">
        <v>155</v>
      </c>
    </row>
    <row r="47" spans="1:12">
      <c r="A47" s="11" t="s">
        <v>115</v>
      </c>
      <c r="B47" s="11" t="s">
        <v>118</v>
      </c>
      <c r="C47" s="11" t="s">
        <v>68</v>
      </c>
      <c r="D47" s="11" t="s">
        <v>70</v>
      </c>
      <c r="E47" s="11" t="s">
        <v>71</v>
      </c>
      <c r="F47" s="22">
        <v>500</v>
      </c>
      <c r="G47" s="11" t="s">
        <v>30</v>
      </c>
      <c r="H47" s="23">
        <v>125.42</v>
      </c>
      <c r="I47" s="24">
        <v>1.0849056603773586</v>
      </c>
      <c r="J47" s="23">
        <f t="shared" si="0"/>
        <v>136.06886792452832</v>
      </c>
      <c r="K47" s="25">
        <f t="shared" si="1"/>
        <v>68034.433962264156</v>
      </c>
      <c r="L47" s="11" t="s">
        <v>156</v>
      </c>
    </row>
    <row r="48" spans="1:12">
      <c r="A48" s="11" t="s">
        <v>115</v>
      </c>
      <c r="B48" s="11" t="s">
        <v>118</v>
      </c>
      <c r="C48" s="11" t="s">
        <v>68</v>
      </c>
      <c r="D48" s="11" t="s">
        <v>67</v>
      </c>
      <c r="E48" s="11" t="s">
        <v>69</v>
      </c>
      <c r="F48" s="22">
        <v>235</v>
      </c>
      <c r="G48" s="11" t="s">
        <v>30</v>
      </c>
      <c r="H48" s="23">
        <v>170</v>
      </c>
      <c r="I48" s="24">
        <v>1.0849056603773586</v>
      </c>
      <c r="J48" s="23">
        <f t="shared" si="0"/>
        <v>184.43396226415095</v>
      </c>
      <c r="K48" s="25">
        <f t="shared" si="1"/>
        <v>43341.981132075474</v>
      </c>
      <c r="L48" s="11" t="s">
        <v>157</v>
      </c>
    </row>
    <row r="49" spans="1:12">
      <c r="A49" s="11" t="s">
        <v>115</v>
      </c>
      <c r="B49" s="11" t="s">
        <v>118</v>
      </c>
      <c r="C49" s="11" t="s">
        <v>77</v>
      </c>
      <c r="D49" s="11" t="s">
        <v>76</v>
      </c>
      <c r="E49" s="11" t="s">
        <v>78</v>
      </c>
      <c r="F49" s="22">
        <v>420</v>
      </c>
      <c r="G49" s="11" t="s">
        <v>30</v>
      </c>
      <c r="H49" s="23">
        <v>1362.4</v>
      </c>
      <c r="I49" s="24">
        <v>1.0849056603773586</v>
      </c>
      <c r="J49" s="23">
        <f t="shared" si="0"/>
        <v>1478.0754716981135</v>
      </c>
      <c r="K49" s="25">
        <f t="shared" si="1"/>
        <v>620791.69811320771</v>
      </c>
      <c r="L49" s="11" t="s">
        <v>158</v>
      </c>
    </row>
    <row r="50" spans="1:12">
      <c r="A50" s="11" t="s">
        <v>115</v>
      </c>
      <c r="B50" s="11" t="s">
        <v>118</v>
      </c>
      <c r="C50" s="11" t="s">
        <v>77</v>
      </c>
      <c r="D50" s="11" t="s">
        <v>79</v>
      </c>
      <c r="E50" s="11" t="s">
        <v>80</v>
      </c>
      <c r="F50" s="22">
        <v>120</v>
      </c>
      <c r="G50" s="11" t="s">
        <v>30</v>
      </c>
      <c r="H50" s="23">
        <v>690.42</v>
      </c>
      <c r="I50" s="24">
        <v>1.0849056603773586</v>
      </c>
      <c r="J50" s="23">
        <f t="shared" si="0"/>
        <v>749.04056603773586</v>
      </c>
      <c r="K50" s="25">
        <f t="shared" si="1"/>
        <v>89884.867924528298</v>
      </c>
      <c r="L50" s="11" t="s">
        <v>159</v>
      </c>
    </row>
    <row r="51" spans="1:12">
      <c r="A51" s="11" t="s">
        <v>115</v>
      </c>
      <c r="B51" s="11" t="s">
        <v>118</v>
      </c>
      <c r="C51" s="11" t="s">
        <v>77</v>
      </c>
      <c r="D51" s="11" t="s">
        <v>81</v>
      </c>
      <c r="E51" s="11" t="s">
        <v>82</v>
      </c>
      <c r="F51" s="22">
        <v>57</v>
      </c>
      <c r="G51" s="11" t="s">
        <v>30</v>
      </c>
      <c r="H51" s="23">
        <v>1000</v>
      </c>
      <c r="I51" s="24">
        <v>1.0849056603773586</v>
      </c>
      <c r="J51" s="23">
        <f t="shared" si="0"/>
        <v>1084.9056603773586</v>
      </c>
      <c r="K51" s="25">
        <f t="shared" si="1"/>
        <v>61839.622641509435</v>
      </c>
      <c r="L51" s="11" t="s">
        <v>160</v>
      </c>
    </row>
    <row r="52" spans="1:12">
      <c r="A52" s="11" t="s">
        <v>115</v>
      </c>
      <c r="B52" s="11" t="s">
        <v>118</v>
      </c>
      <c r="C52" s="11" t="s">
        <v>77</v>
      </c>
      <c r="D52" s="11" t="s">
        <v>83</v>
      </c>
      <c r="E52" s="11" t="s">
        <v>84</v>
      </c>
      <c r="F52" s="22">
        <v>60</v>
      </c>
      <c r="G52" s="11" t="s">
        <v>30</v>
      </c>
      <c r="H52" s="23">
        <v>300</v>
      </c>
      <c r="I52" s="24">
        <v>1.0849056603773586</v>
      </c>
      <c r="J52" s="23">
        <f t="shared" si="0"/>
        <v>325.47169811320759</v>
      </c>
      <c r="K52" s="25">
        <f t="shared" si="1"/>
        <v>19528.301886792455</v>
      </c>
      <c r="L52" s="11" t="s">
        <v>128</v>
      </c>
    </row>
    <row r="53" spans="1:12">
      <c r="A53" s="11" t="s">
        <v>115</v>
      </c>
      <c r="B53" s="11" t="s">
        <v>118</v>
      </c>
      <c r="C53" s="11" t="s">
        <v>77</v>
      </c>
      <c r="D53" s="11" t="s">
        <v>85</v>
      </c>
      <c r="E53" s="11" t="s">
        <v>86</v>
      </c>
      <c r="F53" s="22">
        <v>6</v>
      </c>
      <c r="G53" s="11" t="s">
        <v>32</v>
      </c>
      <c r="H53" s="23">
        <v>1312.5</v>
      </c>
      <c r="I53" s="24">
        <v>1.0849056603773586</v>
      </c>
      <c r="J53" s="23">
        <f t="shared" si="0"/>
        <v>1423.9386792452831</v>
      </c>
      <c r="K53" s="25">
        <f t="shared" si="1"/>
        <v>8543.632075471698</v>
      </c>
      <c r="L53" s="11" t="s">
        <v>129</v>
      </c>
    </row>
    <row r="54" spans="1:12">
      <c r="A54" s="11" t="s">
        <v>115</v>
      </c>
      <c r="B54" s="11" t="s">
        <v>118</v>
      </c>
      <c r="C54" s="11" t="s">
        <v>77</v>
      </c>
      <c r="D54" s="11" t="s">
        <v>87</v>
      </c>
      <c r="E54" s="11" t="s">
        <v>88</v>
      </c>
      <c r="F54" s="22">
        <v>2</v>
      </c>
      <c r="G54" s="11" t="s">
        <v>32</v>
      </c>
      <c r="H54" s="23">
        <v>3787.5</v>
      </c>
      <c r="I54" s="24">
        <v>1.0849056603773586</v>
      </c>
      <c r="J54" s="23">
        <f t="shared" si="0"/>
        <v>4109.080188679246</v>
      </c>
      <c r="K54" s="25">
        <f t="shared" si="1"/>
        <v>8218.160377358492</v>
      </c>
      <c r="L54" s="11" t="s">
        <v>130</v>
      </c>
    </row>
    <row r="55" spans="1:12">
      <c r="A55" s="11" t="s">
        <v>115</v>
      </c>
      <c r="B55" s="11" t="s">
        <v>118</v>
      </c>
      <c r="C55" s="11" t="s">
        <v>77</v>
      </c>
      <c r="D55" s="11" t="s">
        <v>89</v>
      </c>
      <c r="E55" s="11" t="s">
        <v>90</v>
      </c>
      <c r="F55" s="22">
        <v>260</v>
      </c>
      <c r="G55" s="11" t="s">
        <v>31</v>
      </c>
      <c r="H55" s="23">
        <v>219.75</v>
      </c>
      <c r="I55" s="24">
        <v>1.0849056603773586</v>
      </c>
      <c r="J55" s="23">
        <f t="shared" si="0"/>
        <v>238.40801886792454</v>
      </c>
      <c r="K55" s="25">
        <f t="shared" si="1"/>
        <v>61986.084905660384</v>
      </c>
      <c r="L55" s="11" t="s">
        <v>161</v>
      </c>
    </row>
    <row r="56" spans="1:12">
      <c r="A56" s="11" t="s">
        <v>115</v>
      </c>
      <c r="B56" s="11" t="s">
        <v>118</v>
      </c>
      <c r="C56" s="11" t="s">
        <v>92</v>
      </c>
      <c r="D56" s="11" t="s">
        <v>94</v>
      </c>
      <c r="E56" s="11" t="s">
        <v>95</v>
      </c>
      <c r="F56" s="22">
        <v>850</v>
      </c>
      <c r="G56" s="11" t="s">
        <v>30</v>
      </c>
      <c r="H56" s="23">
        <v>75.5</v>
      </c>
      <c r="I56" s="24">
        <v>1.0849056603773586</v>
      </c>
      <c r="J56" s="23">
        <f t="shared" si="0"/>
        <v>81.910377358490578</v>
      </c>
      <c r="K56" s="25">
        <f t="shared" si="1"/>
        <v>69623.820754716988</v>
      </c>
      <c r="L56" s="11" t="s">
        <v>162</v>
      </c>
    </row>
    <row r="57" spans="1:12" s="1" customFormat="1">
      <c r="A57" s="11" t="s">
        <v>115</v>
      </c>
      <c r="B57" s="11" t="s">
        <v>118</v>
      </c>
      <c r="C57" s="11" t="s">
        <v>92</v>
      </c>
      <c r="D57" s="11" t="s">
        <v>102</v>
      </c>
      <c r="E57" s="11" t="s">
        <v>103</v>
      </c>
      <c r="F57" s="22">
        <v>600</v>
      </c>
      <c r="G57" s="11" t="s">
        <v>30</v>
      </c>
      <c r="H57" s="23">
        <v>100.5</v>
      </c>
      <c r="I57" s="24">
        <v>1.0849056603773586</v>
      </c>
      <c r="J57" s="23">
        <f t="shared" si="0"/>
        <v>109.03301886792454</v>
      </c>
      <c r="K57" s="25">
        <f t="shared" si="1"/>
        <v>65419.811320754721</v>
      </c>
      <c r="L57" s="11" t="s">
        <v>163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260DD3-1591-47D2-BBE9-4E66D4A976F5}">
  <dimension ref="A1:I21"/>
  <sheetViews>
    <sheetView zoomScale="120" zoomScaleNormal="120" workbookViewId="0">
      <selection activeCell="C12" sqref="C12"/>
    </sheetView>
  </sheetViews>
  <sheetFormatPr defaultRowHeight="14.4"/>
  <cols>
    <col min="1" max="1" width="47.77734375" bestFit="1" customWidth="1"/>
    <col min="2" max="2" width="31.109375" bestFit="1" customWidth="1"/>
    <col min="3" max="3" width="37.21875" bestFit="1" customWidth="1"/>
    <col min="4" max="4" width="35.5546875" bestFit="1" customWidth="1"/>
    <col min="6" max="6" width="25.88671875" customWidth="1"/>
    <col min="7" max="7" width="28.44140625" customWidth="1"/>
    <col min="8" max="8" width="23.33203125" customWidth="1"/>
    <col min="9" max="9" width="14.109375" bestFit="1" customWidth="1"/>
  </cols>
  <sheetData>
    <row r="1" spans="1:9" ht="23.4">
      <c r="A1" s="8" t="s">
        <v>168</v>
      </c>
      <c r="B1" s="9"/>
      <c r="C1" s="9"/>
      <c r="D1" s="9"/>
    </row>
    <row r="2" spans="1:9">
      <c r="A2" s="10" t="s">
        <v>46</v>
      </c>
      <c r="B2" s="10" t="s">
        <v>169</v>
      </c>
      <c r="C2" s="10" t="s">
        <v>170</v>
      </c>
      <c r="D2" s="10" t="s">
        <v>171</v>
      </c>
      <c r="F2" s="7"/>
      <c r="G2" s="7"/>
      <c r="H2" s="7"/>
      <c r="I2" s="7"/>
    </row>
    <row r="3" spans="1:9">
      <c r="A3" s="11" t="s">
        <v>51</v>
      </c>
      <c r="B3" s="12">
        <f>SUM('Specification Options'!K3:K7)</f>
        <v>650279.4556603774</v>
      </c>
      <c r="C3" s="12">
        <f>SUM('Specification Options'!K18:K23)</f>
        <v>912758.55849056621</v>
      </c>
      <c r="D3" s="12">
        <f>SUM('Specification Options'!K38:K44)</f>
        <v>1179258.6037735848</v>
      </c>
      <c r="F3" s="4"/>
      <c r="G3" s="5"/>
      <c r="I3" s="6"/>
    </row>
    <row r="4" spans="1:9">
      <c r="A4" s="11" t="s">
        <v>68</v>
      </c>
      <c r="B4" s="12">
        <f>SUM('Specification Options'!K8:K9)</f>
        <v>336518.53301886795</v>
      </c>
      <c r="C4" s="12">
        <f>SUM('Specification Options'!K24:K27)</f>
        <v>546081.08018867928</v>
      </c>
      <c r="D4" s="12">
        <f>SUM('Specification Options'!K45:K48)</f>
        <v>742986.79245283012</v>
      </c>
      <c r="F4" s="4"/>
      <c r="G4" s="5"/>
      <c r="I4" s="6"/>
    </row>
    <row r="5" spans="1:9">
      <c r="A5" s="11" t="s">
        <v>77</v>
      </c>
      <c r="B5" s="12">
        <f>SUM('Specification Options'!K10:K15)</f>
        <v>430285.95283018867</v>
      </c>
      <c r="C5" s="12">
        <f>SUM('Specification Options'!K28:K34)</f>
        <v>688877.01415094337</v>
      </c>
      <c r="D5" s="12">
        <f>SUM('Specification Options'!K49:K55)</f>
        <v>870792.36792452831</v>
      </c>
      <c r="F5" s="4"/>
      <c r="G5" s="5"/>
      <c r="I5" s="6"/>
    </row>
    <row r="6" spans="1:9">
      <c r="A6" s="11" t="s">
        <v>92</v>
      </c>
      <c r="B6" s="12">
        <f>SUM('Specification Options'!K16:K17)</f>
        <v>121807.78301886795</v>
      </c>
      <c r="C6" s="12">
        <f>SUM('Specification Options'!K35:K37)</f>
        <v>123370.04716981134</v>
      </c>
      <c r="D6" s="12">
        <f>SUM('Specification Options'!K56:K57)</f>
        <v>135043.63207547172</v>
      </c>
    </row>
    <row r="7" spans="1:9">
      <c r="A7" s="13" t="s">
        <v>165</v>
      </c>
      <c r="B7" s="14">
        <f>SUM(B3:B6)</f>
        <v>1538891.724528302</v>
      </c>
      <c r="C7" s="14">
        <f>SUM(C3:C6)</f>
        <v>2271086.7000000007</v>
      </c>
      <c r="D7" s="14">
        <f>SUM(D3:D6)</f>
        <v>2928081.3962264149</v>
      </c>
    </row>
    <row r="8" spans="1:9">
      <c r="A8" s="15" t="s">
        <v>181</v>
      </c>
      <c r="B8" s="16">
        <f>0.88*B7</f>
        <v>1354224.7175849057</v>
      </c>
      <c r="C8" s="16">
        <f>0.88*C7</f>
        <v>1998556.2960000006</v>
      </c>
      <c r="D8" s="16">
        <f>0.88*D7</f>
        <v>2576711.6286792452</v>
      </c>
    </row>
    <row r="9" spans="1:9">
      <c r="A9" s="17" t="s">
        <v>166</v>
      </c>
      <c r="B9" s="18">
        <f>B8/3523</f>
        <v>384.39532148308422</v>
      </c>
      <c r="C9" s="18">
        <f>C8/3523</f>
        <v>567.28819074652301</v>
      </c>
      <c r="D9" s="18">
        <f>D8/3523</f>
        <v>731.39699934125611</v>
      </c>
    </row>
    <row r="10" spans="1:9">
      <c r="A10" s="11"/>
      <c r="B10" s="19"/>
      <c r="C10" s="11"/>
      <c r="D10" s="11"/>
    </row>
    <row r="11" spans="1:9">
      <c r="A11" s="20" t="s">
        <v>106</v>
      </c>
      <c r="B11" s="20" t="s">
        <v>172</v>
      </c>
      <c r="C11" s="20" t="s">
        <v>173</v>
      </c>
      <c r="D11" s="20" t="s">
        <v>174</v>
      </c>
    </row>
    <row r="12" spans="1:9" ht="43.2">
      <c r="A12" s="11" t="s">
        <v>113</v>
      </c>
      <c r="B12" s="11" t="s">
        <v>183</v>
      </c>
      <c r="C12" s="11" t="s">
        <v>175</v>
      </c>
      <c r="D12" s="11" t="s">
        <v>176</v>
      </c>
    </row>
    <row r="13" spans="1:9" ht="57.6">
      <c r="A13" s="11" t="s">
        <v>114</v>
      </c>
      <c r="B13" s="11" t="s">
        <v>184</v>
      </c>
      <c r="C13" s="11" t="s">
        <v>177</v>
      </c>
      <c r="D13" s="11" t="s">
        <v>178</v>
      </c>
    </row>
    <row r="14" spans="1:9" ht="43.2">
      <c r="A14" s="11" t="s">
        <v>115</v>
      </c>
      <c r="B14" s="11" t="s">
        <v>185</v>
      </c>
      <c r="C14" s="11" t="s">
        <v>179</v>
      </c>
      <c r="D14" s="11" t="s">
        <v>180</v>
      </c>
    </row>
    <row r="15" spans="1:9">
      <c r="A15" s="11"/>
      <c r="B15" s="19"/>
      <c r="C15" s="11"/>
      <c r="D15" s="11"/>
    </row>
    <row r="16" spans="1:9">
      <c r="A16" s="20" t="s">
        <v>2</v>
      </c>
      <c r="B16" s="19"/>
      <c r="C16" s="11"/>
      <c r="D16" s="11"/>
    </row>
    <row r="17" spans="1:4">
      <c r="A17" s="11" t="s">
        <v>182</v>
      </c>
      <c r="B17" s="19"/>
      <c r="C17" s="11"/>
      <c r="D17" s="11"/>
    </row>
    <row r="18" spans="1:4">
      <c r="A18" s="11"/>
      <c r="B18" s="19"/>
      <c r="C18" s="11"/>
      <c r="D18" s="11"/>
    </row>
    <row r="19" spans="1:4">
      <c r="A19" s="11"/>
      <c r="B19" s="19"/>
      <c r="C19" s="11"/>
      <c r="D19" s="11"/>
    </row>
    <row r="20" spans="1:4">
      <c r="A20" s="2"/>
      <c r="B20" s="3"/>
      <c r="C20" s="2"/>
      <c r="D20" s="2"/>
    </row>
    <row r="21" spans="1:4">
      <c r="A21" s="2"/>
      <c r="B21" s="3"/>
      <c r="C21" s="2"/>
      <c r="D21" s="2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86DB5C-8E0F-44F9-B01F-530BB640BE3F}">
  <dimension ref="A1:I19"/>
  <sheetViews>
    <sheetView zoomScale="120" zoomScaleNormal="120" workbookViewId="0">
      <selection activeCell="D16" sqref="D16"/>
    </sheetView>
  </sheetViews>
  <sheetFormatPr defaultRowHeight="14.4"/>
  <cols>
    <col min="1" max="1" width="50.44140625" customWidth="1"/>
    <col min="2" max="2" width="24.88671875" customWidth="1"/>
    <col min="3" max="3" width="14.88671875" customWidth="1"/>
    <col min="4" max="4" width="14.33203125" bestFit="1" customWidth="1"/>
    <col min="5" max="5" width="14.44140625" bestFit="1" customWidth="1"/>
    <col min="6" max="7" width="17.6640625" bestFit="1" customWidth="1"/>
    <col min="8" max="8" width="17.77734375" bestFit="1" customWidth="1"/>
    <col min="9" max="9" width="46.6640625" bestFit="1" customWidth="1"/>
  </cols>
  <sheetData>
    <row r="1" spans="1:9" ht="23.4">
      <c r="A1" s="8" t="s">
        <v>186</v>
      </c>
      <c r="B1" s="9"/>
      <c r="C1" s="9"/>
      <c r="D1" s="9"/>
      <c r="E1" s="9"/>
      <c r="F1" s="9"/>
      <c r="G1" s="9"/>
      <c r="H1" s="9"/>
      <c r="I1" s="9"/>
    </row>
    <row r="2" spans="1:9">
      <c r="A2" s="21" t="s">
        <v>208</v>
      </c>
      <c r="B2" s="21" t="s">
        <v>187</v>
      </c>
      <c r="C2" s="21" t="s">
        <v>188</v>
      </c>
      <c r="D2" s="21" t="s">
        <v>189</v>
      </c>
      <c r="E2" s="21" t="s">
        <v>190</v>
      </c>
      <c r="F2" s="21" t="s">
        <v>191</v>
      </c>
      <c r="G2" s="21" t="s">
        <v>192</v>
      </c>
      <c r="H2" s="21" t="s">
        <v>193</v>
      </c>
      <c r="I2" s="21" t="s">
        <v>2</v>
      </c>
    </row>
    <row r="3" spans="1:9">
      <c r="A3" s="29" t="s">
        <v>194</v>
      </c>
      <c r="B3" s="30">
        <v>0.25</v>
      </c>
      <c r="C3" s="30">
        <v>5</v>
      </c>
      <c r="D3" s="30">
        <v>4</v>
      </c>
      <c r="E3" s="30">
        <v>2</v>
      </c>
      <c r="F3" s="30">
        <f t="shared" ref="F3:F8" si="0">B3*C3</f>
        <v>1.25</v>
      </c>
      <c r="G3" s="30">
        <f t="shared" ref="G3:G8" si="1">B3*D3</f>
        <v>1</v>
      </c>
      <c r="H3" s="30">
        <f t="shared" ref="H3:H8" si="2">B3*E3</f>
        <v>0.5</v>
      </c>
      <c r="I3" s="29" t="s">
        <v>195</v>
      </c>
    </row>
    <row r="4" spans="1:9">
      <c r="A4" s="29" t="s">
        <v>196</v>
      </c>
      <c r="B4" s="30">
        <v>0.2</v>
      </c>
      <c r="C4" s="30">
        <v>2</v>
      </c>
      <c r="D4" s="30">
        <v>4</v>
      </c>
      <c r="E4" s="30">
        <v>5</v>
      </c>
      <c r="F4" s="30">
        <f t="shared" si="0"/>
        <v>0.4</v>
      </c>
      <c r="G4" s="30">
        <f t="shared" si="1"/>
        <v>0.8</v>
      </c>
      <c r="H4" s="30">
        <f t="shared" si="2"/>
        <v>1</v>
      </c>
      <c r="I4" s="29" t="s">
        <v>197</v>
      </c>
    </row>
    <row r="5" spans="1:9">
      <c r="A5" s="29" t="s">
        <v>198</v>
      </c>
      <c r="B5" s="30">
        <v>0.15</v>
      </c>
      <c r="C5" s="30">
        <v>3</v>
      </c>
      <c r="D5" s="30">
        <v>4</v>
      </c>
      <c r="E5" s="30">
        <v>4</v>
      </c>
      <c r="F5" s="30">
        <f t="shared" si="0"/>
        <v>0.44999999999999996</v>
      </c>
      <c r="G5" s="30">
        <f t="shared" si="1"/>
        <v>0.6</v>
      </c>
      <c r="H5" s="30">
        <f t="shared" si="2"/>
        <v>0.6</v>
      </c>
      <c r="I5" s="29" t="s">
        <v>199</v>
      </c>
    </row>
    <row r="6" spans="1:9">
      <c r="A6" s="29" t="s">
        <v>200</v>
      </c>
      <c r="B6" s="30">
        <v>0.2</v>
      </c>
      <c r="C6" s="30">
        <v>2</v>
      </c>
      <c r="D6" s="30">
        <v>4</v>
      </c>
      <c r="E6" s="30">
        <v>5</v>
      </c>
      <c r="F6" s="30">
        <f t="shared" si="0"/>
        <v>0.4</v>
      </c>
      <c r="G6" s="30">
        <f t="shared" si="1"/>
        <v>0.8</v>
      </c>
      <c r="H6" s="30">
        <f t="shared" si="2"/>
        <v>1</v>
      </c>
      <c r="I6" s="29" t="s">
        <v>201</v>
      </c>
    </row>
    <row r="7" spans="1:9">
      <c r="A7" s="29" t="s">
        <v>202</v>
      </c>
      <c r="B7" s="30">
        <v>0.1</v>
      </c>
      <c r="C7" s="30">
        <v>3</v>
      </c>
      <c r="D7" s="30">
        <v>4</v>
      </c>
      <c r="E7" s="30">
        <v>3</v>
      </c>
      <c r="F7" s="30">
        <f t="shared" si="0"/>
        <v>0.30000000000000004</v>
      </c>
      <c r="G7" s="30">
        <f t="shared" si="1"/>
        <v>0.4</v>
      </c>
      <c r="H7" s="30">
        <f t="shared" si="2"/>
        <v>0.30000000000000004</v>
      </c>
      <c r="I7" s="29" t="s">
        <v>203</v>
      </c>
    </row>
    <row r="8" spans="1:9">
      <c r="A8" s="29" t="s">
        <v>204</v>
      </c>
      <c r="B8" s="30">
        <v>0.1</v>
      </c>
      <c r="C8" s="30">
        <v>5</v>
      </c>
      <c r="D8" s="30">
        <v>4</v>
      </c>
      <c r="E8" s="30">
        <v>3</v>
      </c>
      <c r="F8" s="30">
        <f t="shared" si="0"/>
        <v>0.5</v>
      </c>
      <c r="G8" s="30">
        <f t="shared" si="1"/>
        <v>0.4</v>
      </c>
      <c r="H8" s="30">
        <f t="shared" si="2"/>
        <v>0.30000000000000004</v>
      </c>
      <c r="I8" s="29" t="s">
        <v>205</v>
      </c>
    </row>
    <row r="9" spans="1:9">
      <c r="A9" s="31" t="s">
        <v>206</v>
      </c>
      <c r="B9" s="32">
        <v>1</v>
      </c>
      <c r="C9" s="32"/>
      <c r="D9" s="32"/>
      <c r="E9" s="32"/>
      <c r="F9" s="32">
        <f>SUM(F3:F8)</f>
        <v>3.3</v>
      </c>
      <c r="G9" s="32">
        <f>SUM(G3:G8)</f>
        <v>4</v>
      </c>
      <c r="H9" s="32">
        <f>SUM(H3:H8)</f>
        <v>3.7</v>
      </c>
      <c r="I9" s="31" t="s">
        <v>207</v>
      </c>
    </row>
    <row r="11" spans="1:9">
      <c r="A11" s="20" t="s">
        <v>2</v>
      </c>
    </row>
    <row r="12" spans="1:9" ht="28.8">
      <c r="A12" s="33" t="s">
        <v>209</v>
      </c>
    </row>
    <row r="14" spans="1:9">
      <c r="A14" s="35" t="s">
        <v>214</v>
      </c>
      <c r="B14" s="35"/>
      <c r="C14" s="36"/>
      <c r="D14" s="36"/>
    </row>
    <row r="15" spans="1:9" ht="27.6">
      <c r="A15" s="37" t="s">
        <v>210</v>
      </c>
      <c r="B15" s="4" t="s">
        <v>218</v>
      </c>
      <c r="C15" s="4"/>
      <c r="D15" s="4"/>
    </row>
    <row r="16" spans="1:9" ht="41.4">
      <c r="A16" s="37" t="s">
        <v>211</v>
      </c>
      <c r="B16" s="4" t="s">
        <v>217</v>
      </c>
    </row>
    <row r="17" spans="1:2" ht="55.2">
      <c r="A17" s="37" t="s">
        <v>215</v>
      </c>
      <c r="B17" s="4" t="s">
        <v>216</v>
      </c>
    </row>
    <row r="18" spans="1:2" ht="69">
      <c r="A18" s="37" t="s">
        <v>212</v>
      </c>
      <c r="B18" s="4" t="s">
        <v>213</v>
      </c>
    </row>
    <row r="19" spans="1:2">
      <c r="A19" s="38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C85D09-1727-432A-A547-99218D478F22}">
  <dimension ref="A1:I3"/>
  <sheetViews>
    <sheetView zoomScale="170" zoomScaleNormal="170" workbookViewId="0">
      <selection activeCell="A4" sqref="A4"/>
    </sheetView>
  </sheetViews>
  <sheetFormatPr defaultRowHeight="14.4"/>
  <cols>
    <col min="1" max="1" width="40.6640625" customWidth="1"/>
    <col min="2" max="2" width="50.5546875" customWidth="1"/>
    <col min="3" max="3" width="27.21875" customWidth="1"/>
    <col min="4" max="4" width="79.33203125" customWidth="1"/>
    <col min="5" max="5" width="29" customWidth="1"/>
  </cols>
  <sheetData>
    <row r="1" spans="1:9" ht="23.4">
      <c r="A1" s="39" t="s">
        <v>219</v>
      </c>
      <c r="B1" s="42"/>
      <c r="C1" s="26"/>
      <c r="D1" s="26"/>
      <c r="E1" s="26"/>
      <c r="F1" s="26"/>
      <c r="G1" s="26"/>
      <c r="H1" s="26"/>
      <c r="I1" s="26"/>
    </row>
    <row r="2" spans="1:9">
      <c r="A2" s="40" t="s">
        <v>220</v>
      </c>
      <c r="B2" s="41"/>
      <c r="C2" s="34"/>
      <c r="D2" s="34"/>
      <c r="E2" s="34"/>
      <c r="F2" s="34"/>
      <c r="G2" s="34"/>
      <c r="H2" s="34"/>
      <c r="I2" s="34"/>
    </row>
    <row r="3" spans="1:9">
      <c r="A3" s="4"/>
      <c r="B3" s="4"/>
      <c r="C3" s="4"/>
      <c r="D3" s="4"/>
      <c r="E3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Inputs</vt:lpstr>
      <vt:lpstr>SPONs Rates</vt:lpstr>
      <vt:lpstr>Specification Options</vt:lpstr>
      <vt:lpstr>Client Options</vt:lpstr>
      <vt:lpstr>Recommendation Matrix</vt:lpstr>
      <vt:lpstr>References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Llywelyn James (2217776)</dc:creator>
  <cp:lastModifiedBy>Llywelyn James (2217776)</cp:lastModifiedBy>
  <dcterms:created xsi:type="dcterms:W3CDTF">2026-05-01T09:53:54Z</dcterms:created>
  <dcterms:modified xsi:type="dcterms:W3CDTF">2026-05-06T10:26:42Z</dcterms:modified>
</cp:coreProperties>
</file>