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Z:\HND PP Development\Module Box 2023 - incomplete\"/>
    </mc:Choice>
  </mc:AlternateContent>
  <xr:revisionPtr revIDLastSave="0" documentId="13_ncr:1_{8DD8237A-6ACE-401A-8123-9560890E4054}" xr6:coauthVersionLast="47" xr6:coauthVersionMax="47" xr10:uidLastSave="{00000000-0000-0000-0000-000000000000}"/>
  <bookViews>
    <workbookView xWindow="32985" yWindow="2790" windowWidth="12945" windowHeight="11385" activeTab="1" xr2:uid="{00000000-000D-0000-FFFF-FFFF00000000}"/>
  </bookViews>
  <sheets>
    <sheet name="ELEC ENG STUDENTS" sheetId="4" r:id="rId1"/>
    <sheet name="MECH ENG STUDENTS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1" l="1"/>
  <c r="G5" i="1"/>
  <c r="I7" i="1"/>
  <c r="I6" i="1"/>
  <c r="G6" i="1"/>
  <c r="G7" i="1"/>
  <c r="I24" i="4"/>
  <c r="G24" i="4"/>
  <c r="J24" i="4" s="1"/>
  <c r="I23" i="4"/>
  <c r="G23" i="4"/>
  <c r="J23" i="4" s="1"/>
  <c r="J22" i="4"/>
  <c r="I22" i="4"/>
  <c r="G22" i="4"/>
  <c r="J21" i="4"/>
  <c r="I21" i="4"/>
  <c r="G21" i="4"/>
  <c r="J20" i="4"/>
  <c r="I20" i="4"/>
  <c r="G20" i="4"/>
  <c r="I19" i="4"/>
  <c r="G19" i="4"/>
  <c r="J19" i="4" s="1"/>
  <c r="I18" i="4"/>
  <c r="G18" i="4"/>
  <c r="J18" i="4" s="1"/>
  <c r="I17" i="4"/>
  <c r="G17" i="4"/>
  <c r="J17" i="4" s="1"/>
  <c r="I16" i="4"/>
  <c r="G16" i="4"/>
  <c r="J16" i="4" s="1"/>
  <c r="I15" i="4"/>
  <c r="G15" i="4"/>
  <c r="J15" i="4" s="1"/>
  <c r="I14" i="4"/>
  <c r="G14" i="4"/>
  <c r="I13" i="4"/>
  <c r="G13" i="4"/>
  <c r="J13" i="4" s="1"/>
  <c r="I12" i="4"/>
  <c r="G12" i="4"/>
  <c r="J12" i="4" s="1"/>
  <c r="I11" i="4"/>
  <c r="G11" i="4"/>
  <c r="J11" i="4" s="1"/>
  <c r="I10" i="4"/>
  <c r="G10" i="4"/>
  <c r="J10" i="4" s="1"/>
  <c r="I9" i="4"/>
  <c r="G9" i="4"/>
  <c r="J9" i="4" s="1"/>
  <c r="I8" i="4"/>
  <c r="G8" i="4"/>
  <c r="J8" i="4" s="1"/>
  <c r="J7" i="4"/>
  <c r="I6" i="4"/>
  <c r="G6" i="4"/>
  <c r="J6" i="4" s="1"/>
  <c r="I5" i="4"/>
  <c r="G5" i="4"/>
  <c r="J5" i="4" s="1"/>
  <c r="I20" i="1"/>
  <c r="I21" i="1"/>
  <c r="I22" i="1"/>
  <c r="G20" i="1"/>
  <c r="G21" i="1"/>
  <c r="G22" i="1"/>
  <c r="J22" i="1"/>
  <c r="J21" i="1"/>
  <c r="J20" i="1"/>
  <c r="J7" i="1" l="1"/>
  <c r="J14" i="4"/>
  <c r="J25" i="4"/>
  <c r="J26" i="4" s="1"/>
  <c r="I8" i="1"/>
  <c r="I9" i="1"/>
  <c r="I10" i="1"/>
  <c r="I11" i="1"/>
  <c r="I12" i="1"/>
  <c r="I13" i="1"/>
  <c r="I14" i="1"/>
  <c r="I15" i="1"/>
  <c r="I16" i="1"/>
  <c r="I17" i="1"/>
  <c r="I18" i="1"/>
  <c r="I19" i="1"/>
  <c r="I23" i="1"/>
  <c r="I24" i="1"/>
  <c r="G8" i="1"/>
  <c r="G9" i="1"/>
  <c r="G10" i="1"/>
  <c r="G11" i="1"/>
  <c r="G12" i="1"/>
  <c r="G13" i="1"/>
  <c r="G14" i="1"/>
  <c r="G15" i="1"/>
  <c r="G16" i="1"/>
  <c r="G17" i="1"/>
  <c r="G18" i="1"/>
  <c r="G19" i="1"/>
  <c r="G23" i="1"/>
  <c r="G24" i="1"/>
  <c r="J5" i="1" l="1"/>
  <c r="J23" i="1"/>
  <c r="J12" i="1"/>
  <c r="J18" i="1"/>
  <c r="J10" i="1"/>
  <c r="J17" i="1"/>
  <c r="J16" i="1"/>
  <c r="J24" i="1"/>
  <c r="J15" i="1"/>
  <c r="J19" i="1"/>
  <c r="J6" i="1"/>
  <c r="J11" i="1"/>
  <c r="J13" i="1"/>
  <c r="J14" i="1"/>
  <c r="J8" i="1"/>
  <c r="J9" i="1"/>
  <c r="J25" i="1" s="1"/>
  <c r="J26" i="1" l="1"/>
</calcChain>
</file>

<file path=xl/sharedStrings.xml><?xml version="1.0" encoding="utf-8"?>
<sst xmlns="http://schemas.openxmlformats.org/spreadsheetml/2006/main" count="78" uniqueCount="59">
  <si>
    <t>GOXXXX MODULE TITLE</t>
  </si>
  <si>
    <t>Column1</t>
  </si>
  <si>
    <t>Column2</t>
  </si>
  <si>
    <t>Column22</t>
  </si>
  <si>
    <t>Column3</t>
  </si>
  <si>
    <t>Column5</t>
  </si>
  <si>
    <t>Column52</t>
  </si>
  <si>
    <t>Column6</t>
  </si>
  <si>
    <t>Column62</t>
  </si>
  <si>
    <t>Column 7</t>
  </si>
  <si>
    <t>Student Name</t>
  </si>
  <si>
    <t>GOWER COLLEGE Student ID</t>
  </si>
  <si>
    <t>UWTSD Student ID</t>
  </si>
  <si>
    <t>Assign 1      %</t>
  </si>
  <si>
    <t>Adjusted (40%)</t>
  </si>
  <si>
    <t>Assign 2      %</t>
  </si>
  <si>
    <t>Adjusted (60%)</t>
  </si>
  <si>
    <t>Overall Mark %</t>
  </si>
  <si>
    <t>MEAN</t>
  </si>
  <si>
    <t>SD</t>
  </si>
  <si>
    <t>Emma Hill</t>
  </si>
  <si>
    <t>Alison Corte</t>
  </si>
  <si>
    <t xml:space="preserve">Rhys Watts </t>
  </si>
  <si>
    <t>Catlin Richard</t>
  </si>
  <si>
    <t xml:space="preserve"> Sam Szwediuk</t>
  </si>
  <si>
    <t>Nick Sterry</t>
  </si>
  <si>
    <t>Mathew Morgan</t>
  </si>
  <si>
    <t>Steffan Weaver</t>
  </si>
  <si>
    <t>Ethan Byrne</t>
  </si>
  <si>
    <t>James Rix</t>
  </si>
  <si>
    <t>Rhydian Grancourt</t>
  </si>
  <si>
    <t>Ben Connor</t>
  </si>
  <si>
    <t>Tommy Lee H</t>
  </si>
  <si>
    <t>Mo Kaytouh</t>
  </si>
  <si>
    <t>Scott Thomas</t>
  </si>
  <si>
    <t>Dannie White</t>
  </si>
  <si>
    <t>Nathan Evans</t>
  </si>
  <si>
    <t>Scott Tavener</t>
  </si>
  <si>
    <t>HIL17833867</t>
  </si>
  <si>
    <t>COR18837268</t>
  </si>
  <si>
    <t>WAT18840247</t>
  </si>
  <si>
    <t>RIC22869222</t>
  </si>
  <si>
    <t>SZW23868203</t>
  </si>
  <si>
    <t>STE23868062</t>
  </si>
  <si>
    <t>MOR17833826</t>
  </si>
  <si>
    <t>WEA19853802</t>
  </si>
  <si>
    <t>BYR19852790</t>
  </si>
  <si>
    <t>RIX19852216</t>
  </si>
  <si>
    <t>GRA19851617</t>
  </si>
  <si>
    <t>CON19851069</t>
  </si>
  <si>
    <t>HEN19852873</t>
  </si>
  <si>
    <t>KAY18839618</t>
  </si>
  <si>
    <t>THO16829099</t>
  </si>
  <si>
    <t>WHI15823148</t>
  </si>
  <si>
    <t>EVA17835085</t>
  </si>
  <si>
    <t>TAV19852707</t>
  </si>
  <si>
    <t>GOEN4000 Prof Development</t>
  </si>
  <si>
    <t>Sample 2 (Elec)</t>
  </si>
  <si>
    <t>Sample 1 (Mech)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</si>
</sst>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1"/>
    <xf numFmtId="0" fontId="1" fillId="0" borderId="1" xfId="1" applyAlignment="1">
      <alignment horizontal="center" vertical="center"/>
    </xf>
    <xf numFmtId="0" fontId="1" fillId="6" borderId="1" xfId="1" applyFill="1" applyAlignment="1">
      <alignment horizontal="center" vertical="center" wrapText="1"/>
    </xf>
    <xf numFmtId="0" fontId="1" fillId="3" borderId="1" xfId="1" applyFill="1" applyAlignment="1">
      <alignment horizontal="center" vertical="center"/>
    </xf>
    <xf numFmtId="0" fontId="1" fillId="2" borderId="1" xfId="1" applyFill="1" applyAlignment="1">
      <alignment horizontal="center" vertical="center" wrapText="1"/>
    </xf>
    <xf numFmtId="1" fontId="1" fillId="3" borderId="1" xfId="1" applyNumberFormat="1" applyFill="1" applyAlignment="1">
      <alignment horizontal="center" vertical="center"/>
    </xf>
    <xf numFmtId="0" fontId="1" fillId="7" borderId="1" xfId="1" applyFill="1" applyAlignment="1">
      <alignment horizontal="center" vertical="center" wrapText="1"/>
    </xf>
    <xf numFmtId="0" fontId="1" fillId="7" borderId="1" xfId="1" applyFill="1" applyAlignment="1">
      <alignment horizontal="center" vertical="center"/>
    </xf>
    <xf numFmtId="0" fontId="1" fillId="0" borderId="1" xfId="1" applyAlignment="1">
      <alignment horizontal="center" vertical="center" wrapText="1"/>
    </xf>
    <xf numFmtId="0" fontId="1" fillId="5" borderId="1" xfId="1" applyFill="1" applyAlignment="1">
      <alignment horizontal="center" vertical="center" wrapText="1"/>
    </xf>
    <xf numFmtId="1" fontId="1" fillId="5" borderId="1" xfId="1" applyNumberFormat="1" applyFill="1" applyAlignment="1">
      <alignment horizontal="center" vertical="center"/>
    </xf>
    <xf numFmtId="0" fontId="1" fillId="4" borderId="1" xfId="1" applyFill="1" applyAlignment="1">
      <alignment horizontal="center"/>
    </xf>
    <xf numFmtId="1" fontId="1" fillId="4" borderId="1" xfId="1" applyNumberFormat="1" applyFill="1" applyAlignment="1">
      <alignment horizontal="center" vertical="center"/>
    </xf>
    <xf numFmtId="0" fontId="1" fillId="3" borderId="1" xfId="1" applyFill="1" applyAlignment="1">
      <alignment horizontal="center" vertical="center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4" borderId="0" xfId="0" applyFill="1"/>
    <xf numFmtId="0" fontId="0" fillId="7" borderId="0" xfId="0" applyFill="1"/>
    <xf numFmtId="0" fontId="0" fillId="8" borderId="0" xfId="0" applyFill="1"/>
    <xf numFmtId="0" fontId="2" fillId="8" borderId="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</cellXfs>
  <cellStyles count="2">
    <cellStyle name="Heading 1" xfId="1" builtinId="16"/>
    <cellStyle name="Normal" xfId="0" builtinId="0"/>
  </cellStyles>
  <dxfs count="35"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4"/>
        </bottom>
      </border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rgb="FF000000"/>
        </left>
      </border>
    </dxf>
    <dxf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rgb="FF000000"/>
        </left>
      </border>
    </dxf>
    <dxf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13" displayName="Table13" ref="B3:J25" totalsRowCount="1" headerRowDxfId="34" tableBorderDxfId="33" headerRowCellStyle="Heading 1" dataCellStyle="Heading 1" totalsRowCellStyle="Heading 1">
  <autoFilter ref="B3:J24" xr:uid="{00000000-0009-0000-0100-000002000000}"/>
  <tableColumns count="9">
    <tableColumn id="1" xr3:uid="{00000000-0010-0000-0000-000001000000}" name="Column1" dataDxfId="32" totalsRowDxfId="31" dataCellStyle="Heading 1"/>
    <tableColumn id="2" xr3:uid="{00000000-0010-0000-0000-000002000000}" name="Column2" dataDxfId="30" totalsRowDxfId="29" dataCellStyle="Heading 1"/>
    <tableColumn id="9" xr3:uid="{00000000-0010-0000-0000-000009000000}" name="Column22" dataDxfId="28" totalsRowDxfId="27" dataCellStyle="Heading 1"/>
    <tableColumn id="3" xr3:uid="{00000000-0010-0000-0000-000003000000}" name="Column3" dataCellStyle="Heading 1"/>
    <tableColumn id="5" xr3:uid="{00000000-0010-0000-0000-000005000000}" name="Column5" dataDxfId="26" totalsRowDxfId="25" dataCellStyle="Heading 1"/>
    <tableColumn id="4" xr3:uid="{00000000-0010-0000-0000-000004000000}" name="Column52" dataDxfId="24" totalsRowDxfId="23" dataCellStyle="Heading 1"/>
    <tableColumn id="6" xr3:uid="{00000000-0010-0000-0000-000006000000}" name="Column6" dataDxfId="22" totalsRowDxfId="21" dataCellStyle="Heading 1"/>
    <tableColumn id="8" xr3:uid="{00000000-0010-0000-0000-000008000000}" name="Column62" totalsRowLabel="MEAN" dataDxfId="20" totalsRowDxfId="19" dataCellStyle="Heading 1"/>
    <tableColumn id="7" xr3:uid="{00000000-0010-0000-0000-000007000000}" name="Column 7" totalsRowFunction="average" totalsRowDxfId="18" dataCellStyle="Heading 1">
      <calculatedColumnFormula>(F4+H4)/2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B3:J25" totalsRowCount="1" headerRowDxfId="17" tableBorderDxfId="16" headerRowCellStyle="Heading 1" dataCellStyle="Heading 1" totalsRowCellStyle="Heading 1">
  <autoFilter ref="B3:J24" xr:uid="{00000000-0009-0000-0100-000001000000}"/>
  <tableColumns count="9">
    <tableColumn id="1" xr3:uid="{00000000-0010-0000-0100-000001000000}" name="Column1" dataDxfId="15" totalsRowDxfId="8" dataCellStyle="Heading 1"/>
    <tableColumn id="2" xr3:uid="{00000000-0010-0000-0100-000002000000}" name="Column2" dataDxfId="14" totalsRowDxfId="7" dataCellStyle="Heading 1"/>
    <tableColumn id="9" xr3:uid="{00000000-0010-0000-0100-000009000000}" name="Column22" dataDxfId="13" totalsRowDxfId="6" dataCellStyle="Heading 1"/>
    <tableColumn id="3" xr3:uid="{00000000-0010-0000-0100-000003000000}" name="Column3" totalsRowDxfId="5" dataCellStyle="Heading 1"/>
    <tableColumn id="5" xr3:uid="{00000000-0010-0000-0100-000005000000}" name="Column5" dataDxfId="12" totalsRowDxfId="4" dataCellStyle="Heading 1"/>
    <tableColumn id="4" xr3:uid="{00000000-0010-0000-0100-000004000000}" name="Column52" dataDxfId="11" totalsRowDxfId="3" dataCellStyle="Heading 1"/>
    <tableColumn id="6" xr3:uid="{00000000-0010-0000-0100-000006000000}" name="Column6" dataDxfId="10" totalsRowDxfId="2" dataCellStyle="Heading 1"/>
    <tableColumn id="8" xr3:uid="{00000000-0010-0000-0100-000008000000}" name="Column62" totalsRowLabel="MEAN" dataDxfId="9" totalsRowDxfId="1" dataCellStyle="Heading 1"/>
    <tableColumn id="7" xr3:uid="{00000000-0010-0000-0100-000007000000}" name="Column 7" totalsRowFunction="average" totalsRowDxfId="0" dataCellStyle="Heading 1">
      <calculatedColumnFormula>(F4+H4)/2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B2:J33"/>
  <sheetViews>
    <sheetView zoomScale="85" zoomScaleNormal="85" workbookViewId="0">
      <selection activeCell="M13" sqref="M13"/>
    </sheetView>
  </sheetViews>
  <sheetFormatPr defaultColWidth="9.140625" defaultRowHeight="15" x14ac:dyDescent="0.25"/>
  <cols>
    <col min="2" max="2" width="12" customWidth="1"/>
    <col min="3" max="4" width="23.7109375" customWidth="1"/>
    <col min="5" max="5" width="22.42578125" customWidth="1"/>
    <col min="6" max="7" width="14" customWidth="1"/>
    <col min="8" max="9" width="13.28515625" customWidth="1"/>
    <col min="10" max="10" width="15.42578125" style="1" customWidth="1"/>
  </cols>
  <sheetData>
    <row r="2" spans="2:10" ht="20.25" thickBot="1" x14ac:dyDescent="0.35">
      <c r="B2" s="2" t="s">
        <v>0</v>
      </c>
      <c r="C2" s="2"/>
      <c r="D2" s="2"/>
      <c r="E2" s="2"/>
      <c r="F2" s="2"/>
      <c r="G2" s="2"/>
      <c r="H2" s="2"/>
      <c r="I2" s="2"/>
      <c r="J2" s="3"/>
    </row>
    <row r="3" spans="2:10" ht="15" customHeight="1" thickTop="1" thickBot="1" x14ac:dyDescent="0.3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2:10" ht="40.5" thickTop="1" thickBot="1" x14ac:dyDescent="0.3">
      <c r="B4" s="4"/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15" t="s">
        <v>17</v>
      </c>
    </row>
    <row r="5" spans="2:10" ht="21" thickTop="1" thickBot="1" x14ac:dyDescent="0.3">
      <c r="B5" s="6">
        <v>1</v>
      </c>
      <c r="C5" s="6"/>
      <c r="D5" s="6"/>
      <c r="E5" s="6"/>
      <c r="F5" s="6"/>
      <c r="G5" s="6">
        <f>Table13[[#This Row],[Column5]]*0.4</f>
        <v>0</v>
      </c>
      <c r="H5" s="6"/>
      <c r="I5" s="6">
        <f>Table13[[#This Row],[Column6]]*0.6</f>
        <v>0</v>
      </c>
      <c r="J5" s="7">
        <f>Table13[[#This Row],[Column52]]+Table13[[#This Row],[Column62]]</f>
        <v>0</v>
      </c>
    </row>
    <row r="6" spans="2:10" ht="21" thickTop="1" thickBot="1" x14ac:dyDescent="0.3">
      <c r="B6" s="6">
        <v>2</v>
      </c>
      <c r="C6" s="6"/>
      <c r="D6" s="6"/>
      <c r="E6" s="6"/>
      <c r="F6" s="6"/>
      <c r="G6" s="6">
        <f>Table13[[#This Row],[Column5]]*0.4</f>
        <v>0</v>
      </c>
      <c r="H6" s="6"/>
      <c r="I6" s="6">
        <f>Table13[[#This Row],[Column6]]*0.6</f>
        <v>0</v>
      </c>
      <c r="J6" s="7">
        <f>Table13[[#This Row],[Column52]]+Table13[[#This Row],[Column62]]</f>
        <v>0</v>
      </c>
    </row>
    <row r="7" spans="2:10" ht="21" thickTop="1" thickBot="1" x14ac:dyDescent="0.3">
      <c r="B7" s="6">
        <v>3</v>
      </c>
      <c r="C7" s="6"/>
      <c r="D7" s="6"/>
      <c r="E7" s="6"/>
      <c r="F7" s="6"/>
      <c r="G7" s="6">
        <v>0</v>
      </c>
      <c r="H7" s="6"/>
      <c r="I7" s="6">
        <v>0</v>
      </c>
      <c r="J7" s="7">
        <f>Table13[[#This Row],[Column52]]+Table13[[#This Row],[Column62]]</f>
        <v>0</v>
      </c>
    </row>
    <row r="8" spans="2:10" ht="21" thickTop="1" thickBot="1" x14ac:dyDescent="0.3">
      <c r="B8" s="6">
        <v>4</v>
      </c>
      <c r="C8" s="6"/>
      <c r="D8" s="6"/>
      <c r="E8" s="6"/>
      <c r="F8" s="6"/>
      <c r="G8" s="6">
        <f>Table13[[#This Row],[Column5]]*0.4</f>
        <v>0</v>
      </c>
      <c r="H8" s="6"/>
      <c r="I8" s="6">
        <f>Table13[[#This Row],[Column6]]*0.6</f>
        <v>0</v>
      </c>
      <c r="J8" s="7">
        <f>Table13[[#This Row],[Column52]]+Table13[[#This Row],[Column62]]</f>
        <v>0</v>
      </c>
    </row>
    <row r="9" spans="2:10" ht="21" thickTop="1" thickBot="1" x14ac:dyDescent="0.3">
      <c r="B9" s="8">
        <v>5</v>
      </c>
      <c r="C9" s="8"/>
      <c r="D9" s="8"/>
      <c r="E9" s="8"/>
      <c r="F9" s="8"/>
      <c r="G9" s="8">
        <f>Table13[[#This Row],[Column5]]*0.4</f>
        <v>0</v>
      </c>
      <c r="H9" s="8"/>
      <c r="I9" s="6">
        <f>Table13[[#This Row],[Column6]]*0.6</f>
        <v>0</v>
      </c>
      <c r="J9" s="7">
        <f>Table13[[#This Row],[Column52]]+Table13[[#This Row],[Column62]]</f>
        <v>0</v>
      </c>
    </row>
    <row r="10" spans="2:10" ht="21" thickTop="1" thickBot="1" x14ac:dyDescent="0.3">
      <c r="B10" s="8">
        <v>6</v>
      </c>
      <c r="C10" s="8"/>
      <c r="D10" s="8"/>
      <c r="E10" s="8"/>
      <c r="F10" s="8"/>
      <c r="G10" s="8">
        <f>Table13[[#This Row],[Column5]]*0.4</f>
        <v>0</v>
      </c>
      <c r="H10" s="8"/>
      <c r="I10" s="6">
        <f>Table13[[#This Row],[Column6]]*0.6</f>
        <v>0</v>
      </c>
      <c r="J10" s="7">
        <f>Table13[[#This Row],[Column52]]+Table13[[#This Row],[Column62]]</f>
        <v>0</v>
      </c>
    </row>
    <row r="11" spans="2:10" ht="21" thickTop="1" thickBot="1" x14ac:dyDescent="0.3">
      <c r="B11" s="8">
        <v>7</v>
      </c>
      <c r="C11" s="8"/>
      <c r="D11" s="8"/>
      <c r="E11" s="8"/>
      <c r="F11" s="8"/>
      <c r="G11" s="8">
        <f>Table13[[#This Row],[Column5]]*0.4</f>
        <v>0</v>
      </c>
      <c r="H11" s="8"/>
      <c r="I11" s="6">
        <f>Table13[[#This Row],[Column6]]*0.6</f>
        <v>0</v>
      </c>
      <c r="J11" s="7">
        <f>Table13[[#This Row],[Column52]]+Table13[[#This Row],[Column62]]</f>
        <v>0</v>
      </c>
    </row>
    <row r="12" spans="2:10" ht="21" thickTop="1" thickBot="1" x14ac:dyDescent="0.3">
      <c r="B12" s="8">
        <v>8</v>
      </c>
      <c r="C12" s="8"/>
      <c r="D12" s="8"/>
      <c r="E12" s="8"/>
      <c r="F12" s="8"/>
      <c r="G12" s="8">
        <f>Table13[[#This Row],[Column5]]*0.4</f>
        <v>0</v>
      </c>
      <c r="H12" s="8"/>
      <c r="I12" s="6">
        <f>Table13[[#This Row],[Column6]]*0.6</f>
        <v>0</v>
      </c>
      <c r="J12" s="7">
        <f>Table13[[#This Row],[Column52]]+Table13[[#This Row],[Column62]]</f>
        <v>0</v>
      </c>
    </row>
    <row r="13" spans="2:10" ht="21" thickTop="1" thickBot="1" x14ac:dyDescent="0.3">
      <c r="B13" s="8">
        <v>9</v>
      </c>
      <c r="C13" s="8"/>
      <c r="D13" s="8"/>
      <c r="E13" s="8"/>
      <c r="F13" s="8"/>
      <c r="G13" s="8">
        <f>Table13[[#This Row],[Column5]]*0.4</f>
        <v>0</v>
      </c>
      <c r="H13" s="8"/>
      <c r="I13" s="6">
        <f>Table13[[#This Row],[Column6]]*0.6</f>
        <v>0</v>
      </c>
      <c r="J13" s="7">
        <f>Table13[[#This Row],[Column52]]+Table13[[#This Row],[Column62]]</f>
        <v>0</v>
      </c>
    </row>
    <row r="14" spans="2:10" ht="21" thickTop="1" thickBot="1" x14ac:dyDescent="0.3">
      <c r="B14" s="8">
        <v>10</v>
      </c>
      <c r="C14" s="8"/>
      <c r="D14" s="8"/>
      <c r="E14" s="8"/>
      <c r="F14" s="8"/>
      <c r="G14" s="8">
        <f>Table13[[#This Row],[Column5]]*0.4</f>
        <v>0</v>
      </c>
      <c r="H14" s="8"/>
      <c r="I14" s="6">
        <f>Table13[[#This Row],[Column6]]*0.6</f>
        <v>0</v>
      </c>
      <c r="J14" s="7">
        <f>Table13[[#This Row],[Column52]]+Table13[[#This Row],[Column62]]</f>
        <v>0</v>
      </c>
    </row>
    <row r="15" spans="2:10" ht="21" thickTop="1" thickBot="1" x14ac:dyDescent="0.3">
      <c r="B15" s="8">
        <v>11</v>
      </c>
      <c r="C15" s="8"/>
      <c r="D15" s="8"/>
      <c r="E15" s="8"/>
      <c r="F15" s="8"/>
      <c r="G15" s="8">
        <f>Table13[[#This Row],[Column5]]*0.4</f>
        <v>0</v>
      </c>
      <c r="H15" s="8"/>
      <c r="I15" s="6">
        <f>Table13[[#This Row],[Column6]]*0.6</f>
        <v>0</v>
      </c>
      <c r="J15" s="7">
        <f>Table13[[#This Row],[Column52]]+Table13[[#This Row],[Column62]]</f>
        <v>0</v>
      </c>
    </row>
    <row r="16" spans="2:10" ht="21" thickTop="1" thickBot="1" x14ac:dyDescent="0.3">
      <c r="B16" s="8">
        <v>12</v>
      </c>
      <c r="C16" s="8"/>
      <c r="D16" s="8"/>
      <c r="E16" s="8"/>
      <c r="F16" s="8"/>
      <c r="G16" s="8">
        <f>Table13[[#This Row],[Column5]]*0.4</f>
        <v>0</v>
      </c>
      <c r="H16" s="8"/>
      <c r="I16" s="6">
        <f>Table13[[#This Row],[Column6]]*0.6</f>
        <v>0</v>
      </c>
      <c r="J16" s="7">
        <f>Table13[[#This Row],[Column52]]+Table13[[#This Row],[Column62]]</f>
        <v>0</v>
      </c>
    </row>
    <row r="17" spans="2:10" ht="21" thickTop="1" thickBot="1" x14ac:dyDescent="0.3">
      <c r="B17" s="8">
        <v>13</v>
      </c>
      <c r="C17" s="8"/>
      <c r="D17" s="8"/>
      <c r="E17" s="9"/>
      <c r="F17" s="8"/>
      <c r="G17" s="8">
        <f>Table13[[#This Row],[Column5]]*0.4</f>
        <v>0</v>
      </c>
      <c r="H17" s="8"/>
      <c r="I17" s="6">
        <f>Table13[[#This Row],[Column6]]*0.6</f>
        <v>0</v>
      </c>
      <c r="J17" s="7">
        <f>Table13[[#This Row],[Column52]]+Table13[[#This Row],[Column62]]</f>
        <v>0</v>
      </c>
    </row>
    <row r="18" spans="2:10" ht="21" thickTop="1" thickBot="1" x14ac:dyDescent="0.3">
      <c r="B18" s="6">
        <v>14</v>
      </c>
      <c r="C18" s="6"/>
      <c r="D18" s="6"/>
      <c r="E18" s="6"/>
      <c r="F18" s="6"/>
      <c r="G18" s="6">
        <f>Table13[[#This Row],[Column5]]*0.4</f>
        <v>0</v>
      </c>
      <c r="H18" s="6"/>
      <c r="I18" s="6">
        <f>Table13[[#This Row],[Column6]]*0.6</f>
        <v>0</v>
      </c>
      <c r="J18" s="7">
        <f>Table13[[#This Row],[Column52]]+Table13[[#This Row],[Column62]]</f>
        <v>0</v>
      </c>
    </row>
    <row r="19" spans="2:10" ht="21" thickTop="1" thickBot="1" x14ac:dyDescent="0.3">
      <c r="B19" s="10">
        <v>15</v>
      </c>
      <c r="C19" s="10"/>
      <c r="D19" s="10"/>
      <c r="E19" s="10"/>
      <c r="F19" s="6"/>
      <c r="G19" s="6">
        <f>Table13[[#This Row],[Column5]]*0.4</f>
        <v>0</v>
      </c>
      <c r="H19" s="6"/>
      <c r="I19" s="6">
        <f>Table13[[#This Row],[Column6]]*0.6</f>
        <v>0</v>
      </c>
      <c r="J19" s="7">
        <f>Table13[[#This Row],[Column52]]+Table13[[#This Row],[Column62]]</f>
        <v>0</v>
      </c>
    </row>
    <row r="20" spans="2:10" ht="21" thickTop="1" thickBot="1" x14ac:dyDescent="0.3">
      <c r="B20" s="6">
        <v>16</v>
      </c>
      <c r="C20" s="6"/>
      <c r="D20" s="6"/>
      <c r="E20" s="8"/>
      <c r="F20" s="8"/>
      <c r="G20" s="6">
        <f>Table13[[#This Row],[Column5]]*0.4</f>
        <v>0</v>
      </c>
      <c r="H20" s="6"/>
      <c r="I20" s="6">
        <f>Table13[[#This Row],[Column6]]*0.6</f>
        <v>0</v>
      </c>
      <c r="J20" s="7">
        <f>(F20+H20)/2</f>
        <v>0</v>
      </c>
    </row>
    <row r="21" spans="2:10" ht="21" thickTop="1" thickBot="1" x14ac:dyDescent="0.3">
      <c r="B21" s="6">
        <v>17</v>
      </c>
      <c r="C21" s="6"/>
      <c r="D21" s="6"/>
      <c r="E21" s="8"/>
      <c r="F21" s="8"/>
      <c r="G21" s="6">
        <f>Table13[[#This Row],[Column5]]*0.4</f>
        <v>0</v>
      </c>
      <c r="H21" s="6"/>
      <c r="I21" s="6">
        <f>Table13[[#This Row],[Column6]]*0.6</f>
        <v>0</v>
      </c>
      <c r="J21" s="7">
        <f>(F21+H21)/2</f>
        <v>0</v>
      </c>
    </row>
    <row r="22" spans="2:10" ht="21" thickTop="1" thickBot="1" x14ac:dyDescent="0.3">
      <c r="B22" s="6">
        <v>18</v>
      </c>
      <c r="C22" s="6"/>
      <c r="D22" s="6"/>
      <c r="E22" s="8"/>
      <c r="F22" s="8"/>
      <c r="G22" s="6">
        <f>Table13[[#This Row],[Column5]]*0.4</f>
        <v>0</v>
      </c>
      <c r="H22" s="6"/>
      <c r="I22" s="6">
        <f>Table13[[#This Row],[Column6]]*0.6</f>
        <v>0</v>
      </c>
      <c r="J22" s="7">
        <f>(F22+H22)/2</f>
        <v>0</v>
      </c>
    </row>
    <row r="23" spans="2:10" ht="21" thickTop="1" thickBot="1" x14ac:dyDescent="0.3">
      <c r="B23" s="6">
        <v>19</v>
      </c>
      <c r="C23" s="6"/>
      <c r="D23" s="6"/>
      <c r="E23" s="8"/>
      <c r="F23" s="8"/>
      <c r="G23" s="6">
        <f>Table13[[#This Row],[Column5]]*0.4</f>
        <v>0</v>
      </c>
      <c r="H23" s="6"/>
      <c r="I23" s="6">
        <f>Table13[[#This Row],[Column6]]*0.6</f>
        <v>0</v>
      </c>
      <c r="J23" s="7">
        <f>Table13[[#This Row],[Column52]]+Table13[[#This Row],[Column62]]</f>
        <v>0</v>
      </c>
    </row>
    <row r="24" spans="2:10" ht="21" thickTop="1" thickBot="1" x14ac:dyDescent="0.3">
      <c r="B24" s="6">
        <v>20</v>
      </c>
      <c r="C24" s="6"/>
      <c r="D24" s="6"/>
      <c r="E24" s="8"/>
      <c r="F24" s="8"/>
      <c r="G24" s="6">
        <f>Table13[[#This Row],[Column5]]*0.4</f>
        <v>0</v>
      </c>
      <c r="H24" s="6"/>
      <c r="I24" s="6">
        <f>Table13[[#This Row],[Column6]]*0.6</f>
        <v>0</v>
      </c>
      <c r="J24" s="7">
        <f>Table13[[#This Row],[Column52]]+Table13[[#This Row],[Column62]]</f>
        <v>0</v>
      </c>
    </row>
    <row r="25" spans="2:10" ht="21" thickTop="1" thickBot="1" x14ac:dyDescent="0.35">
      <c r="B25" s="6"/>
      <c r="C25" s="6"/>
      <c r="D25" s="6"/>
      <c r="E25" s="2"/>
      <c r="F25" s="6"/>
      <c r="G25" s="6"/>
      <c r="H25" s="6"/>
      <c r="I25" s="11" t="s">
        <v>18</v>
      </c>
      <c r="J25" s="12">
        <f>SUBTOTAL(101,Table13[Column 7])</f>
        <v>0</v>
      </c>
    </row>
    <row r="26" spans="2:10" ht="21" thickTop="1" thickBot="1" x14ac:dyDescent="0.35">
      <c r="B26" s="2"/>
      <c r="C26" s="2"/>
      <c r="D26" s="2"/>
      <c r="E26" s="2"/>
      <c r="F26" s="2"/>
      <c r="G26" s="2"/>
      <c r="H26" s="2"/>
      <c r="I26" s="13" t="s">
        <v>19</v>
      </c>
      <c r="J26" s="14">
        <f>STDEV(J5:J25)</f>
        <v>0</v>
      </c>
    </row>
    <row r="27" spans="2:10" ht="15.75" thickTop="1" x14ac:dyDescent="0.25"/>
    <row r="28" spans="2:10" x14ac:dyDescent="0.25">
      <c r="E28" s="1"/>
      <c r="J28"/>
    </row>
    <row r="29" spans="2:10" x14ac:dyDescent="0.25">
      <c r="E29" s="1"/>
      <c r="J29"/>
    </row>
    <row r="30" spans="2:10" x14ac:dyDescent="0.25">
      <c r="J30"/>
    </row>
    <row r="31" spans="2:10" x14ac:dyDescent="0.25">
      <c r="J31"/>
    </row>
    <row r="32" spans="2:10" x14ac:dyDescent="0.25">
      <c r="E32" s="1"/>
      <c r="J32"/>
    </row>
    <row r="33" spans="5:10" x14ac:dyDescent="0.25">
      <c r="E33" s="1"/>
      <c r="J33"/>
    </row>
  </sheetData>
  <pageMargins left="0.7" right="0.7" top="0.75" bottom="0.75" header="0.3" footer="0.3"/>
  <pageSetup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B2:P33"/>
  <sheetViews>
    <sheetView tabSelected="1" topLeftCell="B4" zoomScale="85" zoomScaleNormal="85" workbookViewId="0">
      <selection activeCell="F5" sqref="F5"/>
    </sheetView>
  </sheetViews>
  <sheetFormatPr defaultColWidth="9.140625" defaultRowHeight="15" x14ac:dyDescent="0.25"/>
  <cols>
    <col min="2" max="2" width="12" customWidth="1"/>
    <col min="3" max="4" width="23.7109375" customWidth="1"/>
    <col min="5" max="5" width="22.42578125" customWidth="1"/>
    <col min="6" max="7" width="14" customWidth="1"/>
    <col min="8" max="9" width="13.28515625" customWidth="1"/>
    <col min="10" max="10" width="15.42578125" style="1" customWidth="1"/>
    <col min="13" max="13" width="15.85546875" customWidth="1"/>
  </cols>
  <sheetData>
    <row r="2" spans="2:16" ht="20.25" thickBot="1" x14ac:dyDescent="0.35">
      <c r="B2" s="2" t="s">
        <v>56</v>
      </c>
      <c r="C2" s="2"/>
      <c r="D2" s="2"/>
      <c r="E2" s="2"/>
      <c r="F2" s="2"/>
      <c r="G2" s="2"/>
      <c r="H2" s="2"/>
      <c r="I2" s="2"/>
      <c r="J2" s="3"/>
    </row>
    <row r="3" spans="2:16" ht="15" customHeight="1" thickTop="1" thickBot="1" x14ac:dyDescent="0.3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2:16" ht="40.5" thickTop="1" thickBot="1" x14ac:dyDescent="0.3">
      <c r="B4" s="4"/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15" t="s">
        <v>17</v>
      </c>
    </row>
    <row r="5" spans="2:16" ht="21" thickTop="1" thickBot="1" x14ac:dyDescent="0.3">
      <c r="B5" s="6">
        <v>1</v>
      </c>
      <c r="C5" s="26" t="s">
        <v>20</v>
      </c>
      <c r="D5" s="26" t="s">
        <v>38</v>
      </c>
      <c r="E5" s="6"/>
      <c r="F5" s="6">
        <v>61</v>
      </c>
      <c r="G5" s="6">
        <f>Table1[[#This Row],[Column5]]*0.4</f>
        <v>24.400000000000002</v>
      </c>
      <c r="H5" s="6">
        <v>54</v>
      </c>
      <c r="I5" s="6">
        <f>Table1[[#This Row],[Column6]]*0.6</f>
        <v>32.4</v>
      </c>
      <c r="J5" s="7">
        <f>Table1[[#This Row],[Column52]]+Table1[[#This Row],[Column62]]</f>
        <v>56.8</v>
      </c>
      <c r="L5" s="23"/>
      <c r="M5" t="s">
        <v>58</v>
      </c>
    </row>
    <row r="6" spans="2:16" ht="21" thickTop="1" thickBot="1" x14ac:dyDescent="0.3">
      <c r="B6" s="6">
        <v>2</v>
      </c>
      <c r="C6" s="20" t="s">
        <v>21</v>
      </c>
      <c r="D6" s="20" t="s">
        <v>39</v>
      </c>
      <c r="E6" s="6"/>
      <c r="F6" s="6">
        <v>56</v>
      </c>
      <c r="G6" s="6">
        <f>Table1[[#This Row],[Column5]]*0.5</f>
        <v>28</v>
      </c>
      <c r="H6" s="6">
        <v>60</v>
      </c>
      <c r="I6" s="6">
        <f>Table1[[#This Row],[Column6]]*0.5</f>
        <v>30</v>
      </c>
      <c r="J6" s="7">
        <f>Table1[[#This Row],[Column52]]+Table1[[#This Row],[Column62]]</f>
        <v>58</v>
      </c>
    </row>
    <row r="7" spans="2:16" ht="21" thickTop="1" thickBot="1" x14ac:dyDescent="0.3">
      <c r="B7" s="6">
        <v>3</v>
      </c>
      <c r="C7" s="26" t="s">
        <v>22</v>
      </c>
      <c r="D7" s="26" t="s">
        <v>40</v>
      </c>
      <c r="E7" s="6"/>
      <c r="F7" s="6">
        <v>70</v>
      </c>
      <c r="G7" s="6">
        <f>Table1[[#This Row],[Column5]]*0.5</f>
        <v>35</v>
      </c>
      <c r="H7" s="6">
        <v>69</v>
      </c>
      <c r="I7" s="6">
        <f>Table1[[#This Row],[Column6]]*0.5</f>
        <v>34.5</v>
      </c>
      <c r="J7" s="7">
        <f>Table1[[#This Row],[Column52]]+Table1[[#This Row],[Column62]]</f>
        <v>69.5</v>
      </c>
    </row>
    <row r="8" spans="2:16" ht="21" thickTop="1" thickBot="1" x14ac:dyDescent="0.3">
      <c r="B8" s="6">
        <v>4</v>
      </c>
      <c r="C8" s="20" t="s">
        <v>23</v>
      </c>
      <c r="D8" s="20" t="s">
        <v>41</v>
      </c>
      <c r="E8" s="6"/>
      <c r="F8" s="6">
        <v>68</v>
      </c>
      <c r="G8" s="6">
        <f>Table1[[#This Row],[Column5]]*0.4</f>
        <v>27.200000000000003</v>
      </c>
      <c r="H8" s="6">
        <v>78</v>
      </c>
      <c r="I8" s="6">
        <f>Table1[[#This Row],[Column6]]*0.6</f>
        <v>46.8</v>
      </c>
      <c r="J8" s="7">
        <f>Table1[[#This Row],[Column52]]+Table1[[#This Row],[Column62]]</f>
        <v>74</v>
      </c>
      <c r="L8" s="25"/>
      <c r="M8" t="s">
        <v>57</v>
      </c>
    </row>
    <row r="9" spans="2:16" ht="21" thickTop="1" thickBot="1" x14ac:dyDescent="0.3">
      <c r="B9" s="8">
        <v>5</v>
      </c>
      <c r="C9" s="20" t="s">
        <v>24</v>
      </c>
      <c r="D9" s="20" t="s">
        <v>42</v>
      </c>
      <c r="E9" s="8"/>
      <c r="F9" s="8">
        <v>82</v>
      </c>
      <c r="G9" s="8">
        <f>Table1[[#This Row],[Column5]]*0.4</f>
        <v>32.800000000000004</v>
      </c>
      <c r="H9" s="6">
        <v>81</v>
      </c>
      <c r="I9" s="6">
        <f>Table1[[#This Row],[Column6]]*0.6</f>
        <v>48.6</v>
      </c>
      <c r="J9" s="7">
        <f>Table1[[#This Row],[Column52]]+Table1[[#This Row],[Column62]]</f>
        <v>81.400000000000006</v>
      </c>
    </row>
    <row r="10" spans="2:16" ht="21" thickTop="1" thickBot="1" x14ac:dyDescent="0.3">
      <c r="B10" s="8">
        <v>6</v>
      </c>
      <c r="C10" s="26" t="s">
        <v>25</v>
      </c>
      <c r="D10" s="26" t="s">
        <v>43</v>
      </c>
      <c r="E10" s="8"/>
      <c r="F10" s="8">
        <v>82</v>
      </c>
      <c r="G10" s="8">
        <f>Table1[[#This Row],[Column5]]*0.4</f>
        <v>32.800000000000004</v>
      </c>
      <c r="H10" s="6">
        <v>83</v>
      </c>
      <c r="I10" s="6">
        <f>Table1[[#This Row],[Column6]]*0.6</f>
        <v>49.8</v>
      </c>
      <c r="J10" s="7">
        <f>Table1[[#This Row],[Column52]]+Table1[[#This Row],[Column62]]</f>
        <v>82.6</v>
      </c>
    </row>
    <row r="11" spans="2:16" ht="21" thickTop="1" thickBot="1" x14ac:dyDescent="0.3">
      <c r="B11" s="8">
        <v>7</v>
      </c>
      <c r="C11" s="26" t="s">
        <v>26</v>
      </c>
      <c r="D11" s="26" t="s">
        <v>44</v>
      </c>
      <c r="E11" s="8"/>
      <c r="F11" s="8">
        <v>64</v>
      </c>
      <c r="G11" s="8">
        <f>Table1[[#This Row],[Column5]]*0.4</f>
        <v>25.6</v>
      </c>
      <c r="H11" s="6">
        <v>37</v>
      </c>
      <c r="I11" s="6">
        <f>Table1[[#This Row],[Column6]]*0.6</f>
        <v>22.2</v>
      </c>
      <c r="J11" s="7">
        <f>Table1[[#This Row],[Column52]]+Table1[[#This Row],[Column62]]</f>
        <v>47.8</v>
      </c>
    </row>
    <row r="12" spans="2:16" ht="21" thickTop="1" thickBot="1" x14ac:dyDescent="0.3">
      <c r="B12" s="8">
        <v>8</v>
      </c>
      <c r="C12" s="26" t="s">
        <v>27</v>
      </c>
      <c r="D12" s="26" t="s">
        <v>45</v>
      </c>
      <c r="E12" s="8"/>
      <c r="F12" s="8">
        <v>67</v>
      </c>
      <c r="G12" s="8">
        <f>Table1[[#This Row],[Column5]]*0.4</f>
        <v>26.8</v>
      </c>
      <c r="H12" s="6">
        <v>75</v>
      </c>
      <c r="I12" s="6">
        <f>Table1[[#This Row],[Column6]]*0.6</f>
        <v>45</v>
      </c>
      <c r="J12" s="7">
        <f>Table1[[#This Row],[Column52]]+Table1[[#This Row],[Column62]]</f>
        <v>71.8</v>
      </c>
    </row>
    <row r="13" spans="2:16" ht="21" thickTop="1" thickBot="1" x14ac:dyDescent="0.3">
      <c r="B13" s="8">
        <v>9</v>
      </c>
      <c r="C13" s="20" t="s">
        <v>28</v>
      </c>
      <c r="D13" s="20" t="s">
        <v>46</v>
      </c>
      <c r="E13" s="8"/>
      <c r="F13" s="8">
        <v>67</v>
      </c>
      <c r="G13" s="8">
        <f>Table1[[#This Row],[Column5]]*0.4</f>
        <v>26.8</v>
      </c>
      <c r="H13" s="6">
        <v>73</v>
      </c>
      <c r="I13" s="6">
        <f>Table1[[#This Row],[Column6]]*0.6</f>
        <v>43.8</v>
      </c>
      <c r="J13" s="7">
        <f>Table1[[#This Row],[Column52]]+Table1[[#This Row],[Column62]]</f>
        <v>70.599999999999994</v>
      </c>
    </row>
    <row r="14" spans="2:16" ht="21" thickTop="1" thickBot="1" x14ac:dyDescent="0.3">
      <c r="B14" s="8">
        <v>10</v>
      </c>
      <c r="C14" s="22" t="s">
        <v>29</v>
      </c>
      <c r="D14" s="22" t="s">
        <v>47</v>
      </c>
      <c r="E14" s="8"/>
      <c r="F14" s="8">
        <v>56</v>
      </c>
      <c r="G14" s="8">
        <f>Table1[[#This Row],[Column5]]*0.4</f>
        <v>22.400000000000002</v>
      </c>
      <c r="H14" s="6">
        <v>69</v>
      </c>
      <c r="I14" s="6">
        <f>Table1[[#This Row],[Column6]]*0.6</f>
        <v>41.4</v>
      </c>
      <c r="J14" s="7">
        <f>Table1[[#This Row],[Column52]]+Table1[[#This Row],[Column62]]</f>
        <v>63.8</v>
      </c>
    </row>
    <row r="15" spans="2:16" ht="21" thickTop="1" thickBot="1" x14ac:dyDescent="0.3">
      <c r="B15" s="8">
        <v>11</v>
      </c>
      <c r="C15" s="22" t="s">
        <v>30</v>
      </c>
      <c r="D15" s="22" t="s">
        <v>48</v>
      </c>
      <c r="E15" s="8"/>
      <c r="F15" s="8">
        <v>40</v>
      </c>
      <c r="G15" s="8">
        <f>Table1[[#This Row],[Column5]]*0.4</f>
        <v>16</v>
      </c>
      <c r="H15" s="6">
        <v>59</v>
      </c>
      <c r="I15" s="6">
        <f>Table1[[#This Row],[Column6]]*0.6</f>
        <v>35.4</v>
      </c>
      <c r="J15" s="7">
        <f>Table1[[#This Row],[Column52]]+Table1[[#This Row],[Column62]]</f>
        <v>51.4</v>
      </c>
      <c r="P15" s="24"/>
    </row>
    <row r="16" spans="2:16" ht="21" thickTop="1" thickBot="1" x14ac:dyDescent="0.3">
      <c r="B16" s="8">
        <v>12</v>
      </c>
      <c r="C16" s="22" t="s">
        <v>31</v>
      </c>
      <c r="D16" s="22" t="s">
        <v>49</v>
      </c>
      <c r="E16" s="8"/>
      <c r="F16" s="8">
        <v>75</v>
      </c>
      <c r="G16" s="8">
        <f>Table1[[#This Row],[Column5]]*0.4</f>
        <v>30</v>
      </c>
      <c r="H16" s="6">
        <v>74</v>
      </c>
      <c r="I16" s="6">
        <f>Table1[[#This Row],[Column6]]*0.6</f>
        <v>44.4</v>
      </c>
      <c r="J16" s="7">
        <f>Table1[[#This Row],[Column52]]+Table1[[#This Row],[Column62]]</f>
        <v>74.400000000000006</v>
      </c>
    </row>
    <row r="17" spans="2:10" ht="21" thickTop="1" thickBot="1" x14ac:dyDescent="0.3">
      <c r="B17" s="8">
        <v>13</v>
      </c>
      <c r="C17" s="20" t="s">
        <v>32</v>
      </c>
      <c r="D17" s="20" t="s">
        <v>50</v>
      </c>
      <c r="E17" s="9"/>
      <c r="F17" s="8">
        <v>49</v>
      </c>
      <c r="G17" s="8">
        <f>Table1[[#This Row],[Column5]]*0.4</f>
        <v>19.600000000000001</v>
      </c>
      <c r="H17" s="6">
        <v>63</v>
      </c>
      <c r="I17" s="6">
        <f>Table1[[#This Row],[Column6]]*0.6</f>
        <v>37.799999999999997</v>
      </c>
      <c r="J17" s="7">
        <f>Table1[[#This Row],[Column52]]+Table1[[#This Row],[Column62]]</f>
        <v>57.4</v>
      </c>
    </row>
    <row r="18" spans="2:10" ht="21" thickTop="1" thickBot="1" x14ac:dyDescent="0.3">
      <c r="B18" s="6">
        <v>14</v>
      </c>
      <c r="C18" s="20" t="s">
        <v>33</v>
      </c>
      <c r="D18" s="20" t="s">
        <v>51</v>
      </c>
      <c r="E18" s="6"/>
      <c r="F18" s="6">
        <v>62</v>
      </c>
      <c r="G18" s="6">
        <f>Table1[[#This Row],[Column5]]*0.4</f>
        <v>24.8</v>
      </c>
      <c r="H18" s="6">
        <v>65</v>
      </c>
      <c r="I18" s="6">
        <f>Table1[[#This Row],[Column6]]*0.6</f>
        <v>39</v>
      </c>
      <c r="J18" s="7">
        <f>Table1[[#This Row],[Column52]]+Table1[[#This Row],[Column62]]</f>
        <v>63.8</v>
      </c>
    </row>
    <row r="19" spans="2:10" ht="21" thickTop="1" thickBot="1" x14ac:dyDescent="0.3">
      <c r="B19" s="10">
        <v>15</v>
      </c>
      <c r="C19" s="22" t="s">
        <v>34</v>
      </c>
      <c r="D19" s="22" t="s">
        <v>52</v>
      </c>
      <c r="E19" s="10"/>
      <c r="F19" s="6">
        <v>75</v>
      </c>
      <c r="G19" s="6">
        <f>Table1[[#This Row],[Column5]]*0.4</f>
        <v>30</v>
      </c>
      <c r="H19" s="6">
        <v>58</v>
      </c>
      <c r="I19" s="6">
        <f>Table1[[#This Row],[Column6]]*0.6</f>
        <v>34.799999999999997</v>
      </c>
      <c r="J19" s="7">
        <f>Table1[[#This Row],[Column52]]+Table1[[#This Row],[Column62]]</f>
        <v>64.8</v>
      </c>
    </row>
    <row r="20" spans="2:10" ht="21" thickTop="1" thickBot="1" x14ac:dyDescent="0.3">
      <c r="B20" s="6">
        <v>16</v>
      </c>
      <c r="C20" s="20" t="s">
        <v>35</v>
      </c>
      <c r="D20" s="20" t="s">
        <v>53</v>
      </c>
      <c r="E20" s="8"/>
      <c r="F20" s="8">
        <v>78</v>
      </c>
      <c r="G20" s="6">
        <f>Table1[[#This Row],[Column5]]*0.4</f>
        <v>31.200000000000003</v>
      </c>
      <c r="H20" s="6">
        <v>73</v>
      </c>
      <c r="I20" s="6">
        <f>Table1[[#This Row],[Column6]]*0.6</f>
        <v>43.8</v>
      </c>
      <c r="J20" s="7">
        <f>(F20+H20)/2</f>
        <v>75.5</v>
      </c>
    </row>
    <row r="21" spans="2:10" ht="21" thickTop="1" thickBot="1" x14ac:dyDescent="0.3">
      <c r="B21" s="6">
        <v>17</v>
      </c>
      <c r="C21" s="21" t="s">
        <v>36</v>
      </c>
      <c r="D21" s="20" t="s">
        <v>54</v>
      </c>
      <c r="E21" s="8"/>
      <c r="F21" s="8">
        <v>58</v>
      </c>
      <c r="G21" s="6">
        <f>Table1[[#This Row],[Column5]]*0.4</f>
        <v>23.200000000000003</v>
      </c>
      <c r="H21" s="6">
        <v>0</v>
      </c>
      <c r="I21" s="6">
        <f>Table1[[#This Row],[Column6]]*0.6</f>
        <v>0</v>
      </c>
      <c r="J21" s="7">
        <f>(F21+H21)/2</f>
        <v>29</v>
      </c>
    </row>
    <row r="22" spans="2:10" ht="21" thickTop="1" thickBot="1" x14ac:dyDescent="0.3">
      <c r="B22" s="6">
        <v>18</v>
      </c>
      <c r="C22" s="27" t="s">
        <v>37</v>
      </c>
      <c r="D22" s="26" t="s">
        <v>55</v>
      </c>
      <c r="E22" s="8"/>
      <c r="F22" s="8">
        <v>67</v>
      </c>
      <c r="G22" s="6">
        <f>Table1[[#This Row],[Column5]]*0.4</f>
        <v>26.8</v>
      </c>
      <c r="H22" s="6">
        <v>70</v>
      </c>
      <c r="I22" s="6">
        <f>Table1[[#This Row],[Column6]]*0.6</f>
        <v>42</v>
      </c>
      <c r="J22" s="7">
        <f>(F22+H22)/2</f>
        <v>68.5</v>
      </c>
    </row>
    <row r="23" spans="2:10" ht="21" thickTop="1" thickBot="1" x14ac:dyDescent="0.3">
      <c r="B23" s="6">
        <v>19</v>
      </c>
      <c r="C23" s="6"/>
      <c r="D23" s="6"/>
      <c r="E23" s="8"/>
      <c r="F23" s="8"/>
      <c r="G23" s="6">
        <f>Table1[[#This Row],[Column5]]*0.4</f>
        <v>0</v>
      </c>
      <c r="H23" s="6"/>
      <c r="I23" s="6">
        <f>Table1[[#This Row],[Column6]]*0.6</f>
        <v>0</v>
      </c>
      <c r="J23" s="7">
        <f>Table1[[#This Row],[Column52]]+Table1[[#This Row],[Column62]]</f>
        <v>0</v>
      </c>
    </row>
    <row r="24" spans="2:10" ht="21" thickTop="1" thickBot="1" x14ac:dyDescent="0.3">
      <c r="B24" s="6">
        <v>20</v>
      </c>
      <c r="C24" s="6"/>
      <c r="D24" s="6"/>
      <c r="E24" s="8"/>
      <c r="F24" s="8"/>
      <c r="G24" s="6">
        <f>Table1[[#This Row],[Column5]]*0.4</f>
        <v>0</v>
      </c>
      <c r="H24" s="6"/>
      <c r="I24" s="6">
        <f>Table1[[#This Row],[Column6]]*0.6</f>
        <v>0</v>
      </c>
      <c r="J24" s="7">
        <f>Table1[[#This Row],[Column52]]+Table1[[#This Row],[Column62]]</f>
        <v>0</v>
      </c>
    </row>
    <row r="25" spans="2:10" ht="21" thickTop="1" thickBot="1" x14ac:dyDescent="0.35">
      <c r="B25" s="17"/>
      <c r="C25" s="17"/>
      <c r="D25" s="17"/>
      <c r="E25" s="16"/>
      <c r="F25" s="17"/>
      <c r="G25" s="17"/>
      <c r="H25" s="17"/>
      <c r="I25" s="18" t="s">
        <v>18</v>
      </c>
      <c r="J25" s="19">
        <f>SUBTOTAL(101,Table1[Column 7])</f>
        <v>58.054999999999993</v>
      </c>
    </row>
    <row r="26" spans="2:10" ht="21" thickTop="1" thickBot="1" x14ac:dyDescent="0.35">
      <c r="B26" s="2"/>
      <c r="C26" s="2"/>
      <c r="D26" s="2"/>
      <c r="E26" s="2"/>
      <c r="F26" s="2"/>
      <c r="G26" s="2"/>
      <c r="H26" s="2"/>
      <c r="I26" s="13" t="s">
        <v>19</v>
      </c>
      <c r="J26" s="14">
        <f>STDEV(J5:J25)</f>
        <v>22.811717931799887</v>
      </c>
    </row>
    <row r="27" spans="2:10" ht="15.75" thickTop="1" x14ac:dyDescent="0.25"/>
    <row r="28" spans="2:10" x14ac:dyDescent="0.25">
      <c r="E28" s="1"/>
      <c r="J28"/>
    </row>
    <row r="29" spans="2:10" x14ac:dyDescent="0.25">
      <c r="E29" s="1"/>
      <c r="J29"/>
    </row>
    <row r="30" spans="2:10" x14ac:dyDescent="0.25">
      <c r="J30"/>
    </row>
    <row r="31" spans="2:10" x14ac:dyDescent="0.25">
      <c r="J31"/>
    </row>
    <row r="32" spans="2:10" x14ac:dyDescent="0.25">
      <c r="E32" s="1"/>
      <c r="J32"/>
    </row>
    <row r="33" spans="5:10" x14ac:dyDescent="0.25">
      <c r="E33" s="1"/>
      <c r="J33"/>
    </row>
  </sheetData>
  <pageMargins left="0.7" right="0.7" top="0.75" bottom="0.75" header="0.3" footer="0.3"/>
  <pageSetup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ELEC ENG STUDENTS</vt:lpstr>
      <vt:lpstr>MECH ENG STUDENTS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useraccount</dc:creator>
  <cp:keywords/>
  <dc:description/>
  <cp:lastModifiedBy>Administrator</cp:lastModifiedBy>
  <cp:revision/>
  <dcterms:created xsi:type="dcterms:W3CDTF">2022-06-10T10:31:44Z</dcterms:created>
  <dcterms:modified xsi:type="dcterms:W3CDTF">2023-06-14T10:11:56Z</dcterms:modified>
  <cp:category/>
  <cp:contentStatus/>
</cp:coreProperties>
</file>