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workbookProtection workbookPassword="CAB7" lockStructure="1"/>
  <bookViews>
    <workbookView xWindow="9600" yWindow="195" windowWidth="9585" windowHeight="13110" tabRatio="879" activeTab="3"/>
  </bookViews>
  <sheets>
    <sheet name="Guidance" sheetId="14" r:id="rId1"/>
    <sheet name="Income and expenditure" sheetId="19" r:id="rId2"/>
    <sheet name="Summary cash flow" sheetId="1" r:id="rId3"/>
    <sheet name="Cash flow (quarterly)" sheetId="20" r:id="rId4"/>
    <sheet name="Capital summary" sheetId="16" r:id="rId5"/>
    <sheet name="Capital income" sheetId="11" r:id="rId6"/>
    <sheet name="Capital expenditure" sheetId="4" r:id="rId7"/>
    <sheet name="Rental income" sheetId="2" r:id="rId8"/>
    <sheet name="Grant funding" sheetId="10" r:id="rId9"/>
    <sheet name="Donations" sheetId="12" r:id="rId10"/>
    <sheet name="Gift aid" sheetId="13" r:id="rId11"/>
    <sheet name="Heritage attraction" sheetId="6" r:id="rId12"/>
    <sheet name="Café " sheetId="5" r:id="rId13"/>
    <sheet name="Shop" sheetId="7" r:id="rId14"/>
    <sheet name="Activities" sheetId="24" r:id="rId15"/>
    <sheet name="Events" sheetId="8" r:id="rId16"/>
    <sheet name="Overheads" sheetId="9" r:id="rId17"/>
    <sheet name="Staff expenditure" sheetId="3" r:id="rId18"/>
    <sheet name="Finance costs" sheetId="15" r:id="rId19"/>
    <sheet name="Sheet2" sheetId="21" r:id="rId20"/>
  </sheets>
  <definedNames>
    <definedName name="_xlnm.Print_Area" localSheetId="14">Activities!$A$1:$N$14</definedName>
    <definedName name="_xlnm.Print_Area" localSheetId="12">'Café '!$A$1:$O$39</definedName>
    <definedName name="_xlnm.Print_Area" localSheetId="6">'Capital expenditure'!$A$1:$AK$47</definedName>
    <definedName name="_xlnm.Print_Area" localSheetId="5">'Capital income'!$A$1:$AJ$40</definedName>
    <definedName name="_xlnm.Print_Area" localSheetId="4">'Capital summary'!$A$1:$AB$12</definedName>
    <definedName name="_xlnm.Print_Area" localSheetId="3">'Cash flow (quarterly)'!$A$1:$H$202</definedName>
    <definedName name="_xlnm.Print_Area" localSheetId="18">'Finance costs'!$A$1:$M$57</definedName>
    <definedName name="_xlnm.Print_Area" localSheetId="10">'Gift aid'!$A$1:$P$24</definedName>
    <definedName name="_xlnm.Print_Area" localSheetId="0">Guidance!$A$1:$D$24</definedName>
    <definedName name="_xlnm.Print_Area" localSheetId="11">'Heritage attraction'!$A$1:$N$18</definedName>
    <definedName name="_xlnm.Print_Area" localSheetId="1">'Income and expenditure'!$A$1:$N$78</definedName>
    <definedName name="_xlnm.Print_Area" localSheetId="16">Overheads!$A$1:$N$21</definedName>
    <definedName name="_xlnm.Print_Area" localSheetId="7">'Rental income'!$A$1:$N$41</definedName>
  </definedNames>
  <calcPr calcId="145621"/>
</workbook>
</file>

<file path=xl/calcChain.xml><?xml version="1.0" encoding="utf-8"?>
<calcChain xmlns="http://schemas.openxmlformats.org/spreadsheetml/2006/main">
  <c r="AH6" i="4" l="1"/>
  <c r="AG6" i="4"/>
  <c r="AF6" i="4"/>
  <c r="AE6" i="4"/>
  <c r="AC6" i="4"/>
  <c r="AB6" i="4"/>
  <c r="AA6" i="4"/>
  <c r="Z6" i="4"/>
  <c r="X6" i="4"/>
  <c r="W6" i="4"/>
  <c r="V6" i="4"/>
  <c r="U6" i="4"/>
  <c r="S6" i="4"/>
  <c r="R6" i="4"/>
  <c r="Q6" i="4"/>
  <c r="P6" i="4"/>
  <c r="N6" i="4"/>
  <c r="M6" i="4"/>
  <c r="L6" i="4"/>
  <c r="K6" i="4"/>
  <c r="I6" i="4"/>
  <c r="H6" i="4"/>
  <c r="G6" i="4"/>
  <c r="F6" i="4"/>
  <c r="O39" i="11"/>
  <c r="J39" i="11"/>
  <c r="J35" i="11"/>
  <c r="J30" i="11"/>
  <c r="O30" i="11"/>
  <c r="O35" i="11"/>
  <c r="T39" i="11"/>
  <c r="T35" i="11"/>
  <c r="T30" i="11"/>
  <c r="T9" i="11"/>
  <c r="Y9" i="11"/>
  <c r="Y10" i="11"/>
  <c r="Y11" i="11"/>
  <c r="Y12" i="11"/>
  <c r="Y14" i="11"/>
  <c r="Y15" i="11"/>
  <c r="Y16" i="11"/>
  <c r="Y17" i="11"/>
  <c r="Y18" i="11"/>
  <c r="Y19" i="11"/>
  <c r="Y20" i="11"/>
  <c r="Y21" i="11"/>
  <c r="Y22" i="11"/>
  <c r="Y23" i="11"/>
  <c r="Y24" i="11"/>
  <c r="Y25" i="11"/>
  <c r="Y26" i="11"/>
  <c r="Y27" i="11"/>
  <c r="Y28" i="11"/>
  <c r="Y30" i="11"/>
  <c r="Y31" i="11"/>
  <c r="Y32" i="11"/>
  <c r="Y33" i="11"/>
  <c r="Y35" i="11"/>
  <c r="Y36" i="11"/>
  <c r="Y39" i="11"/>
  <c r="AD9" i="11"/>
  <c r="AD10" i="11"/>
  <c r="AD11" i="11"/>
  <c r="AD12" i="11"/>
  <c r="AD14" i="11"/>
  <c r="AD15" i="11"/>
  <c r="AD16" i="11"/>
  <c r="AD17" i="11"/>
  <c r="AD18" i="11"/>
  <c r="AD19" i="11"/>
  <c r="AD20" i="11"/>
  <c r="AD21" i="11"/>
  <c r="AD22" i="11"/>
  <c r="AD23" i="11"/>
  <c r="AD24" i="11"/>
  <c r="AD25" i="11"/>
  <c r="AD26" i="11"/>
  <c r="AD27" i="11"/>
  <c r="AD28" i="11"/>
  <c r="AD30" i="11"/>
  <c r="AD31" i="11"/>
  <c r="AD32" i="11"/>
  <c r="AD33" i="11"/>
  <c r="AD35" i="11"/>
  <c r="AD36" i="11"/>
  <c r="AD39" i="11"/>
  <c r="AD37" i="11"/>
  <c r="O19" i="11"/>
  <c r="O18" i="11"/>
  <c r="O17" i="11"/>
  <c r="J17" i="11"/>
  <c r="J18" i="11"/>
  <c r="T17" i="11"/>
  <c r="T18" i="11"/>
  <c r="T14" i="11"/>
  <c r="O14" i="11"/>
  <c r="J14" i="11"/>
  <c r="O9" i="11"/>
  <c r="J9" i="11"/>
  <c r="E14" i="11"/>
  <c r="G35" i="11"/>
  <c r="H35" i="11"/>
  <c r="I35" i="11"/>
  <c r="K35" i="11"/>
  <c r="L35" i="11"/>
  <c r="M35" i="11"/>
  <c r="N35" i="11"/>
  <c r="P35" i="11"/>
  <c r="Q35" i="11"/>
  <c r="R35" i="11"/>
  <c r="S35" i="11"/>
  <c r="U35" i="11"/>
  <c r="V35" i="11"/>
  <c r="W35" i="11"/>
  <c r="X35" i="11"/>
  <c r="Z35" i="11"/>
  <c r="AA35" i="11"/>
  <c r="AB35" i="11"/>
  <c r="AC35" i="11"/>
  <c r="AE35" i="11"/>
  <c r="AF35" i="11"/>
  <c r="AG35" i="11"/>
  <c r="AH35" i="11"/>
  <c r="F35" i="11"/>
  <c r="F14" i="11"/>
  <c r="G14" i="11"/>
  <c r="H14" i="11"/>
  <c r="I14" i="11"/>
  <c r="K14" i="11"/>
  <c r="L14" i="11"/>
  <c r="M14" i="11"/>
  <c r="N14" i="11"/>
  <c r="P14" i="11"/>
  <c r="Q14" i="11"/>
  <c r="R14" i="11"/>
  <c r="S14" i="11"/>
  <c r="U14" i="11"/>
  <c r="V14" i="11"/>
  <c r="W14" i="11"/>
  <c r="X14" i="11"/>
  <c r="Z14" i="11"/>
  <c r="AA14" i="11"/>
  <c r="AB14" i="11"/>
  <c r="AC14" i="11"/>
  <c r="AE14" i="11"/>
  <c r="AF14" i="11"/>
  <c r="AG14" i="11"/>
  <c r="AH14" i="11"/>
  <c r="G39" i="11"/>
  <c r="H39" i="11"/>
  <c r="I39" i="11"/>
  <c r="K39" i="11"/>
  <c r="L39" i="11"/>
  <c r="M39" i="11"/>
  <c r="N39" i="11"/>
  <c r="P39" i="11"/>
  <c r="Q39" i="11"/>
  <c r="R39" i="11"/>
  <c r="S39" i="11"/>
  <c r="U39" i="11"/>
  <c r="V39" i="11"/>
  <c r="W39" i="11"/>
  <c r="X39" i="11"/>
  <c r="Z39" i="11"/>
  <c r="AA39" i="11"/>
  <c r="AB39" i="11"/>
  <c r="AC39" i="11"/>
  <c r="AE39" i="11"/>
  <c r="AF39" i="11"/>
  <c r="AG39" i="11"/>
  <c r="AH39" i="11"/>
  <c r="B47" i="20"/>
  <c r="B112" i="20" s="1"/>
  <c r="B177" i="20" s="1"/>
  <c r="B17" i="20"/>
  <c r="F30" i="11"/>
  <c r="E30" i="11" s="1"/>
  <c r="G30" i="11"/>
  <c r="H30" i="11"/>
  <c r="I30" i="11"/>
  <c r="K30" i="11"/>
  <c r="L30" i="11"/>
  <c r="M30" i="11"/>
  <c r="N30" i="11"/>
  <c r="P30" i="11"/>
  <c r="Q30" i="11"/>
  <c r="R30" i="11"/>
  <c r="S30" i="11"/>
  <c r="U30" i="11"/>
  <c r="V30" i="11"/>
  <c r="W30" i="11"/>
  <c r="X30" i="11"/>
  <c r="Z30" i="11"/>
  <c r="AA30" i="11"/>
  <c r="AB30" i="11"/>
  <c r="AC30" i="11"/>
  <c r="AE30" i="11"/>
  <c r="AF30" i="11"/>
  <c r="AG30" i="11"/>
  <c r="AH30" i="11"/>
  <c r="F9" i="11"/>
  <c r="E9" i="11" s="1"/>
  <c r="G9" i="11"/>
  <c r="H9" i="11"/>
  <c r="I9" i="11"/>
  <c r="K9" i="11"/>
  <c r="L9" i="11"/>
  <c r="M9" i="11"/>
  <c r="N9" i="11"/>
  <c r="P9" i="11"/>
  <c r="Q9" i="11"/>
  <c r="R9" i="11"/>
  <c r="S9" i="11"/>
  <c r="U9" i="11"/>
  <c r="V9" i="11"/>
  <c r="W9" i="11"/>
  <c r="X9" i="11"/>
  <c r="Z9" i="11"/>
  <c r="AA9" i="11"/>
  <c r="AB9" i="11"/>
  <c r="AC9" i="11"/>
  <c r="AE9" i="11"/>
  <c r="AF9" i="11"/>
  <c r="AG9" i="11"/>
  <c r="AH9" i="11"/>
  <c r="G44" i="4"/>
  <c r="G46" i="4" s="1"/>
  <c r="E9" i="16" s="1"/>
  <c r="H44" i="4"/>
  <c r="H46" i="4" s="1"/>
  <c r="F9" i="16" s="1"/>
  <c r="I44" i="4"/>
  <c r="I46" i="4" s="1"/>
  <c r="G9" i="16" s="1"/>
  <c r="K44" i="4"/>
  <c r="K46" i="4" s="1"/>
  <c r="I9" i="16" s="1"/>
  <c r="L44" i="4"/>
  <c r="L46" i="4" s="1"/>
  <c r="J9" i="16" s="1"/>
  <c r="M44" i="4"/>
  <c r="M46" i="4" s="1"/>
  <c r="K9" i="16" s="1"/>
  <c r="N44" i="4"/>
  <c r="N46" i="4" s="1"/>
  <c r="L9" i="16" s="1"/>
  <c r="P44" i="4"/>
  <c r="P46" i="4" s="1"/>
  <c r="N9" i="16" s="1"/>
  <c r="Q44" i="4"/>
  <c r="Q46" i="4" s="1"/>
  <c r="O9" i="16" s="1"/>
  <c r="R44" i="4"/>
  <c r="R46" i="4" s="1"/>
  <c r="P9" i="16" s="1"/>
  <c r="S44" i="4"/>
  <c r="S46" i="4" s="1"/>
  <c r="Q9" i="16" s="1"/>
  <c r="U44" i="4"/>
  <c r="U46" i="4" s="1"/>
  <c r="S9" i="16" s="1"/>
  <c r="V44" i="4"/>
  <c r="V46" i="4" s="1"/>
  <c r="T9" i="16" s="1"/>
  <c r="W44" i="4"/>
  <c r="W46" i="4" s="1"/>
  <c r="U9" i="16" s="1"/>
  <c r="X44" i="4"/>
  <c r="X46" i="4" s="1"/>
  <c r="V9" i="16" s="1"/>
  <c r="Z44" i="4"/>
  <c r="Z46" i="4" s="1"/>
  <c r="X9" i="16" s="1"/>
  <c r="AA44" i="4"/>
  <c r="AA46" i="4" s="1"/>
  <c r="Y9" i="16" s="1"/>
  <c r="AB44" i="4"/>
  <c r="AB46" i="4" s="1"/>
  <c r="Z9" i="16" s="1"/>
  <c r="AC44" i="4"/>
  <c r="AC46" i="4" s="1"/>
  <c r="AA9" i="16" s="1"/>
  <c r="AE44" i="4"/>
  <c r="AE46" i="4" s="1"/>
  <c r="AF44" i="4"/>
  <c r="AF46" i="4" s="1"/>
  <c r="AG44" i="4"/>
  <c r="AG46" i="4" s="1"/>
  <c r="AH44" i="4"/>
  <c r="AH46" i="4" s="1"/>
  <c r="G25" i="4"/>
  <c r="H25" i="4"/>
  <c r="I25" i="4"/>
  <c r="J25" i="4"/>
  <c r="K25" i="4"/>
  <c r="L25" i="4"/>
  <c r="M25" i="4"/>
  <c r="N25" i="4"/>
  <c r="O25" i="4"/>
  <c r="P25" i="4"/>
  <c r="Q25" i="4"/>
  <c r="R25" i="4"/>
  <c r="S25" i="4"/>
  <c r="T25" i="4"/>
  <c r="U25" i="4"/>
  <c r="V25" i="4"/>
  <c r="W25" i="4"/>
  <c r="X25" i="4"/>
  <c r="Y25" i="4"/>
  <c r="Z25" i="4"/>
  <c r="AA25" i="4"/>
  <c r="AB25" i="4"/>
  <c r="AC25" i="4"/>
  <c r="AD25" i="4"/>
  <c r="AE25" i="4"/>
  <c r="AF25" i="4"/>
  <c r="AG25" i="4"/>
  <c r="AH25" i="4"/>
  <c r="F16" i="4"/>
  <c r="G16" i="4"/>
  <c r="H16" i="4"/>
  <c r="I16" i="4"/>
  <c r="J16" i="4"/>
  <c r="K16" i="4"/>
  <c r="L16" i="4"/>
  <c r="M16" i="4"/>
  <c r="N16" i="4"/>
  <c r="O16" i="4"/>
  <c r="P16" i="4"/>
  <c r="Q16" i="4"/>
  <c r="R16" i="4"/>
  <c r="S16" i="4"/>
  <c r="T16" i="4"/>
  <c r="U16" i="4"/>
  <c r="V16" i="4"/>
  <c r="W16" i="4"/>
  <c r="X16" i="4"/>
  <c r="Y16" i="4"/>
  <c r="Z16" i="4"/>
  <c r="AA16" i="4"/>
  <c r="AB16" i="4"/>
  <c r="AC16" i="4"/>
  <c r="AD16" i="4"/>
  <c r="AE16" i="4"/>
  <c r="AF16" i="4"/>
  <c r="AG16" i="4"/>
  <c r="AH16" i="4"/>
  <c r="AD6" i="4"/>
  <c r="Y6" i="4" s="1"/>
  <c r="T6" i="4" s="1"/>
  <c r="O6" i="4" s="1"/>
  <c r="J6" i="4" s="1"/>
  <c r="E6" i="4" s="1"/>
  <c r="E17" i="11"/>
  <c r="E18" i="11"/>
  <c r="E19" i="11"/>
  <c r="Y37" i="11"/>
  <c r="T37" i="11"/>
  <c r="T36" i="11"/>
  <c r="T33" i="11"/>
  <c r="T32" i="11"/>
  <c r="T31" i="11"/>
  <c r="T28" i="11"/>
  <c r="T27" i="11"/>
  <c r="T25" i="11"/>
  <c r="T24" i="11"/>
  <c r="T23" i="11"/>
  <c r="T22" i="11"/>
  <c r="T21" i="11"/>
  <c r="T20" i="11"/>
  <c r="T19" i="11"/>
  <c r="T16" i="11"/>
  <c r="T15" i="11"/>
  <c r="T12" i="11"/>
  <c r="T11" i="11"/>
  <c r="T10" i="11"/>
  <c r="O37" i="11"/>
  <c r="O36" i="11"/>
  <c r="O33" i="11"/>
  <c r="O32" i="11"/>
  <c r="O31" i="11"/>
  <c r="O28" i="11"/>
  <c r="O27" i="11"/>
  <c r="O25" i="11"/>
  <c r="O24" i="11"/>
  <c r="O23" i="11"/>
  <c r="O22" i="11"/>
  <c r="O21" i="11"/>
  <c r="O20" i="11"/>
  <c r="O16" i="11"/>
  <c r="O15" i="11"/>
  <c r="O12" i="11"/>
  <c r="O11" i="11"/>
  <c r="O10" i="11"/>
  <c r="J37" i="11"/>
  <c r="J36" i="11"/>
  <c r="J33" i="11"/>
  <c r="J32" i="11"/>
  <c r="J31" i="11"/>
  <c r="J28" i="11"/>
  <c r="J27" i="11"/>
  <c r="J25" i="11"/>
  <c r="J24" i="11"/>
  <c r="J23" i="11"/>
  <c r="J22" i="11"/>
  <c r="J21" i="11"/>
  <c r="J20" i="11"/>
  <c r="J19" i="11"/>
  <c r="J16" i="11"/>
  <c r="J15" i="11"/>
  <c r="J12" i="11"/>
  <c r="J11" i="11"/>
  <c r="J10" i="11"/>
  <c r="E37" i="11"/>
  <c r="E36" i="11"/>
  <c r="E33" i="11"/>
  <c r="E32" i="11"/>
  <c r="E31" i="11"/>
  <c r="E28" i="11"/>
  <c r="E27" i="11"/>
  <c r="E25" i="11"/>
  <c r="E24" i="11"/>
  <c r="E23" i="11"/>
  <c r="E22" i="11"/>
  <c r="E21" i="11"/>
  <c r="E20" i="11"/>
  <c r="E16" i="11"/>
  <c r="E15" i="11"/>
  <c r="E12" i="11"/>
  <c r="E11" i="11"/>
  <c r="E10" i="11"/>
  <c r="AD45" i="4"/>
  <c r="AD42" i="4"/>
  <c r="AD41" i="4"/>
  <c r="AD40" i="4"/>
  <c r="AD39" i="4"/>
  <c r="AD38" i="4"/>
  <c r="AD37" i="4"/>
  <c r="AD36" i="4"/>
  <c r="AD35" i="4"/>
  <c r="AD34" i="4"/>
  <c r="AD33" i="4"/>
  <c r="AD32" i="4"/>
  <c r="AD31" i="4"/>
  <c r="AD30" i="4"/>
  <c r="AD29" i="4"/>
  <c r="AD28" i="4"/>
  <c r="AD27" i="4"/>
  <c r="AD26" i="4"/>
  <c r="AD23" i="4"/>
  <c r="AD22" i="4"/>
  <c r="AD21" i="4"/>
  <c r="AD20" i="4"/>
  <c r="AD19" i="4"/>
  <c r="AD18" i="4"/>
  <c r="AD17" i="4"/>
  <c r="AD14" i="4"/>
  <c r="AD13" i="4"/>
  <c r="AD12" i="4"/>
  <c r="AD11" i="4"/>
  <c r="AD10" i="4"/>
  <c r="AD9" i="4"/>
  <c r="AD8" i="4"/>
  <c r="AD7" i="4"/>
  <c r="Y45" i="4"/>
  <c r="Y42" i="4"/>
  <c r="Y41" i="4"/>
  <c r="Y40" i="4"/>
  <c r="Y39" i="4"/>
  <c r="Y38" i="4"/>
  <c r="Y37" i="4"/>
  <c r="Y36" i="4"/>
  <c r="Y35" i="4"/>
  <c r="Y34" i="4"/>
  <c r="Y33" i="4"/>
  <c r="Y32" i="4"/>
  <c r="Y31" i="4"/>
  <c r="Y30" i="4"/>
  <c r="Y29" i="4"/>
  <c r="Y28" i="4"/>
  <c r="Y27" i="4"/>
  <c r="Y26" i="4"/>
  <c r="Y23" i="4"/>
  <c r="Y22" i="4"/>
  <c r="Y21" i="4"/>
  <c r="Y20" i="4"/>
  <c r="Y19" i="4"/>
  <c r="Y18" i="4"/>
  <c r="Y17" i="4"/>
  <c r="Y14" i="4"/>
  <c r="Y13" i="4"/>
  <c r="Y12" i="4"/>
  <c r="Y11" i="4"/>
  <c r="Y10" i="4"/>
  <c r="Y9" i="4"/>
  <c r="Y8" i="4"/>
  <c r="Y7" i="4"/>
  <c r="T45" i="4"/>
  <c r="T42" i="4"/>
  <c r="T41" i="4"/>
  <c r="T40" i="4"/>
  <c r="T39" i="4"/>
  <c r="T38" i="4"/>
  <c r="T37" i="4"/>
  <c r="T36" i="4"/>
  <c r="T35" i="4"/>
  <c r="T34" i="4"/>
  <c r="T33" i="4"/>
  <c r="T32" i="4"/>
  <c r="T31" i="4"/>
  <c r="T30" i="4"/>
  <c r="T29" i="4"/>
  <c r="T28" i="4"/>
  <c r="T27" i="4"/>
  <c r="T26" i="4"/>
  <c r="T23" i="4"/>
  <c r="T22" i="4"/>
  <c r="T21" i="4"/>
  <c r="T20" i="4"/>
  <c r="T19" i="4"/>
  <c r="T18" i="4"/>
  <c r="T17" i="4"/>
  <c r="T14" i="4"/>
  <c r="T13" i="4"/>
  <c r="T12" i="4"/>
  <c r="T11" i="4"/>
  <c r="T10" i="4"/>
  <c r="T9" i="4"/>
  <c r="T8" i="4"/>
  <c r="T7" i="4"/>
  <c r="O45" i="4"/>
  <c r="O42" i="4"/>
  <c r="O41" i="4"/>
  <c r="O40" i="4"/>
  <c r="O39" i="4"/>
  <c r="O38" i="4"/>
  <c r="O37" i="4"/>
  <c r="O36" i="4"/>
  <c r="O35" i="4"/>
  <c r="O34" i="4"/>
  <c r="O33" i="4"/>
  <c r="O32" i="4"/>
  <c r="O31" i="4"/>
  <c r="O30" i="4"/>
  <c r="O29" i="4"/>
  <c r="O28" i="4"/>
  <c r="O27" i="4"/>
  <c r="O26" i="4"/>
  <c r="O23" i="4"/>
  <c r="O22" i="4"/>
  <c r="O21" i="4"/>
  <c r="O20" i="4"/>
  <c r="O19" i="4"/>
  <c r="O18" i="4"/>
  <c r="O17" i="4"/>
  <c r="O14" i="4"/>
  <c r="O13" i="4"/>
  <c r="O12" i="4"/>
  <c r="O11" i="4"/>
  <c r="O10" i="4"/>
  <c r="O9" i="4"/>
  <c r="O8" i="4"/>
  <c r="O7" i="4"/>
  <c r="J45" i="4"/>
  <c r="J42" i="4"/>
  <c r="J41" i="4"/>
  <c r="J40" i="4"/>
  <c r="J39" i="4"/>
  <c r="J38" i="4"/>
  <c r="J37" i="4"/>
  <c r="J36" i="4"/>
  <c r="J35" i="4"/>
  <c r="J34" i="4"/>
  <c r="J33" i="4"/>
  <c r="J32" i="4"/>
  <c r="J31" i="4"/>
  <c r="J30" i="4"/>
  <c r="J29" i="4"/>
  <c r="J28" i="4"/>
  <c r="J27" i="4"/>
  <c r="J26" i="4"/>
  <c r="J23" i="4"/>
  <c r="J22" i="4"/>
  <c r="J21" i="4"/>
  <c r="J20" i="4"/>
  <c r="J19" i="4"/>
  <c r="J18" i="4"/>
  <c r="J17" i="4"/>
  <c r="J14" i="4"/>
  <c r="J13" i="4"/>
  <c r="J12" i="4"/>
  <c r="J11" i="4"/>
  <c r="J10" i="4"/>
  <c r="J9" i="4"/>
  <c r="J8" i="4"/>
  <c r="J7" i="4"/>
  <c r="E42" i="4"/>
  <c r="E41" i="4"/>
  <c r="E40" i="4"/>
  <c r="E39" i="4"/>
  <c r="E38" i="4"/>
  <c r="E37" i="4"/>
  <c r="E36" i="4"/>
  <c r="E35" i="4"/>
  <c r="E34" i="4"/>
  <c r="E33" i="4"/>
  <c r="E32" i="4"/>
  <c r="E31" i="4"/>
  <c r="E30" i="4"/>
  <c r="E29" i="4"/>
  <c r="E28" i="4"/>
  <c r="E23" i="4"/>
  <c r="E22" i="4"/>
  <c r="E21" i="4"/>
  <c r="E20" i="4"/>
  <c r="E19" i="4"/>
  <c r="E18" i="4"/>
  <c r="E17" i="4"/>
  <c r="E14" i="4"/>
  <c r="E13" i="4"/>
  <c r="E12" i="4"/>
  <c r="E11" i="4"/>
  <c r="E10" i="4"/>
  <c r="E9" i="4"/>
  <c r="E8" i="4"/>
  <c r="C13" i="19"/>
  <c r="Z8" i="16"/>
  <c r="AA8" i="16"/>
  <c r="C198" i="20"/>
  <c r="C133" i="20"/>
  <c r="C68" i="20"/>
  <c r="B68" i="20"/>
  <c r="B133" i="20" s="1"/>
  <c r="B198" i="20" s="1"/>
  <c r="B69" i="20"/>
  <c r="B134" i="20" s="1"/>
  <c r="B199" i="20" s="1"/>
  <c r="B70" i="20"/>
  <c r="E35" i="11" l="1"/>
  <c r="F39" i="11"/>
  <c r="E39" i="11" s="1"/>
  <c r="E16" i="4"/>
  <c r="AD44" i="4"/>
  <c r="AD46" i="4" s="1"/>
  <c r="H43" i="19" s="1"/>
  <c r="Y44" i="4"/>
  <c r="Y46" i="4" s="1"/>
  <c r="W9" i="16" s="1"/>
  <c r="T44" i="4"/>
  <c r="T46" i="4" s="1"/>
  <c r="R9" i="16" s="1"/>
  <c r="O44" i="4"/>
  <c r="O46" i="4" s="1"/>
  <c r="M9" i="16" s="1"/>
  <c r="J44" i="4"/>
  <c r="J46" i="4" s="1"/>
  <c r="H9" i="16" s="1"/>
  <c r="Y8" i="16"/>
  <c r="Y11" i="16" s="1"/>
  <c r="Z6" i="16" s="1"/>
  <c r="AA11" i="16"/>
  <c r="Z11" i="16"/>
  <c r="AA6" i="16" s="1"/>
  <c r="D11" i="8"/>
  <c r="D10" i="8"/>
  <c r="D9" i="8"/>
  <c r="D8" i="8"/>
  <c r="D7" i="8"/>
  <c r="D6" i="8"/>
  <c r="D5" i="8"/>
  <c r="C13" i="24"/>
  <c r="C5" i="7"/>
  <c r="C7" i="7" s="1"/>
  <c r="C9" i="7" s="1"/>
  <c r="C33" i="19" s="1"/>
  <c r="C35" i="5"/>
  <c r="C32" i="5"/>
  <c r="C29" i="5"/>
  <c r="C12" i="5"/>
  <c r="C15" i="5" s="1"/>
  <c r="C5" i="5"/>
  <c r="C7" i="5" s="1"/>
  <c r="C9" i="5" s="1"/>
  <c r="C6" i="6"/>
  <c r="C22" i="13"/>
  <c r="C20" i="13"/>
  <c r="C19" i="13"/>
  <c r="C17" i="13"/>
  <c r="C16" i="13"/>
  <c r="C14" i="13"/>
  <c r="C10" i="13"/>
  <c r="C8" i="13"/>
  <c r="C14" i="19" l="1"/>
  <c r="C5" i="13"/>
  <c r="C7" i="13" s="1"/>
  <c r="H42" i="1"/>
  <c r="G42" i="1"/>
  <c r="G43" i="19"/>
  <c r="X8" i="16"/>
  <c r="X11" i="16" s="1"/>
  <c r="Y6" i="16" s="1"/>
  <c r="D12" i="8"/>
  <c r="C34" i="19" s="1"/>
  <c r="C36" i="5"/>
  <c r="C38" i="5" s="1"/>
  <c r="C16" i="5"/>
  <c r="C7" i="12"/>
  <c r="C29" i="12"/>
  <c r="C31" i="12" s="1"/>
  <c r="C32" i="12"/>
  <c r="C34" i="12" s="1"/>
  <c r="C35" i="12"/>
  <c r="C37" i="12" s="1"/>
  <c r="C38" i="12"/>
  <c r="C40" i="12" s="1"/>
  <c r="C41" i="12"/>
  <c r="C43" i="12"/>
  <c r="C44" i="12"/>
  <c r="C46" i="12" s="1"/>
  <c r="C26" i="12"/>
  <c r="C28" i="12" s="1"/>
  <c r="C20" i="12"/>
  <c r="C9" i="10"/>
  <c r="C35" i="2"/>
  <c r="C27" i="19"/>
  <c r="C28" i="19"/>
  <c r="C29" i="19"/>
  <c r="C30" i="19"/>
  <c r="C31" i="19"/>
  <c r="C32" i="19"/>
  <c r="C26" i="19"/>
  <c r="C18" i="19"/>
  <c r="C19" i="19"/>
  <c r="C20" i="19"/>
  <c r="C21" i="19"/>
  <c r="C22" i="19"/>
  <c r="C23" i="19"/>
  <c r="M26" i="19"/>
  <c r="M27" i="19"/>
  <c r="M28" i="19"/>
  <c r="M29" i="19"/>
  <c r="M30" i="19"/>
  <c r="M31" i="19"/>
  <c r="M32" i="19"/>
  <c r="L26" i="19"/>
  <c r="L27" i="19"/>
  <c r="L28" i="19"/>
  <c r="L29" i="19"/>
  <c r="L30" i="19"/>
  <c r="L31" i="19"/>
  <c r="L32" i="19"/>
  <c r="K26" i="19"/>
  <c r="K27" i="19"/>
  <c r="K28" i="19"/>
  <c r="K29" i="19"/>
  <c r="K30" i="19"/>
  <c r="K31" i="19"/>
  <c r="K32" i="19"/>
  <c r="J26" i="19"/>
  <c r="J27" i="19"/>
  <c r="J28" i="19"/>
  <c r="J29" i="19"/>
  <c r="J30" i="19"/>
  <c r="J31" i="19"/>
  <c r="J32" i="19"/>
  <c r="H32" i="19"/>
  <c r="I26" i="19"/>
  <c r="I27" i="19"/>
  <c r="I28" i="19"/>
  <c r="I29" i="19"/>
  <c r="I30" i="19"/>
  <c r="I31" i="19"/>
  <c r="I32" i="19"/>
  <c r="H26" i="19"/>
  <c r="H27" i="19"/>
  <c r="H28" i="19"/>
  <c r="H29" i="19"/>
  <c r="H30" i="19"/>
  <c r="H31" i="19"/>
  <c r="G26" i="19"/>
  <c r="G27" i="19"/>
  <c r="G28" i="19"/>
  <c r="G29" i="19"/>
  <c r="G30" i="19"/>
  <c r="G31" i="19"/>
  <c r="G32" i="19"/>
  <c r="F26" i="19"/>
  <c r="F27" i="19"/>
  <c r="F28" i="19"/>
  <c r="F29" i="19"/>
  <c r="F30" i="19"/>
  <c r="F31" i="19"/>
  <c r="F32" i="19"/>
  <c r="E26" i="19"/>
  <c r="E27" i="19"/>
  <c r="E28" i="19"/>
  <c r="E29" i="19"/>
  <c r="E30" i="19"/>
  <c r="E31" i="19"/>
  <c r="E32" i="19"/>
  <c r="D26" i="19"/>
  <c r="D27" i="19"/>
  <c r="D28" i="19"/>
  <c r="D29" i="19"/>
  <c r="D30" i="19"/>
  <c r="D31" i="19"/>
  <c r="D32" i="19"/>
  <c r="C17" i="19"/>
  <c r="F42" i="1" l="1"/>
  <c r="F43" i="19"/>
  <c r="H12" i="1"/>
  <c r="H12" i="19"/>
  <c r="C47" i="12"/>
  <c r="C8" i="12" s="1"/>
  <c r="E42" i="1" l="1"/>
  <c r="E43" i="19"/>
  <c r="W8" i="16"/>
  <c r="W11" i="16" s="1"/>
  <c r="X6" i="16" s="1"/>
  <c r="C12" i="12"/>
  <c r="C35" i="19" s="1"/>
  <c r="C11" i="13"/>
  <c r="C13" i="13" s="1"/>
  <c r="C23" i="13" s="1"/>
  <c r="C36" i="19" s="1"/>
  <c r="B51" i="19"/>
  <c r="D42" i="1" l="1"/>
  <c r="D43" i="19"/>
  <c r="V8" i="16"/>
  <c r="V11" i="16" s="1"/>
  <c r="W6" i="16" s="1"/>
  <c r="I35" i="2"/>
  <c r="J35" i="2"/>
  <c r="K35" i="2"/>
  <c r="L35" i="2"/>
  <c r="M35" i="2"/>
  <c r="C171" i="20"/>
  <c r="H171" i="20" s="1"/>
  <c r="C172" i="20"/>
  <c r="H172" i="20" s="1"/>
  <c r="C106" i="20"/>
  <c r="H106" i="20" s="1"/>
  <c r="C107" i="20"/>
  <c r="H107" i="20" s="1"/>
  <c r="B80" i="20"/>
  <c r="B145" i="20" s="1"/>
  <c r="G197" i="20"/>
  <c r="G199" i="20" s="1"/>
  <c r="F197" i="20"/>
  <c r="F199" i="20" s="1"/>
  <c r="E197" i="20"/>
  <c r="E199" i="20" s="1"/>
  <c r="D197" i="20"/>
  <c r="D199" i="20" s="1"/>
  <c r="H175" i="20"/>
  <c r="G174" i="20"/>
  <c r="F174" i="20"/>
  <c r="E174" i="20"/>
  <c r="D174" i="20"/>
  <c r="G132" i="20"/>
  <c r="G134" i="20" s="1"/>
  <c r="F132" i="20"/>
  <c r="F134" i="20" s="1"/>
  <c r="E132" i="20"/>
  <c r="E134" i="20" s="1"/>
  <c r="D132" i="20"/>
  <c r="D134" i="20" s="1"/>
  <c r="H110" i="20"/>
  <c r="G109" i="20"/>
  <c r="F109" i="20"/>
  <c r="E109" i="20"/>
  <c r="D109" i="20"/>
  <c r="E44" i="20"/>
  <c r="F44" i="20"/>
  <c r="G44" i="20"/>
  <c r="D44" i="20"/>
  <c r="H45" i="20"/>
  <c r="C20" i="20"/>
  <c r="H20" i="20" s="1"/>
  <c r="C21" i="20"/>
  <c r="H21" i="20" s="1"/>
  <c r="C22" i="20"/>
  <c r="H22" i="20" s="1"/>
  <c r="C23" i="20"/>
  <c r="H23" i="20" s="1"/>
  <c r="C24" i="20"/>
  <c r="H24" i="20" s="1"/>
  <c r="C25" i="20"/>
  <c r="H25" i="20" s="1"/>
  <c r="C26" i="20"/>
  <c r="H26" i="20" s="1"/>
  <c r="C27" i="20"/>
  <c r="H27" i="20" s="1"/>
  <c r="C28" i="20"/>
  <c r="H28" i="20" s="1"/>
  <c r="C29" i="20"/>
  <c r="H29" i="20" s="1"/>
  <c r="C30" i="20"/>
  <c r="H30" i="20" s="1"/>
  <c r="C31" i="20"/>
  <c r="H31" i="20" s="1"/>
  <c r="C32" i="20"/>
  <c r="H32" i="20" s="1"/>
  <c r="C33" i="20"/>
  <c r="H33" i="20" s="1"/>
  <c r="C34" i="20"/>
  <c r="H34" i="20" s="1"/>
  <c r="C35" i="20"/>
  <c r="H35" i="20" s="1"/>
  <c r="C36" i="20"/>
  <c r="H36" i="20" s="1"/>
  <c r="C37" i="20"/>
  <c r="H37" i="20" s="1"/>
  <c r="C38" i="20"/>
  <c r="H38" i="20" s="1"/>
  <c r="C39" i="20"/>
  <c r="H39" i="20" s="1"/>
  <c r="C40" i="20"/>
  <c r="H40" i="20" s="1"/>
  <c r="C41" i="20"/>
  <c r="H41" i="20" s="1"/>
  <c r="C42" i="20"/>
  <c r="H42" i="20" s="1"/>
  <c r="C65" i="20"/>
  <c r="H65" i="20" s="1"/>
  <c r="B82" i="20"/>
  <c r="B147" i="20" s="1"/>
  <c r="C18" i="20"/>
  <c r="H18" i="20" s="1"/>
  <c r="C19" i="20"/>
  <c r="H19" i="20" s="1"/>
  <c r="C16" i="20"/>
  <c r="H16" i="20" s="1"/>
  <c r="B71" i="20"/>
  <c r="B136" i="20" s="1"/>
  <c r="B201" i="20" s="1"/>
  <c r="B67" i="20"/>
  <c r="B132" i="20" s="1"/>
  <c r="B197" i="20" s="1"/>
  <c r="B65" i="20"/>
  <c r="B130" i="20" s="1"/>
  <c r="B195" i="20" s="1"/>
  <c r="B37" i="20"/>
  <c r="B102" i="20" s="1"/>
  <c r="B167" i="20" s="1"/>
  <c r="B38" i="20"/>
  <c r="B103" i="20" s="1"/>
  <c r="B168" i="20" s="1"/>
  <c r="B39" i="20"/>
  <c r="B104" i="20" s="1"/>
  <c r="B169" i="20" s="1"/>
  <c r="B40" i="20"/>
  <c r="B105" i="20" s="1"/>
  <c r="B170" i="20" s="1"/>
  <c r="B41" i="20"/>
  <c r="B106" i="20" s="1"/>
  <c r="B171" i="20" s="1"/>
  <c r="B42" i="20"/>
  <c r="B107" i="20" s="1"/>
  <c r="B172" i="20" s="1"/>
  <c r="B44" i="20"/>
  <c r="B109" i="20" s="1"/>
  <c r="B174" i="20" s="1"/>
  <c r="B46" i="20"/>
  <c r="B111" i="20" s="1"/>
  <c r="B33" i="19"/>
  <c r="B34" i="19"/>
  <c r="B35" i="19"/>
  <c r="B36" i="19"/>
  <c r="B37" i="19"/>
  <c r="B38" i="19"/>
  <c r="B16" i="20"/>
  <c r="B81" i="20" s="1"/>
  <c r="B146" i="20" s="1"/>
  <c r="K27" i="1"/>
  <c r="K28" i="1"/>
  <c r="K29" i="1"/>
  <c r="K30" i="1"/>
  <c r="K31" i="1"/>
  <c r="J27" i="1"/>
  <c r="J28" i="1"/>
  <c r="J29" i="1"/>
  <c r="J30" i="1"/>
  <c r="J31" i="1"/>
  <c r="I27" i="1"/>
  <c r="I28" i="1"/>
  <c r="I29" i="1"/>
  <c r="I30" i="1"/>
  <c r="I31" i="1"/>
  <c r="H27" i="1"/>
  <c r="H28" i="1"/>
  <c r="H29" i="1"/>
  <c r="H30" i="1"/>
  <c r="H31" i="1"/>
  <c r="G27" i="1"/>
  <c r="G28" i="1"/>
  <c r="G29" i="1"/>
  <c r="G30" i="1"/>
  <c r="G31" i="1"/>
  <c r="F27" i="1"/>
  <c r="F28" i="1"/>
  <c r="F29" i="1"/>
  <c r="F30" i="1"/>
  <c r="F31" i="1"/>
  <c r="E27" i="1"/>
  <c r="C162" i="20" s="1"/>
  <c r="H162" i="20" s="1"/>
  <c r="E28" i="1"/>
  <c r="C163" i="20" s="1"/>
  <c r="H163" i="20" s="1"/>
  <c r="E29" i="1"/>
  <c r="C164" i="20" s="1"/>
  <c r="H164" i="20" s="1"/>
  <c r="E30" i="1"/>
  <c r="C165" i="20" s="1"/>
  <c r="H165" i="20" s="1"/>
  <c r="E31" i="1"/>
  <c r="C166" i="20" s="1"/>
  <c r="H166" i="20" s="1"/>
  <c r="E26" i="1"/>
  <c r="C161" i="20" s="1"/>
  <c r="H161" i="20" s="1"/>
  <c r="F26" i="1"/>
  <c r="G26" i="1"/>
  <c r="H26" i="1"/>
  <c r="I26" i="1"/>
  <c r="J26" i="1"/>
  <c r="K26" i="1"/>
  <c r="L26" i="1"/>
  <c r="M26" i="1"/>
  <c r="E25" i="1"/>
  <c r="C160" i="20" s="1"/>
  <c r="H160" i="20" s="1"/>
  <c r="F25" i="1"/>
  <c r="G25" i="1"/>
  <c r="H25" i="1"/>
  <c r="I25" i="1"/>
  <c r="J25" i="1"/>
  <c r="K25" i="1"/>
  <c r="L25" i="1"/>
  <c r="M25" i="1"/>
  <c r="E24" i="1"/>
  <c r="C159" i="20" s="1"/>
  <c r="H159" i="20" s="1"/>
  <c r="F24" i="1"/>
  <c r="G24" i="1"/>
  <c r="H24" i="1"/>
  <c r="I24" i="1"/>
  <c r="J24" i="1"/>
  <c r="K24" i="1"/>
  <c r="L24" i="1"/>
  <c r="M24" i="1"/>
  <c r="D25" i="1"/>
  <c r="C95" i="20" s="1"/>
  <c r="H95" i="20" s="1"/>
  <c r="D26" i="1"/>
  <c r="C96" i="20" s="1"/>
  <c r="H96" i="20" s="1"/>
  <c r="D27" i="1"/>
  <c r="C97" i="20" s="1"/>
  <c r="H97" i="20" s="1"/>
  <c r="D28" i="1"/>
  <c r="C98" i="20" s="1"/>
  <c r="H98" i="20" s="1"/>
  <c r="D29" i="1"/>
  <c r="C99" i="20" s="1"/>
  <c r="H99" i="20" s="1"/>
  <c r="D30" i="1"/>
  <c r="C100" i="20" s="1"/>
  <c r="H100" i="20" s="1"/>
  <c r="D31" i="1"/>
  <c r="C101" i="20" s="1"/>
  <c r="H101" i="20" s="1"/>
  <c r="D24" i="1"/>
  <c r="C94" i="20" s="1"/>
  <c r="H94" i="20" s="1"/>
  <c r="B25" i="1"/>
  <c r="B26" i="19" s="1"/>
  <c r="B26" i="1"/>
  <c r="B27" i="1"/>
  <c r="B28" i="19" s="1"/>
  <c r="B28" i="1"/>
  <c r="B29" i="1"/>
  <c r="B30" i="19" s="1"/>
  <c r="B30" i="1"/>
  <c r="B31" i="1"/>
  <c r="B32" i="19" s="1"/>
  <c r="B24" i="1"/>
  <c r="B29" i="20" s="1"/>
  <c r="B94" i="20" s="1"/>
  <c r="B159" i="20" s="1"/>
  <c r="B23" i="1"/>
  <c r="B24" i="19" s="1"/>
  <c r="M17" i="1"/>
  <c r="M18" i="19" s="1"/>
  <c r="M18" i="1"/>
  <c r="M19" i="19" s="1"/>
  <c r="M19" i="1"/>
  <c r="M20" i="19" s="1"/>
  <c r="M20" i="1"/>
  <c r="M21" i="19" s="1"/>
  <c r="M21" i="1"/>
  <c r="M22" i="19" s="1"/>
  <c r="M22" i="1"/>
  <c r="M23" i="19" s="1"/>
  <c r="L17" i="1"/>
  <c r="L18" i="19" s="1"/>
  <c r="L18" i="1"/>
  <c r="L19" i="19" s="1"/>
  <c r="L19" i="1"/>
  <c r="L20" i="19" s="1"/>
  <c r="L20" i="1"/>
  <c r="L21" i="19" s="1"/>
  <c r="L21" i="1"/>
  <c r="L22" i="19" s="1"/>
  <c r="L22" i="1"/>
  <c r="L23" i="19" s="1"/>
  <c r="K17" i="1"/>
  <c r="K18" i="19" s="1"/>
  <c r="K18" i="1"/>
  <c r="K19" i="19" s="1"/>
  <c r="K19" i="1"/>
  <c r="K20" i="19" s="1"/>
  <c r="K20" i="1"/>
  <c r="K21" i="19" s="1"/>
  <c r="K21" i="1"/>
  <c r="K22" i="19" s="1"/>
  <c r="K22" i="1"/>
  <c r="K23" i="19" s="1"/>
  <c r="J17" i="1"/>
  <c r="J18" i="19" s="1"/>
  <c r="J18" i="1"/>
  <c r="J19" i="19" s="1"/>
  <c r="J19" i="1"/>
  <c r="J20" i="19" s="1"/>
  <c r="J20" i="1"/>
  <c r="J21" i="19" s="1"/>
  <c r="J21" i="1"/>
  <c r="J22" i="19" s="1"/>
  <c r="J22" i="1"/>
  <c r="J23" i="19" s="1"/>
  <c r="I17" i="1"/>
  <c r="I18" i="19" s="1"/>
  <c r="I18" i="1"/>
  <c r="I19" i="19" s="1"/>
  <c r="I19" i="1"/>
  <c r="I20" i="19" s="1"/>
  <c r="I20" i="1"/>
  <c r="I21" i="19" s="1"/>
  <c r="I21" i="1"/>
  <c r="I22" i="19" s="1"/>
  <c r="I22" i="1"/>
  <c r="I23" i="19" s="1"/>
  <c r="H17" i="1"/>
  <c r="H18" i="19" s="1"/>
  <c r="H18" i="1"/>
  <c r="H19" i="19" s="1"/>
  <c r="H19" i="1"/>
  <c r="H20" i="19" s="1"/>
  <c r="H20" i="1"/>
  <c r="H21" i="19" s="1"/>
  <c r="H21" i="1"/>
  <c r="H22" i="19" s="1"/>
  <c r="H22" i="1"/>
  <c r="H23" i="19" s="1"/>
  <c r="G17" i="1"/>
  <c r="G18" i="19" s="1"/>
  <c r="G18" i="1"/>
  <c r="G19" i="19" s="1"/>
  <c r="G19" i="1"/>
  <c r="G20" i="19" s="1"/>
  <c r="G20" i="1"/>
  <c r="G21" i="19" s="1"/>
  <c r="G21" i="1"/>
  <c r="G22" i="19" s="1"/>
  <c r="G22" i="1"/>
  <c r="G23" i="19" s="1"/>
  <c r="F17" i="1"/>
  <c r="F18" i="19" s="1"/>
  <c r="F18" i="1"/>
  <c r="F19" i="19" s="1"/>
  <c r="F19" i="1"/>
  <c r="F20" i="19" s="1"/>
  <c r="F20" i="1"/>
  <c r="F21" i="19" s="1"/>
  <c r="F21" i="1"/>
  <c r="F22" i="19" s="1"/>
  <c r="F22" i="1"/>
  <c r="F23" i="19" s="1"/>
  <c r="E17" i="1"/>
  <c r="E18" i="1"/>
  <c r="E19" i="1"/>
  <c r="E20" i="1"/>
  <c r="E21" i="1"/>
  <c r="E22" i="1"/>
  <c r="D17" i="1"/>
  <c r="D18" i="1"/>
  <c r="D19" i="1"/>
  <c r="D20" i="1"/>
  <c r="D21" i="1"/>
  <c r="D22" i="1"/>
  <c r="E16" i="1"/>
  <c r="F16" i="1"/>
  <c r="F17" i="19" s="1"/>
  <c r="G16" i="1"/>
  <c r="G17" i="19" s="1"/>
  <c r="H16" i="1"/>
  <c r="H17" i="19" s="1"/>
  <c r="I16" i="1"/>
  <c r="I17" i="19" s="1"/>
  <c r="J16" i="1"/>
  <c r="J17" i="19" s="1"/>
  <c r="K16" i="1"/>
  <c r="K17" i="19" s="1"/>
  <c r="L16" i="1"/>
  <c r="L17" i="19" s="1"/>
  <c r="M16" i="1"/>
  <c r="M17" i="19" s="1"/>
  <c r="D16" i="1"/>
  <c r="B17" i="1"/>
  <c r="B22" i="20" s="1"/>
  <c r="B87" i="20" s="1"/>
  <c r="B152" i="20" s="1"/>
  <c r="B18" i="1"/>
  <c r="B19" i="19" s="1"/>
  <c r="B19" i="1"/>
  <c r="B24" i="20" s="1"/>
  <c r="B89" i="20" s="1"/>
  <c r="B154" i="20" s="1"/>
  <c r="B20" i="1"/>
  <c r="B21" i="19" s="1"/>
  <c r="B21" i="1"/>
  <c r="B26" i="20" s="1"/>
  <c r="B91" i="20" s="1"/>
  <c r="B156" i="20" s="1"/>
  <c r="B22" i="1"/>
  <c r="B23" i="19" s="1"/>
  <c r="B16" i="1"/>
  <c r="B17" i="19" s="1"/>
  <c r="B15" i="1"/>
  <c r="B20" i="20" s="1"/>
  <c r="B85" i="20" s="1"/>
  <c r="B150" i="20" s="1"/>
  <c r="B14" i="1"/>
  <c r="B19" i="20" s="1"/>
  <c r="B84" i="20" s="1"/>
  <c r="B149" i="20" s="1"/>
  <c r="B13" i="1"/>
  <c r="B18" i="20" s="1"/>
  <c r="B83" i="20" s="1"/>
  <c r="B148" i="20" s="1"/>
  <c r="B78" i="20"/>
  <c r="B143" i="20" s="1"/>
  <c r="M13" i="24"/>
  <c r="L13" i="24"/>
  <c r="K13" i="24"/>
  <c r="J13" i="24"/>
  <c r="I13" i="24"/>
  <c r="H13" i="24"/>
  <c r="G13" i="24"/>
  <c r="F13" i="24"/>
  <c r="E13" i="24"/>
  <c r="D13" i="24"/>
  <c r="H35" i="2"/>
  <c r="G35" i="2"/>
  <c r="F35" i="2"/>
  <c r="E35" i="2"/>
  <c r="D35" i="2"/>
  <c r="B176" i="20" l="1"/>
  <c r="U8" i="16"/>
  <c r="U11" i="16" s="1"/>
  <c r="V6" i="16" s="1"/>
  <c r="B35" i="20"/>
  <c r="B100" i="20" s="1"/>
  <c r="B165" i="20" s="1"/>
  <c r="B31" i="19"/>
  <c r="B33" i="20"/>
  <c r="B98" i="20" s="1"/>
  <c r="B163" i="20" s="1"/>
  <c r="B29" i="19"/>
  <c r="B31" i="20"/>
  <c r="B96" i="20" s="1"/>
  <c r="B161" i="20" s="1"/>
  <c r="B27" i="19"/>
  <c r="C86" i="20"/>
  <c r="H86" i="20" s="1"/>
  <c r="D17" i="19"/>
  <c r="C92" i="20"/>
  <c r="H92" i="20" s="1"/>
  <c r="D23" i="19"/>
  <c r="C90" i="20"/>
  <c r="H90" i="20" s="1"/>
  <c r="D21" i="19"/>
  <c r="C88" i="20"/>
  <c r="H88" i="20" s="1"/>
  <c r="D19" i="19"/>
  <c r="C157" i="20"/>
  <c r="H157" i="20" s="1"/>
  <c r="E23" i="19"/>
  <c r="C155" i="20"/>
  <c r="H155" i="20" s="1"/>
  <c r="E21" i="19"/>
  <c r="C153" i="20"/>
  <c r="H153" i="20" s="1"/>
  <c r="E19" i="19"/>
  <c r="C151" i="20"/>
  <c r="H151" i="20" s="1"/>
  <c r="E17" i="19"/>
  <c r="C91" i="20"/>
  <c r="H91" i="20" s="1"/>
  <c r="D22" i="19"/>
  <c r="C89" i="20"/>
  <c r="H89" i="20" s="1"/>
  <c r="D20" i="19"/>
  <c r="C87" i="20"/>
  <c r="H87" i="20" s="1"/>
  <c r="D18" i="19"/>
  <c r="C156" i="20"/>
  <c r="H156" i="20" s="1"/>
  <c r="E22" i="19"/>
  <c r="C154" i="20"/>
  <c r="H154" i="20" s="1"/>
  <c r="E20" i="19"/>
  <c r="C152" i="20"/>
  <c r="H152" i="20" s="1"/>
  <c r="E18" i="19"/>
  <c r="B36" i="20"/>
  <c r="B101" i="20" s="1"/>
  <c r="B166" i="20" s="1"/>
  <c r="B25" i="19"/>
  <c r="B22" i="19"/>
  <c r="B20" i="19"/>
  <c r="B18" i="19"/>
  <c r="B34" i="20"/>
  <c r="B99" i="20" s="1"/>
  <c r="B164" i="20" s="1"/>
  <c r="B32" i="20"/>
  <c r="B97" i="20" s="1"/>
  <c r="B162" i="20" s="1"/>
  <c r="B30" i="20"/>
  <c r="B95" i="20" s="1"/>
  <c r="B160" i="20" s="1"/>
  <c r="B28" i="20"/>
  <c r="B93" i="20" s="1"/>
  <c r="B158" i="20" s="1"/>
  <c r="B27" i="20"/>
  <c r="B92" i="20" s="1"/>
  <c r="B157" i="20" s="1"/>
  <c r="B25" i="20"/>
  <c r="B90" i="20" s="1"/>
  <c r="B155" i="20" s="1"/>
  <c r="B23" i="20"/>
  <c r="B88" i="20" s="1"/>
  <c r="B153" i="20" s="1"/>
  <c r="B21" i="20"/>
  <c r="B86" i="20" s="1"/>
  <c r="B151" i="20" s="1"/>
  <c r="D67" i="20"/>
  <c r="D69" i="20" s="1"/>
  <c r="T8" i="16" l="1"/>
  <c r="T11" i="16" s="1"/>
  <c r="U6" i="16" s="1"/>
  <c r="E67" i="20"/>
  <c r="E69" i="20" s="1"/>
  <c r="G12" i="1" l="1"/>
  <c r="G12" i="19"/>
  <c r="F67" i="20"/>
  <c r="F69" i="20" s="1"/>
  <c r="S8" i="16" l="1"/>
  <c r="S11" i="16" s="1"/>
  <c r="T6" i="16" s="1"/>
  <c r="G67" i="20"/>
  <c r="G69" i="20" s="1"/>
  <c r="R8" i="16" l="1"/>
  <c r="R11" i="16" s="1"/>
  <c r="S6" i="16" s="1"/>
  <c r="C23" i="15"/>
  <c r="Q8" i="16" l="1"/>
  <c r="Q11" i="16" s="1"/>
  <c r="R6" i="16" s="1"/>
  <c r="D30" i="11"/>
  <c r="F12" i="1" l="1"/>
  <c r="F12" i="19"/>
  <c r="P8" i="16"/>
  <c r="P11" i="16" s="1"/>
  <c r="Q6" i="16" s="1"/>
  <c r="O8" i="16" l="1"/>
  <c r="O11" i="16" s="1"/>
  <c r="P6" i="16" s="1"/>
  <c r="C45" i="1"/>
  <c r="C46" i="1"/>
  <c r="C47" i="1"/>
  <c r="C48" i="1"/>
  <c r="C49" i="1"/>
  <c r="C50" i="1"/>
  <c r="C51" i="1"/>
  <c r="C52" i="1"/>
  <c r="C53" i="1"/>
  <c r="C54" i="1"/>
  <c r="C55" i="1"/>
  <c r="C36" i="3"/>
  <c r="C19" i="3"/>
  <c r="C28" i="3" s="1"/>
  <c r="C44" i="1"/>
  <c r="C56" i="1"/>
  <c r="D23" i="15"/>
  <c r="C51" i="19"/>
  <c r="C52" i="19"/>
  <c r="C53" i="19"/>
  <c r="C54" i="19"/>
  <c r="C55" i="19"/>
  <c r="C56" i="19"/>
  <c r="C57" i="19"/>
  <c r="C58" i="19"/>
  <c r="C45" i="19"/>
  <c r="C46" i="19"/>
  <c r="C47" i="19"/>
  <c r="C48" i="19"/>
  <c r="C49" i="19"/>
  <c r="C50" i="19"/>
  <c r="G13" i="19"/>
  <c r="H13" i="19"/>
  <c r="I13" i="19"/>
  <c r="J13" i="19"/>
  <c r="K13" i="19"/>
  <c r="L13" i="19"/>
  <c r="M13" i="19"/>
  <c r="C58" i="1"/>
  <c r="D58" i="1"/>
  <c r="E58" i="1"/>
  <c r="F58" i="1"/>
  <c r="G58" i="1"/>
  <c r="H58" i="1"/>
  <c r="I58" i="1"/>
  <c r="J58" i="1"/>
  <c r="K58" i="1"/>
  <c r="L58" i="1"/>
  <c r="M58" i="1"/>
  <c r="C57" i="1"/>
  <c r="B58" i="1"/>
  <c r="D49" i="1"/>
  <c r="E49" i="1"/>
  <c r="F49" i="1"/>
  <c r="G49" i="1"/>
  <c r="H49" i="1"/>
  <c r="I49" i="1"/>
  <c r="J49" i="1"/>
  <c r="K49" i="1"/>
  <c r="L49" i="1"/>
  <c r="M49" i="1"/>
  <c r="B49" i="1"/>
  <c r="C20" i="9"/>
  <c r="B58" i="19"/>
  <c r="M58" i="19"/>
  <c r="L58" i="19"/>
  <c r="K58" i="19"/>
  <c r="J58" i="19"/>
  <c r="I58" i="19"/>
  <c r="H58" i="19"/>
  <c r="G58" i="19"/>
  <c r="F58" i="19"/>
  <c r="E58" i="19"/>
  <c r="D58" i="19"/>
  <c r="N8" i="16" l="1"/>
  <c r="N11" i="16" s="1"/>
  <c r="O6" i="16" s="1"/>
  <c r="B54" i="20"/>
  <c r="B119" i="20" s="1"/>
  <c r="B184" i="20" s="1"/>
  <c r="C119" i="20"/>
  <c r="H119" i="20" s="1"/>
  <c r="C62" i="20"/>
  <c r="H62" i="20" s="1"/>
  <c r="C128" i="20"/>
  <c r="H128" i="20" s="1"/>
  <c r="C49" i="20"/>
  <c r="H49" i="20" s="1"/>
  <c r="C59" i="20"/>
  <c r="H59" i="20" s="1"/>
  <c r="C57" i="20"/>
  <c r="H57" i="20" s="1"/>
  <c r="C55" i="20"/>
  <c r="H55" i="20" s="1"/>
  <c r="C53" i="20"/>
  <c r="H53" i="20" s="1"/>
  <c r="C51" i="20"/>
  <c r="H51" i="20" s="1"/>
  <c r="C184" i="20"/>
  <c r="H184" i="20" s="1"/>
  <c r="B63" i="20"/>
  <c r="B128" i="20" s="1"/>
  <c r="B193" i="20" s="1"/>
  <c r="C193" i="20"/>
  <c r="H193" i="20" s="1"/>
  <c r="C63" i="20"/>
  <c r="H63" i="20" s="1"/>
  <c r="C61" i="20"/>
  <c r="H61" i="20" s="1"/>
  <c r="C60" i="20"/>
  <c r="H60" i="20" s="1"/>
  <c r="C58" i="20"/>
  <c r="H58" i="20" s="1"/>
  <c r="C56" i="20"/>
  <c r="H56" i="20" s="1"/>
  <c r="C54" i="20"/>
  <c r="H54" i="20" s="1"/>
  <c r="C52" i="20"/>
  <c r="H52" i="20" s="1"/>
  <c r="C50" i="20"/>
  <c r="H50" i="20" s="1"/>
  <c r="C38" i="3"/>
  <c r="M8" i="16" l="1"/>
  <c r="M11" i="16" s="1"/>
  <c r="N6" i="16" s="1"/>
  <c r="C43" i="1"/>
  <c r="C44" i="19"/>
  <c r="E5" i="5"/>
  <c r="F5" i="5"/>
  <c r="G5" i="5"/>
  <c r="H5" i="5"/>
  <c r="I5" i="5"/>
  <c r="J5" i="5"/>
  <c r="K5" i="5"/>
  <c r="L5" i="5"/>
  <c r="M5" i="5"/>
  <c r="D5" i="5"/>
  <c r="N6" i="8"/>
  <c r="N7" i="8"/>
  <c r="N8" i="8"/>
  <c r="N9" i="8"/>
  <c r="N10" i="8"/>
  <c r="N11" i="8"/>
  <c r="M6" i="8"/>
  <c r="M7" i="8"/>
  <c r="M8" i="8"/>
  <c r="M9" i="8"/>
  <c r="M10" i="8"/>
  <c r="M11" i="8"/>
  <c r="L6" i="8"/>
  <c r="L7" i="8"/>
  <c r="L8" i="8"/>
  <c r="L9" i="8"/>
  <c r="L10" i="8"/>
  <c r="L11" i="8"/>
  <c r="K6" i="8"/>
  <c r="K7" i="8"/>
  <c r="K8" i="8"/>
  <c r="K9" i="8"/>
  <c r="K10" i="8"/>
  <c r="K11" i="8"/>
  <c r="J7" i="8"/>
  <c r="J8" i="8"/>
  <c r="J9" i="8"/>
  <c r="J10" i="8"/>
  <c r="J11" i="8"/>
  <c r="I7" i="8"/>
  <c r="I8" i="8"/>
  <c r="I9" i="8"/>
  <c r="I10" i="8"/>
  <c r="I11" i="8"/>
  <c r="H7" i="8"/>
  <c r="H8" i="8"/>
  <c r="H9" i="8"/>
  <c r="H10" i="8"/>
  <c r="H11" i="8"/>
  <c r="G7" i="8"/>
  <c r="G8" i="8"/>
  <c r="G9" i="8"/>
  <c r="G10" i="8"/>
  <c r="G11" i="8"/>
  <c r="F7" i="8"/>
  <c r="F8" i="8"/>
  <c r="F9" i="8"/>
  <c r="F10" i="8"/>
  <c r="F11" i="8"/>
  <c r="B8" i="8"/>
  <c r="B9" i="8"/>
  <c r="B10" i="8"/>
  <c r="B11" i="8"/>
  <c r="B7" i="8"/>
  <c r="E7" i="8"/>
  <c r="E8" i="8"/>
  <c r="E9" i="8"/>
  <c r="E10" i="8"/>
  <c r="E11" i="8"/>
  <c r="J6" i="8"/>
  <c r="N5" i="8"/>
  <c r="M5" i="8"/>
  <c r="L5" i="8"/>
  <c r="K5" i="8"/>
  <c r="J5" i="8"/>
  <c r="I5" i="8"/>
  <c r="E56" i="15"/>
  <c r="E40" i="15"/>
  <c r="D16" i="4"/>
  <c r="D6" i="4"/>
  <c r="L8" i="16" l="1"/>
  <c r="L11" i="16" s="1"/>
  <c r="M6" i="16" s="1"/>
  <c r="C48" i="20"/>
  <c r="H48" i="20" s="1"/>
  <c r="D26" i="4"/>
  <c r="D27" i="4"/>
  <c r="I20" i="9"/>
  <c r="J20" i="9"/>
  <c r="K20" i="9"/>
  <c r="L20" i="9"/>
  <c r="M20" i="9"/>
  <c r="I17" i="13"/>
  <c r="I19" i="13" s="1"/>
  <c r="J17" i="13"/>
  <c r="K17" i="13"/>
  <c r="K19" i="13" s="1"/>
  <c r="L17" i="13"/>
  <c r="L19" i="13" s="1"/>
  <c r="M17" i="13"/>
  <c r="M19" i="13" s="1"/>
  <c r="J19" i="13"/>
  <c r="I20" i="13"/>
  <c r="I22" i="13" s="1"/>
  <c r="J20" i="13"/>
  <c r="J22" i="13" s="1"/>
  <c r="K20" i="13"/>
  <c r="K22" i="13" s="1"/>
  <c r="L20" i="13"/>
  <c r="L22" i="13" s="1"/>
  <c r="M20" i="13"/>
  <c r="M22" i="13" s="1"/>
  <c r="I14" i="13"/>
  <c r="I16" i="13" s="1"/>
  <c r="J14" i="13"/>
  <c r="J16" i="13" s="1"/>
  <c r="K14" i="13"/>
  <c r="K16" i="13" s="1"/>
  <c r="L14" i="13"/>
  <c r="L16" i="13" s="1"/>
  <c r="M14" i="13"/>
  <c r="M16" i="13" s="1"/>
  <c r="C17" i="2"/>
  <c r="C21" i="2" s="1"/>
  <c r="C16" i="19" s="1"/>
  <c r="C6" i="2"/>
  <c r="C10" i="2" s="1"/>
  <c r="C15" i="19" s="1"/>
  <c r="I44" i="12"/>
  <c r="I46" i="12" s="1"/>
  <c r="J44" i="12"/>
  <c r="J46" i="12" s="1"/>
  <c r="K44" i="12"/>
  <c r="K46" i="12" s="1"/>
  <c r="L44" i="12"/>
  <c r="L46" i="12" s="1"/>
  <c r="M44" i="12"/>
  <c r="M46" i="12" s="1"/>
  <c r="I41" i="12"/>
  <c r="I43" i="12" s="1"/>
  <c r="J41" i="12"/>
  <c r="J43" i="12" s="1"/>
  <c r="K41" i="12"/>
  <c r="K43" i="12" s="1"/>
  <c r="L41" i="12"/>
  <c r="L43" i="12" s="1"/>
  <c r="M41" i="12"/>
  <c r="M43" i="12" s="1"/>
  <c r="I38" i="12"/>
  <c r="I40" i="12" s="1"/>
  <c r="J38" i="12"/>
  <c r="J40" i="12" s="1"/>
  <c r="K38" i="12"/>
  <c r="K40" i="12" s="1"/>
  <c r="L38" i="12"/>
  <c r="L40" i="12" s="1"/>
  <c r="M38" i="12"/>
  <c r="M40" i="12" s="1"/>
  <c r="I35" i="12"/>
  <c r="I37" i="12" s="1"/>
  <c r="J35" i="12"/>
  <c r="J37" i="12" s="1"/>
  <c r="K35" i="12"/>
  <c r="K37" i="12" s="1"/>
  <c r="L35" i="12"/>
  <c r="L37" i="12" s="1"/>
  <c r="M35" i="12"/>
  <c r="M37" i="12" s="1"/>
  <c r="I32" i="12"/>
  <c r="I34" i="12" s="1"/>
  <c r="J32" i="12"/>
  <c r="J34" i="12" s="1"/>
  <c r="K32" i="12"/>
  <c r="K34" i="12" s="1"/>
  <c r="L32" i="12"/>
  <c r="L34" i="12" s="1"/>
  <c r="M32" i="12"/>
  <c r="M34" i="12" s="1"/>
  <c r="I29" i="12"/>
  <c r="I31" i="12" s="1"/>
  <c r="J29" i="12"/>
  <c r="J31" i="12" s="1"/>
  <c r="K29" i="12"/>
  <c r="K31" i="12" s="1"/>
  <c r="L29" i="12"/>
  <c r="L31" i="12" s="1"/>
  <c r="M29" i="12"/>
  <c r="M31" i="12" s="1"/>
  <c r="I26" i="12"/>
  <c r="I28" i="12" s="1"/>
  <c r="J26" i="12"/>
  <c r="K26" i="12"/>
  <c r="K28" i="12" s="1"/>
  <c r="L26" i="12"/>
  <c r="L28" i="12" s="1"/>
  <c r="M26" i="12"/>
  <c r="M28" i="12" s="1"/>
  <c r="J28" i="12"/>
  <c r="I20" i="12"/>
  <c r="I7" i="12" s="1"/>
  <c r="I8" i="13" s="1"/>
  <c r="I10" i="13" s="1"/>
  <c r="J20" i="12"/>
  <c r="J7" i="12" s="1"/>
  <c r="J8" i="13" s="1"/>
  <c r="J10" i="13" s="1"/>
  <c r="K20" i="12"/>
  <c r="K7" i="12" s="1"/>
  <c r="K8" i="13" s="1"/>
  <c r="K10" i="13" s="1"/>
  <c r="L20" i="12"/>
  <c r="L7" i="12" s="1"/>
  <c r="L8" i="13" s="1"/>
  <c r="L10" i="13" s="1"/>
  <c r="M20" i="12"/>
  <c r="M7" i="12" s="1"/>
  <c r="M8" i="13" s="1"/>
  <c r="M10" i="13" s="1"/>
  <c r="D14" i="11"/>
  <c r="D9" i="11"/>
  <c r="C8" i="1" s="1"/>
  <c r="B8" i="15"/>
  <c r="E20" i="9"/>
  <c r="F20" i="9"/>
  <c r="G20" i="9"/>
  <c r="H20" i="9"/>
  <c r="D20" i="9"/>
  <c r="E12" i="1" l="1"/>
  <c r="C147" i="20" s="1"/>
  <c r="H147" i="20" s="1"/>
  <c r="E12" i="19"/>
  <c r="C13" i="20"/>
  <c r="D13" i="20" s="1"/>
  <c r="D71" i="20" s="1"/>
  <c r="E13" i="20" s="1"/>
  <c r="E71" i="20" s="1"/>
  <c r="F13" i="20" s="1"/>
  <c r="F71" i="20" s="1"/>
  <c r="G13" i="20" s="1"/>
  <c r="G71" i="20" s="1"/>
  <c r="E21" i="2"/>
  <c r="E16" i="19" s="1"/>
  <c r="G21" i="2"/>
  <c r="G16" i="19" s="1"/>
  <c r="I21" i="2"/>
  <c r="I16" i="19" s="1"/>
  <c r="K21" i="2"/>
  <c r="K16" i="19" s="1"/>
  <c r="D21" i="2"/>
  <c r="D16" i="19" s="1"/>
  <c r="F21" i="2"/>
  <c r="F16" i="19" s="1"/>
  <c r="H21" i="2"/>
  <c r="H16" i="19" s="1"/>
  <c r="J21" i="2"/>
  <c r="J16" i="19" s="1"/>
  <c r="L21" i="2"/>
  <c r="L16" i="19" s="1"/>
  <c r="M21" i="2"/>
  <c r="M16" i="19" s="1"/>
  <c r="E10" i="2"/>
  <c r="E15" i="19" s="1"/>
  <c r="G10" i="2"/>
  <c r="G15" i="19" s="1"/>
  <c r="I10" i="2"/>
  <c r="I15" i="19" s="1"/>
  <c r="K10" i="2"/>
  <c r="K15" i="19" s="1"/>
  <c r="D10" i="2"/>
  <c r="D15" i="19" s="1"/>
  <c r="F10" i="2"/>
  <c r="F15" i="19" s="1"/>
  <c r="H10" i="2"/>
  <c r="H15" i="19" s="1"/>
  <c r="J10" i="2"/>
  <c r="J15" i="19" s="1"/>
  <c r="L10" i="2"/>
  <c r="L15" i="19" s="1"/>
  <c r="M10" i="2"/>
  <c r="M15" i="19" s="1"/>
  <c r="L47" i="12"/>
  <c r="L8" i="12" s="1"/>
  <c r="L12" i="12" s="1"/>
  <c r="M47" i="12"/>
  <c r="M8" i="12" s="1"/>
  <c r="M11" i="13" s="1"/>
  <c r="M13" i="13" s="1"/>
  <c r="K47" i="12"/>
  <c r="K8" i="12" s="1"/>
  <c r="K11" i="13" s="1"/>
  <c r="K13" i="13" s="1"/>
  <c r="I47" i="12"/>
  <c r="I8" i="12" s="1"/>
  <c r="I11" i="13" s="1"/>
  <c r="I13" i="13" s="1"/>
  <c r="J47" i="12"/>
  <c r="J8" i="12" s="1"/>
  <c r="J12" i="12" s="1"/>
  <c r="D25" i="4"/>
  <c r="D44" i="4" s="1"/>
  <c r="B13" i="19"/>
  <c r="B14" i="19"/>
  <c r="B15" i="19"/>
  <c r="B16" i="19"/>
  <c r="D45" i="19"/>
  <c r="E45" i="19"/>
  <c r="F45" i="19"/>
  <c r="G45" i="19"/>
  <c r="H45" i="19"/>
  <c r="I45" i="19"/>
  <c r="J45" i="19"/>
  <c r="K45" i="19"/>
  <c r="L45" i="19"/>
  <c r="M45" i="19"/>
  <c r="D46" i="19"/>
  <c r="E46" i="19"/>
  <c r="F46" i="19"/>
  <c r="G46" i="19"/>
  <c r="H46" i="19"/>
  <c r="I46" i="19"/>
  <c r="J46" i="19"/>
  <c r="K46" i="19"/>
  <c r="L46" i="19"/>
  <c r="M46" i="19"/>
  <c r="D47" i="19"/>
  <c r="E47" i="19"/>
  <c r="F47" i="19"/>
  <c r="G47" i="19"/>
  <c r="H47" i="19"/>
  <c r="I47" i="19"/>
  <c r="J47" i="19"/>
  <c r="K47" i="19"/>
  <c r="L47" i="19"/>
  <c r="M47" i="19"/>
  <c r="D48" i="19"/>
  <c r="E48" i="19"/>
  <c r="F48" i="19"/>
  <c r="G48" i="19"/>
  <c r="H48" i="19"/>
  <c r="I48" i="19"/>
  <c r="J48" i="19"/>
  <c r="K48" i="19"/>
  <c r="L48" i="19"/>
  <c r="M48" i="19"/>
  <c r="D49" i="19"/>
  <c r="E49" i="19"/>
  <c r="F49" i="19"/>
  <c r="G49" i="19"/>
  <c r="H49" i="19"/>
  <c r="I49" i="19"/>
  <c r="J49" i="19"/>
  <c r="K49" i="19"/>
  <c r="L49" i="19"/>
  <c r="M49" i="19"/>
  <c r="D50" i="19"/>
  <c r="E50" i="19"/>
  <c r="F50" i="19"/>
  <c r="G50" i="19"/>
  <c r="H50" i="19"/>
  <c r="I50" i="19"/>
  <c r="J50" i="19"/>
  <c r="K50" i="19"/>
  <c r="L50" i="19"/>
  <c r="M50" i="19"/>
  <c r="D51" i="19"/>
  <c r="E51" i="19"/>
  <c r="F51" i="19"/>
  <c r="G51" i="19"/>
  <c r="H51" i="19"/>
  <c r="I51" i="19"/>
  <c r="J51" i="19"/>
  <c r="K51" i="19"/>
  <c r="L51" i="19"/>
  <c r="M51" i="19"/>
  <c r="D52" i="19"/>
  <c r="E52" i="19"/>
  <c r="F52" i="19"/>
  <c r="G52" i="19"/>
  <c r="H52" i="19"/>
  <c r="I52" i="19"/>
  <c r="J52" i="19"/>
  <c r="K52" i="19"/>
  <c r="L52" i="19"/>
  <c r="M52" i="19"/>
  <c r="D53" i="19"/>
  <c r="E53" i="19"/>
  <c r="F53" i="19"/>
  <c r="G53" i="19"/>
  <c r="H53" i="19"/>
  <c r="I53" i="19"/>
  <c r="J53" i="19"/>
  <c r="K53" i="19"/>
  <c r="L53" i="19"/>
  <c r="M53" i="19"/>
  <c r="D54" i="19"/>
  <c r="E54" i="19"/>
  <c r="F54" i="19"/>
  <c r="G54" i="19"/>
  <c r="H54" i="19"/>
  <c r="I54" i="19"/>
  <c r="J54" i="19"/>
  <c r="K54" i="19"/>
  <c r="L54" i="19"/>
  <c r="M54" i="19"/>
  <c r="D55" i="19"/>
  <c r="E55" i="19"/>
  <c r="F55" i="19"/>
  <c r="G55" i="19"/>
  <c r="H55" i="19"/>
  <c r="I55" i="19"/>
  <c r="J55" i="19"/>
  <c r="K55" i="19"/>
  <c r="L55" i="19"/>
  <c r="M55" i="19"/>
  <c r="D56" i="19"/>
  <c r="E56" i="19"/>
  <c r="F56" i="19"/>
  <c r="G56" i="19"/>
  <c r="H56" i="19"/>
  <c r="I56" i="19"/>
  <c r="J56" i="19"/>
  <c r="K56" i="19"/>
  <c r="L56" i="19"/>
  <c r="M56" i="19"/>
  <c r="D57" i="19"/>
  <c r="E57" i="19"/>
  <c r="F57" i="19"/>
  <c r="G57" i="19"/>
  <c r="H57" i="19"/>
  <c r="I57" i="19"/>
  <c r="J57" i="19"/>
  <c r="K57" i="19"/>
  <c r="L57" i="19"/>
  <c r="M57" i="19"/>
  <c r="B46" i="19"/>
  <c r="B47" i="19"/>
  <c r="B48" i="19"/>
  <c r="B49" i="19"/>
  <c r="B50" i="19"/>
  <c r="B52" i="19"/>
  <c r="B53" i="19"/>
  <c r="B54" i="19"/>
  <c r="B55" i="19"/>
  <c r="B56" i="19"/>
  <c r="B57" i="19"/>
  <c r="B45" i="19"/>
  <c r="I57" i="1"/>
  <c r="J57" i="1"/>
  <c r="K57" i="1"/>
  <c r="L57" i="1"/>
  <c r="M57" i="1"/>
  <c r="I56" i="1"/>
  <c r="J56" i="1"/>
  <c r="K56" i="1"/>
  <c r="L56" i="1"/>
  <c r="M56" i="1"/>
  <c r="I55" i="1"/>
  <c r="J55" i="1"/>
  <c r="K55" i="1"/>
  <c r="L55" i="1"/>
  <c r="M55" i="1"/>
  <c r="I54" i="1"/>
  <c r="J54" i="1"/>
  <c r="K54" i="1"/>
  <c r="L54" i="1"/>
  <c r="M54" i="1"/>
  <c r="I53" i="1"/>
  <c r="J53" i="1"/>
  <c r="K53" i="1"/>
  <c r="L53" i="1"/>
  <c r="M53" i="1"/>
  <c r="I52" i="1"/>
  <c r="J52" i="1"/>
  <c r="K52" i="1"/>
  <c r="L52" i="1"/>
  <c r="M52" i="1"/>
  <c r="I51" i="1"/>
  <c r="J51" i="1"/>
  <c r="K51" i="1"/>
  <c r="L51" i="1"/>
  <c r="M51" i="1"/>
  <c r="I50" i="1"/>
  <c r="J50" i="1"/>
  <c r="K50" i="1"/>
  <c r="L50" i="1"/>
  <c r="M50" i="1"/>
  <c r="I48" i="1"/>
  <c r="J48" i="1"/>
  <c r="K48" i="1"/>
  <c r="L48" i="1"/>
  <c r="M48" i="1"/>
  <c r="I47" i="1"/>
  <c r="J47" i="1"/>
  <c r="K47" i="1"/>
  <c r="L47" i="1"/>
  <c r="M47" i="1"/>
  <c r="I46" i="1"/>
  <c r="J46" i="1"/>
  <c r="K46" i="1"/>
  <c r="L46" i="1"/>
  <c r="M46" i="1"/>
  <c r="I45" i="1"/>
  <c r="J45" i="1"/>
  <c r="K45" i="1"/>
  <c r="L45" i="1"/>
  <c r="M45" i="1"/>
  <c r="I44" i="1"/>
  <c r="J44" i="1"/>
  <c r="K44" i="1"/>
  <c r="L44" i="1"/>
  <c r="M44" i="1"/>
  <c r="I15" i="1"/>
  <c r="J15" i="1"/>
  <c r="K15" i="1"/>
  <c r="L15" i="1"/>
  <c r="M15" i="1"/>
  <c r="I14" i="1"/>
  <c r="J14" i="1"/>
  <c r="K14" i="1"/>
  <c r="L14" i="1"/>
  <c r="M14" i="1"/>
  <c r="I11" i="1"/>
  <c r="J11" i="1"/>
  <c r="K11" i="1"/>
  <c r="L11" i="1"/>
  <c r="M11" i="1"/>
  <c r="H56" i="1"/>
  <c r="H57" i="1"/>
  <c r="G56" i="1"/>
  <c r="G57" i="1"/>
  <c r="F56" i="1"/>
  <c r="F57" i="1"/>
  <c r="E56" i="1"/>
  <c r="C191" i="20" s="1"/>
  <c r="H191" i="20" s="1"/>
  <c r="E57" i="1"/>
  <c r="C192" i="20" s="1"/>
  <c r="H192" i="20" s="1"/>
  <c r="D56" i="1"/>
  <c r="C126" i="20" s="1"/>
  <c r="H126" i="20" s="1"/>
  <c r="D57" i="1"/>
  <c r="C127" i="20" s="1"/>
  <c r="H127" i="20" s="1"/>
  <c r="B56" i="1"/>
  <c r="B61" i="20" s="1"/>
  <c r="B126" i="20" s="1"/>
  <c r="B191" i="20" s="1"/>
  <c r="B57" i="1"/>
  <c r="B62" i="20" s="1"/>
  <c r="B127" i="20" s="1"/>
  <c r="B192" i="20" s="1"/>
  <c r="B55" i="1"/>
  <c r="B60" i="20" s="1"/>
  <c r="B125" i="20" s="1"/>
  <c r="B190" i="20" s="1"/>
  <c r="D55" i="1"/>
  <c r="C125" i="20" s="1"/>
  <c r="H125" i="20" s="1"/>
  <c r="B54" i="1"/>
  <c r="B59" i="20" s="1"/>
  <c r="B124" i="20" s="1"/>
  <c r="B189" i="20" s="1"/>
  <c r="D54" i="1"/>
  <c r="C124" i="20" s="1"/>
  <c r="H124" i="20" s="1"/>
  <c r="D53" i="1"/>
  <c r="C123" i="20" s="1"/>
  <c r="H123" i="20" s="1"/>
  <c r="E53" i="1"/>
  <c r="C188" i="20" s="1"/>
  <c r="H188" i="20" s="1"/>
  <c r="B52" i="1"/>
  <c r="B57" i="20" s="1"/>
  <c r="B122" i="20" s="1"/>
  <c r="B187" i="20" s="1"/>
  <c r="D52" i="1"/>
  <c r="C122" i="20" s="1"/>
  <c r="H122" i="20" s="1"/>
  <c r="B51" i="1"/>
  <c r="B56" i="20" s="1"/>
  <c r="B121" i="20" s="1"/>
  <c r="B186" i="20" s="1"/>
  <c r="D51" i="1"/>
  <c r="C121" i="20" s="1"/>
  <c r="H121" i="20" s="1"/>
  <c r="B50" i="1"/>
  <c r="B55" i="20" s="1"/>
  <c r="B120" i="20" s="1"/>
  <c r="B185" i="20" s="1"/>
  <c r="D50" i="1"/>
  <c r="C120" i="20" s="1"/>
  <c r="H120" i="20" s="1"/>
  <c r="B59" i="1"/>
  <c r="B43" i="1"/>
  <c r="B48" i="20" s="1"/>
  <c r="B113" i="20" s="1"/>
  <c r="B178" i="20" s="1"/>
  <c r="B44" i="1"/>
  <c r="B49" i="20" s="1"/>
  <c r="B114" i="20" s="1"/>
  <c r="B179" i="20" s="1"/>
  <c r="B45" i="1"/>
  <c r="B50" i="20" s="1"/>
  <c r="B115" i="20" s="1"/>
  <c r="B180" i="20" s="1"/>
  <c r="B46" i="1"/>
  <c r="B51" i="20" s="1"/>
  <c r="B116" i="20" s="1"/>
  <c r="B181" i="20" s="1"/>
  <c r="D47" i="1"/>
  <c r="C117" i="20" s="1"/>
  <c r="H117" i="20" s="1"/>
  <c r="D48" i="1"/>
  <c r="C118" i="20" s="1"/>
  <c r="H118" i="20" s="1"/>
  <c r="B47" i="1"/>
  <c r="B52" i="20" s="1"/>
  <c r="B117" i="20" s="1"/>
  <c r="B182" i="20" s="1"/>
  <c r="B48" i="1"/>
  <c r="B53" i="20" s="1"/>
  <c r="B118" i="20" s="1"/>
  <c r="B183" i="20" s="1"/>
  <c r="K8" i="16" l="1"/>
  <c r="K11" i="16" s="1"/>
  <c r="L6" i="16" s="1"/>
  <c r="D45" i="4"/>
  <c r="D46" i="4" s="1"/>
  <c r="B64" i="20"/>
  <c r="B129" i="20" s="1"/>
  <c r="B194" i="20" s="1"/>
  <c r="L11" i="13"/>
  <c r="L13" i="13" s="1"/>
  <c r="L34" i="1"/>
  <c r="L35" i="19"/>
  <c r="J34" i="1"/>
  <c r="J35" i="19"/>
  <c r="K12" i="12"/>
  <c r="M12" i="12"/>
  <c r="I12" i="12"/>
  <c r="J11" i="13"/>
  <c r="J13" i="13" s="1"/>
  <c r="J12" i="8"/>
  <c r="K12" i="8"/>
  <c r="L12" i="8"/>
  <c r="M12" i="8"/>
  <c r="N12" i="8"/>
  <c r="I36" i="3"/>
  <c r="J36" i="3"/>
  <c r="K36" i="3"/>
  <c r="L36" i="3"/>
  <c r="M36" i="3"/>
  <c r="I19" i="3"/>
  <c r="I23" i="3" s="1"/>
  <c r="J19" i="3"/>
  <c r="J24" i="3" s="1"/>
  <c r="K19" i="3"/>
  <c r="K23" i="3" s="1"/>
  <c r="L19" i="3"/>
  <c r="L23" i="3" s="1"/>
  <c r="M19" i="3"/>
  <c r="M23" i="3" s="1"/>
  <c r="I7" i="7"/>
  <c r="I9" i="7" s="1"/>
  <c r="J7" i="7"/>
  <c r="K7" i="7"/>
  <c r="K9" i="7" s="1"/>
  <c r="L7" i="7"/>
  <c r="L9" i="7" s="1"/>
  <c r="M7" i="7"/>
  <c r="M9" i="7" s="1"/>
  <c r="J9" i="7"/>
  <c r="I12" i="5"/>
  <c r="I15" i="5" s="1"/>
  <c r="J12" i="5"/>
  <c r="J15" i="5" s="1"/>
  <c r="K12" i="5"/>
  <c r="K15" i="5" s="1"/>
  <c r="L12" i="5"/>
  <c r="L15" i="5" s="1"/>
  <c r="M12" i="5"/>
  <c r="M15" i="5" s="1"/>
  <c r="M32" i="5"/>
  <c r="L32" i="5"/>
  <c r="K32" i="5"/>
  <c r="J32" i="5"/>
  <c r="I32" i="5"/>
  <c r="M35" i="5"/>
  <c r="L35" i="5"/>
  <c r="K35" i="5"/>
  <c r="J35" i="5"/>
  <c r="I35" i="5"/>
  <c r="M29" i="5"/>
  <c r="M36" i="5" s="1"/>
  <c r="M38" i="5" s="1"/>
  <c r="M25" i="19" s="1"/>
  <c r="L29" i="5"/>
  <c r="K29" i="5"/>
  <c r="K36" i="5" s="1"/>
  <c r="K38" i="5" s="1"/>
  <c r="K25" i="19" s="1"/>
  <c r="J29" i="5"/>
  <c r="I29" i="5"/>
  <c r="I9" i="10"/>
  <c r="J9" i="10"/>
  <c r="K9" i="10"/>
  <c r="L9" i="10"/>
  <c r="M9" i="10"/>
  <c r="H11" i="1"/>
  <c r="H44" i="1"/>
  <c r="H45" i="1"/>
  <c r="H46" i="1"/>
  <c r="H47" i="1"/>
  <c r="H48" i="1"/>
  <c r="H50" i="1"/>
  <c r="H51" i="1"/>
  <c r="H52" i="1"/>
  <c r="H53" i="1"/>
  <c r="H54" i="1"/>
  <c r="H55" i="1"/>
  <c r="J8" i="16" l="1"/>
  <c r="J11" i="16" s="1"/>
  <c r="K6" i="16" s="1"/>
  <c r="L36" i="5"/>
  <c r="L38" i="5" s="1"/>
  <c r="L25" i="19" s="1"/>
  <c r="I36" i="5"/>
  <c r="I38" i="5" s="1"/>
  <c r="I25" i="19" s="1"/>
  <c r="L32" i="1"/>
  <c r="L33" i="19"/>
  <c r="M32" i="1"/>
  <c r="M33" i="19"/>
  <c r="K32" i="1"/>
  <c r="K33" i="19"/>
  <c r="I32" i="1"/>
  <c r="I33" i="19"/>
  <c r="J32" i="1"/>
  <c r="J33" i="19"/>
  <c r="M34" i="1"/>
  <c r="M35" i="19"/>
  <c r="K34" i="1"/>
  <c r="K35" i="19"/>
  <c r="I34" i="1"/>
  <c r="I35" i="19"/>
  <c r="L33" i="1"/>
  <c r="L34" i="19"/>
  <c r="J33" i="1"/>
  <c r="J34" i="19"/>
  <c r="M33" i="1"/>
  <c r="M34" i="19"/>
  <c r="K33" i="1"/>
  <c r="K34" i="19"/>
  <c r="I33" i="1"/>
  <c r="I34" i="19"/>
  <c r="J28" i="3"/>
  <c r="J38" i="3" s="1"/>
  <c r="J44" i="19" s="1"/>
  <c r="I24" i="3"/>
  <c r="I28" i="3" s="1"/>
  <c r="I38" i="3" s="1"/>
  <c r="I43" i="1" s="1"/>
  <c r="L24" i="3"/>
  <c r="L28" i="3" s="1"/>
  <c r="L38" i="3" s="1"/>
  <c r="M24" i="3"/>
  <c r="M28" i="3" s="1"/>
  <c r="M38" i="3" s="1"/>
  <c r="M43" i="1" s="1"/>
  <c r="J23" i="3"/>
  <c r="K24" i="3"/>
  <c r="K28" i="3" s="1"/>
  <c r="K38" i="3" s="1"/>
  <c r="J36" i="5"/>
  <c r="J38" i="5" s="1"/>
  <c r="J25" i="19" s="1"/>
  <c r="M44" i="19" l="1"/>
  <c r="I44" i="19"/>
  <c r="I8" i="16"/>
  <c r="I11" i="16" s="1"/>
  <c r="J6" i="16" s="1"/>
  <c r="J43" i="1"/>
  <c r="K43" i="1"/>
  <c r="K44" i="19"/>
  <c r="L44" i="19"/>
  <c r="L43" i="1"/>
  <c r="E32" i="15"/>
  <c r="H8" i="16" l="1"/>
  <c r="H11" i="16" s="1"/>
  <c r="I6" i="16" s="1"/>
  <c r="B9" i="15"/>
  <c r="D12" i="1" l="1"/>
  <c r="C82" i="20" s="1"/>
  <c r="H82" i="20" s="1"/>
  <c r="D12" i="19"/>
  <c r="D35" i="11"/>
  <c r="D20" i="15"/>
  <c r="C20" i="15"/>
  <c r="D19" i="15"/>
  <c r="C19" i="15"/>
  <c r="G8" i="16" l="1"/>
  <c r="G11" i="16" s="1"/>
  <c r="H6" i="16" s="1"/>
  <c r="D39" i="11"/>
  <c r="C8" i="16" s="1"/>
  <c r="F8" i="16" l="1"/>
  <c r="F11" i="16" s="1"/>
  <c r="G6" i="16" s="1"/>
  <c r="C9" i="16"/>
  <c r="C11" i="16" s="1"/>
  <c r="E48" i="15"/>
  <c r="D22" i="15"/>
  <c r="C22" i="15"/>
  <c r="E39" i="15"/>
  <c r="E38" i="15"/>
  <c r="E37" i="15"/>
  <c r="E36" i="15"/>
  <c r="E35" i="15"/>
  <c r="E34" i="15"/>
  <c r="E33" i="15"/>
  <c r="E31" i="15"/>
  <c r="E55" i="15"/>
  <c r="E54" i="15"/>
  <c r="E53" i="15"/>
  <c r="E52" i="15"/>
  <c r="E51" i="15"/>
  <c r="E50" i="15"/>
  <c r="E49" i="15"/>
  <c r="E47" i="15"/>
  <c r="E46" i="15"/>
  <c r="C46" i="15"/>
  <c r="E19" i="3"/>
  <c r="E23" i="3" s="1"/>
  <c r="F19" i="3"/>
  <c r="F23" i="3" s="1"/>
  <c r="G19" i="3"/>
  <c r="H19" i="3"/>
  <c r="H23" i="3" s="1"/>
  <c r="D19" i="3"/>
  <c r="E36" i="3"/>
  <c r="F36" i="3"/>
  <c r="G36" i="3"/>
  <c r="H36" i="3"/>
  <c r="D36" i="3"/>
  <c r="B5" i="8"/>
  <c r="H35" i="5"/>
  <c r="G35" i="5"/>
  <c r="F35" i="5"/>
  <c r="E35" i="5"/>
  <c r="H32" i="5"/>
  <c r="G32" i="5"/>
  <c r="F32" i="5"/>
  <c r="E32" i="5"/>
  <c r="H29" i="5"/>
  <c r="H36" i="5" s="1"/>
  <c r="H38" i="5" s="1"/>
  <c r="H25" i="19" s="1"/>
  <c r="G29" i="5"/>
  <c r="G36" i="5" s="1"/>
  <c r="F29" i="5"/>
  <c r="F36" i="5" s="1"/>
  <c r="F38" i="5" s="1"/>
  <c r="F25" i="19" s="1"/>
  <c r="E29" i="5"/>
  <c r="E36" i="5" s="1"/>
  <c r="E38" i="5" s="1"/>
  <c r="E25" i="19" s="1"/>
  <c r="D29" i="5"/>
  <c r="D35" i="5"/>
  <c r="D32" i="5"/>
  <c r="B11" i="13"/>
  <c r="B14" i="13"/>
  <c r="D14" i="13"/>
  <c r="D16" i="13" s="1"/>
  <c r="E14" i="13"/>
  <c r="E16" i="13" s="1"/>
  <c r="F14" i="13"/>
  <c r="F16" i="13" s="1"/>
  <c r="G14" i="13"/>
  <c r="G16" i="13" s="1"/>
  <c r="H14" i="13"/>
  <c r="H16" i="13" s="1"/>
  <c r="B17" i="13"/>
  <c r="D17" i="13"/>
  <c r="D19" i="13" s="1"/>
  <c r="E17" i="13"/>
  <c r="E19" i="13" s="1"/>
  <c r="F17" i="13"/>
  <c r="F19" i="13" s="1"/>
  <c r="G17" i="13"/>
  <c r="G19" i="13" s="1"/>
  <c r="H17" i="13"/>
  <c r="H19" i="13" s="1"/>
  <c r="B20" i="13"/>
  <c r="D20" i="13"/>
  <c r="D22" i="13" s="1"/>
  <c r="E20" i="13"/>
  <c r="E22" i="13" s="1"/>
  <c r="F20" i="13"/>
  <c r="F22" i="13" s="1"/>
  <c r="G20" i="13"/>
  <c r="G22" i="13" s="1"/>
  <c r="H20" i="13"/>
  <c r="H22" i="13" s="1"/>
  <c r="B8" i="13"/>
  <c r="E20" i="12"/>
  <c r="E7" i="12" s="1"/>
  <c r="E8" i="13" s="1"/>
  <c r="E10" i="13" s="1"/>
  <c r="F20" i="12"/>
  <c r="G20" i="12"/>
  <c r="H20" i="12"/>
  <c r="D20" i="12"/>
  <c r="E44" i="12"/>
  <c r="E46" i="12" s="1"/>
  <c r="F44" i="12"/>
  <c r="F46" i="12" s="1"/>
  <c r="G44" i="12"/>
  <c r="G46" i="12" s="1"/>
  <c r="H44" i="12"/>
  <c r="H46" i="12" s="1"/>
  <c r="E41" i="12"/>
  <c r="E43" i="12" s="1"/>
  <c r="F41" i="12"/>
  <c r="F43" i="12" s="1"/>
  <c r="G41" i="12"/>
  <c r="G43" i="12" s="1"/>
  <c r="H41" i="12"/>
  <c r="H43" i="12" s="1"/>
  <c r="E38" i="12"/>
  <c r="E40" i="12" s="1"/>
  <c r="F38" i="12"/>
  <c r="F40" i="12" s="1"/>
  <c r="G38" i="12"/>
  <c r="G40" i="12" s="1"/>
  <c r="H38" i="12"/>
  <c r="H40" i="12" s="1"/>
  <c r="E35" i="12"/>
  <c r="E37" i="12" s="1"/>
  <c r="F35" i="12"/>
  <c r="F37" i="12" s="1"/>
  <c r="G35" i="12"/>
  <c r="G37" i="12" s="1"/>
  <c r="H35" i="12"/>
  <c r="H37" i="12" s="1"/>
  <c r="E32" i="12"/>
  <c r="E34" i="12" s="1"/>
  <c r="F32" i="12"/>
  <c r="F34" i="12" s="1"/>
  <c r="G32" i="12"/>
  <c r="G34" i="12" s="1"/>
  <c r="H32" i="12"/>
  <c r="H34" i="12" s="1"/>
  <c r="E29" i="12"/>
  <c r="E31" i="12" s="1"/>
  <c r="F29" i="12"/>
  <c r="F31" i="12" s="1"/>
  <c r="G29" i="12"/>
  <c r="G31" i="12" s="1"/>
  <c r="H29" i="12"/>
  <c r="H31" i="12" s="1"/>
  <c r="D29" i="12"/>
  <c r="D31" i="12" s="1"/>
  <c r="D32" i="12"/>
  <c r="D34" i="12" s="1"/>
  <c r="D35" i="12"/>
  <c r="D37" i="12" s="1"/>
  <c r="D38" i="12"/>
  <c r="D40" i="12" s="1"/>
  <c r="D41" i="12"/>
  <c r="D43" i="12" s="1"/>
  <c r="D44" i="12"/>
  <c r="D46" i="12" s="1"/>
  <c r="E26" i="12"/>
  <c r="E28" i="12" s="1"/>
  <c r="E47" i="12" s="1"/>
  <c r="E8" i="12" s="1"/>
  <c r="F26" i="12"/>
  <c r="F28" i="12" s="1"/>
  <c r="G26" i="12"/>
  <c r="G28" i="12" s="1"/>
  <c r="G47" i="12" s="1"/>
  <c r="G8" i="12" s="1"/>
  <c r="G11" i="13" s="1"/>
  <c r="G13" i="13" s="1"/>
  <c r="H26" i="12"/>
  <c r="H28" i="12" s="1"/>
  <c r="D26" i="12"/>
  <c r="D28" i="12" s="1"/>
  <c r="B29" i="12"/>
  <c r="B32" i="12"/>
  <c r="B35" i="12"/>
  <c r="B38" i="12"/>
  <c r="B41" i="12"/>
  <c r="B44" i="12"/>
  <c r="B26" i="12"/>
  <c r="D16" i="2"/>
  <c r="F7" i="12" l="1"/>
  <c r="F8" i="13" s="1"/>
  <c r="F10" i="13" s="1"/>
  <c r="D7" i="12"/>
  <c r="D8" i="13" s="1"/>
  <c r="D10" i="13" s="1"/>
  <c r="G7" i="12"/>
  <c r="G8" i="13" s="1"/>
  <c r="G10" i="13" s="1"/>
  <c r="H7" i="12"/>
  <c r="H8" i="13" s="1"/>
  <c r="H10" i="13" s="1"/>
  <c r="E8" i="16"/>
  <c r="E11" i="16" s="1"/>
  <c r="F6" i="16" s="1"/>
  <c r="G24" i="3"/>
  <c r="G28" i="3" s="1"/>
  <c r="G38" i="3" s="1"/>
  <c r="G44" i="19" s="1"/>
  <c r="G23" i="3"/>
  <c r="D24" i="3"/>
  <c r="D28" i="3" s="1"/>
  <c r="D38" i="3" s="1"/>
  <c r="D44" i="19" s="1"/>
  <c r="D23" i="3"/>
  <c r="D46" i="15"/>
  <c r="C60" i="19" s="1"/>
  <c r="F24" i="3"/>
  <c r="F28" i="3" s="1"/>
  <c r="F38" i="3" s="1"/>
  <c r="F44" i="19" s="1"/>
  <c r="H24" i="3"/>
  <c r="H28" i="3" s="1"/>
  <c r="H38" i="3" s="1"/>
  <c r="E24" i="3"/>
  <c r="E28" i="3" s="1"/>
  <c r="E38" i="3" s="1"/>
  <c r="E44" i="19" s="1"/>
  <c r="F46" i="15"/>
  <c r="H46" i="15" s="1"/>
  <c r="E12" i="12"/>
  <c r="E11" i="13"/>
  <c r="E13" i="13" s="1"/>
  <c r="G38" i="5"/>
  <c r="G25" i="19" s="1"/>
  <c r="D36" i="5"/>
  <c r="D38" i="5" s="1"/>
  <c r="D25" i="19" s="1"/>
  <c r="H47" i="12"/>
  <c r="H8" i="12" s="1"/>
  <c r="F47" i="12"/>
  <c r="F8" i="12" s="1"/>
  <c r="D47" i="12"/>
  <c r="D8" i="12" s="1"/>
  <c r="E30" i="15"/>
  <c r="C30" i="15"/>
  <c r="D30" i="15" s="1"/>
  <c r="G12" i="12" l="1"/>
  <c r="G34" i="1" s="1"/>
  <c r="D6" i="16"/>
  <c r="D8" i="16"/>
  <c r="E34" i="1"/>
  <c r="C169" i="20" s="1"/>
  <c r="H169" i="20" s="1"/>
  <c r="E35" i="19"/>
  <c r="H44" i="19"/>
  <c r="H43" i="1"/>
  <c r="C47" i="15"/>
  <c r="F47" i="15" s="1"/>
  <c r="F30" i="15"/>
  <c r="G46" i="15"/>
  <c r="C9" i="15" s="1"/>
  <c r="H12" i="12"/>
  <c r="H11" i="13"/>
  <c r="H13" i="13" s="1"/>
  <c r="F12" i="12"/>
  <c r="F11" i="13"/>
  <c r="F13" i="13" s="1"/>
  <c r="D12" i="12"/>
  <c r="D35" i="19" s="1"/>
  <c r="D11" i="13"/>
  <c r="D13" i="13" s="1"/>
  <c r="G35" i="19" l="1"/>
  <c r="C12" i="1"/>
  <c r="C17" i="20" s="1"/>
  <c r="H17" i="20" s="1"/>
  <c r="C12" i="19"/>
  <c r="H34" i="1"/>
  <c r="H35" i="19"/>
  <c r="F34" i="1"/>
  <c r="F35" i="19"/>
  <c r="D34" i="1"/>
  <c r="C104" i="20" s="1"/>
  <c r="H104" i="20" s="1"/>
  <c r="D47" i="15"/>
  <c r="D60" i="19" s="1"/>
  <c r="C59" i="19"/>
  <c r="H47" i="15"/>
  <c r="G47" i="15" l="1"/>
  <c r="D9" i="15" s="1"/>
  <c r="C48" i="15"/>
  <c r="E43" i="1"/>
  <c r="D43" i="1"/>
  <c r="H12" i="5"/>
  <c r="H15" i="5" s="1"/>
  <c r="G12" i="5"/>
  <c r="G15" i="5" s="1"/>
  <c r="F12" i="5"/>
  <c r="F15" i="5" s="1"/>
  <c r="E12" i="5"/>
  <c r="E15" i="5" s="1"/>
  <c r="D12" i="5"/>
  <c r="D15" i="5" s="1"/>
  <c r="E5" i="7"/>
  <c r="E7" i="7" s="1"/>
  <c r="E9" i="7" s="1"/>
  <c r="F5" i="7"/>
  <c r="F7" i="7" s="1"/>
  <c r="F9" i="7" s="1"/>
  <c r="G5" i="7"/>
  <c r="G7" i="7" s="1"/>
  <c r="G9" i="7" s="1"/>
  <c r="H5" i="7"/>
  <c r="H7" i="7" s="1"/>
  <c r="H9" i="7" s="1"/>
  <c r="D5" i="7"/>
  <c r="D7" i="7" s="1"/>
  <c r="D9" i="7" s="1"/>
  <c r="E11" i="1"/>
  <c r="G11" i="1"/>
  <c r="D11" i="1"/>
  <c r="C81" i="20" s="1"/>
  <c r="H81" i="20" s="1"/>
  <c r="I6" i="8"/>
  <c r="I12" i="8" s="1"/>
  <c r="H6" i="8"/>
  <c r="G6" i="8"/>
  <c r="F6" i="8"/>
  <c r="E6" i="8"/>
  <c r="H5" i="8"/>
  <c r="H12" i="8" s="1"/>
  <c r="G5" i="8"/>
  <c r="F5" i="8"/>
  <c r="E5" i="8"/>
  <c r="B6" i="8"/>
  <c r="E9" i="10"/>
  <c r="E13" i="19" s="1"/>
  <c r="F9" i="10"/>
  <c r="F13" i="19" s="1"/>
  <c r="G9" i="10"/>
  <c r="H9" i="10"/>
  <c r="D9" i="10"/>
  <c r="D13" i="19" s="1"/>
  <c r="E16" i="6"/>
  <c r="E17" i="6"/>
  <c r="E15" i="6"/>
  <c r="E14" i="6"/>
  <c r="E55" i="1"/>
  <c r="C190" i="20" s="1"/>
  <c r="H190" i="20" s="1"/>
  <c r="F55" i="1"/>
  <c r="G55" i="1"/>
  <c r="E54" i="1"/>
  <c r="C189" i="20" s="1"/>
  <c r="H189" i="20" s="1"/>
  <c r="F54" i="1"/>
  <c r="G54" i="1"/>
  <c r="F53" i="1"/>
  <c r="G53" i="1"/>
  <c r="E52" i="1"/>
  <c r="C187" i="20" s="1"/>
  <c r="H187" i="20" s="1"/>
  <c r="F52" i="1"/>
  <c r="G52" i="1"/>
  <c r="E51" i="1"/>
  <c r="C186" i="20" s="1"/>
  <c r="H186" i="20" s="1"/>
  <c r="F51" i="1"/>
  <c r="G51" i="1"/>
  <c r="E50" i="1"/>
  <c r="C185" i="20" s="1"/>
  <c r="H185" i="20" s="1"/>
  <c r="F50" i="1"/>
  <c r="G50" i="1"/>
  <c r="E48" i="1"/>
  <c r="C183" i="20" s="1"/>
  <c r="H183" i="20" s="1"/>
  <c r="F48" i="1"/>
  <c r="G48" i="1"/>
  <c r="E47" i="1"/>
  <c r="C182" i="20" s="1"/>
  <c r="H182" i="20" s="1"/>
  <c r="F47" i="1"/>
  <c r="G47" i="1"/>
  <c r="E46" i="1"/>
  <c r="C181" i="20" s="1"/>
  <c r="H181" i="20" s="1"/>
  <c r="F46" i="1"/>
  <c r="G46" i="1"/>
  <c r="E45" i="1"/>
  <c r="C180" i="20" s="1"/>
  <c r="H180" i="20" s="1"/>
  <c r="F45" i="1"/>
  <c r="G45" i="1"/>
  <c r="B53" i="1"/>
  <c r="B58" i="20" s="1"/>
  <c r="B123" i="20" s="1"/>
  <c r="B188" i="20" s="1"/>
  <c r="D45" i="1"/>
  <c r="C115" i="20" s="1"/>
  <c r="H115" i="20" s="1"/>
  <c r="D46" i="1"/>
  <c r="C116" i="20" s="1"/>
  <c r="H116" i="20" s="1"/>
  <c r="E44" i="1"/>
  <c r="C179" i="20" s="1"/>
  <c r="H179" i="20" s="1"/>
  <c r="F44" i="1"/>
  <c r="G44" i="1"/>
  <c r="D44" i="1"/>
  <c r="C114" i="20" s="1"/>
  <c r="H114" i="20" s="1"/>
  <c r="F43" i="1"/>
  <c r="G43" i="1"/>
  <c r="H15" i="1"/>
  <c r="G15" i="1"/>
  <c r="F15" i="1"/>
  <c r="E15" i="1"/>
  <c r="D15" i="1"/>
  <c r="C85" i="20" s="1"/>
  <c r="H85" i="20" s="1"/>
  <c r="H14" i="1"/>
  <c r="G14" i="1"/>
  <c r="F14" i="1"/>
  <c r="D14" i="1"/>
  <c r="C84" i="20" s="1"/>
  <c r="H84" i="20" s="1"/>
  <c r="E14" i="1"/>
  <c r="D32" i="1" l="1"/>
  <c r="C102" i="20" s="1"/>
  <c r="H102" i="20" s="1"/>
  <c r="D33" i="19"/>
  <c r="G32" i="1"/>
  <c r="G33" i="19"/>
  <c r="E32" i="1"/>
  <c r="E33" i="19"/>
  <c r="H32" i="1"/>
  <c r="H33" i="19"/>
  <c r="F32" i="1"/>
  <c r="F33" i="19"/>
  <c r="C149" i="20"/>
  <c r="H149" i="20" s="1"/>
  <c r="C150" i="20"/>
  <c r="H150" i="20" s="1"/>
  <c r="C167" i="20"/>
  <c r="H167" i="20" s="1"/>
  <c r="C113" i="20"/>
  <c r="H113" i="20" s="1"/>
  <c r="C146" i="20"/>
  <c r="H146" i="20" s="1"/>
  <c r="C178" i="20"/>
  <c r="H178" i="20" s="1"/>
  <c r="F11" i="1"/>
  <c r="F12" i="8"/>
  <c r="E34" i="19" s="1"/>
  <c r="G33" i="1"/>
  <c r="G34" i="19"/>
  <c r="G12" i="8"/>
  <c r="H33" i="1"/>
  <c r="H34" i="19"/>
  <c r="E33" i="1"/>
  <c r="C168" i="20" s="1"/>
  <c r="H168" i="20" s="1"/>
  <c r="F48" i="15"/>
  <c r="H48" i="15" s="1"/>
  <c r="D48" i="15"/>
  <c r="E60" i="19" s="1"/>
  <c r="E18" i="6"/>
  <c r="E12" i="8"/>
  <c r="D34" i="19" s="1"/>
  <c r="M6" i="6" l="1"/>
  <c r="M14" i="19" s="1"/>
  <c r="K6" i="6"/>
  <c r="K14" i="19" s="1"/>
  <c r="J6" i="6"/>
  <c r="J14" i="19" s="1"/>
  <c r="L6" i="6"/>
  <c r="L14" i="19" s="1"/>
  <c r="I6" i="6"/>
  <c r="I14" i="19" s="1"/>
  <c r="G6" i="6"/>
  <c r="F33" i="1"/>
  <c r="F34" i="19"/>
  <c r="D33" i="1"/>
  <c r="H6" i="6"/>
  <c r="H14" i="19" s="1"/>
  <c r="K5" i="13"/>
  <c r="K7" i="13" s="1"/>
  <c r="K23" i="13" s="1"/>
  <c r="L5" i="13"/>
  <c r="L7" i="13" s="1"/>
  <c r="L23" i="13" s="1"/>
  <c r="F6" i="6"/>
  <c r="C49" i="15"/>
  <c r="G48" i="15"/>
  <c r="E9" i="15" s="1"/>
  <c r="E6" i="6"/>
  <c r="D6" i="6"/>
  <c r="D14" i="19" s="1"/>
  <c r="E7" i="5"/>
  <c r="E9" i="5" s="1"/>
  <c r="E16" i="5" s="1"/>
  <c r="D7" i="5"/>
  <c r="D9" i="5" s="1"/>
  <c r="D16" i="5" s="1"/>
  <c r="H5" i="13"/>
  <c r="G7" i="5"/>
  <c r="G9" i="5" s="1"/>
  <c r="G16" i="5" s="1"/>
  <c r="G5" i="13"/>
  <c r="F7" i="5"/>
  <c r="F9" i="5" s="1"/>
  <c r="F16" i="5" s="1"/>
  <c r="F5" i="13"/>
  <c r="D13" i="1" l="1"/>
  <c r="C83" i="20" s="1"/>
  <c r="H83" i="20" s="1"/>
  <c r="J5" i="13"/>
  <c r="J7" i="13" s="1"/>
  <c r="J23" i="13" s="1"/>
  <c r="J36" i="19" s="1"/>
  <c r="D23" i="1"/>
  <c r="C93" i="20" s="1"/>
  <c r="H93" i="20" s="1"/>
  <c r="D24" i="19"/>
  <c r="F23" i="1"/>
  <c r="F24" i="19"/>
  <c r="G23" i="1"/>
  <c r="G24" i="19"/>
  <c r="E23" i="1"/>
  <c r="C158" i="20" s="1"/>
  <c r="H158" i="20" s="1"/>
  <c r="E24" i="19"/>
  <c r="C103" i="20"/>
  <c r="H103" i="20" s="1"/>
  <c r="L35" i="1"/>
  <c r="L36" i="19"/>
  <c r="J35" i="1"/>
  <c r="D5" i="13"/>
  <c r="E5" i="13"/>
  <c r="E14" i="19"/>
  <c r="F13" i="1"/>
  <c r="F14" i="19"/>
  <c r="I5" i="13"/>
  <c r="I7" i="13" s="1"/>
  <c r="I23" i="13" s="1"/>
  <c r="M5" i="13"/>
  <c r="M7" i="13" s="1"/>
  <c r="M23" i="13" s="1"/>
  <c r="G14" i="19"/>
  <c r="G13" i="1"/>
  <c r="K35" i="1"/>
  <c r="K36" i="19"/>
  <c r="L13" i="1"/>
  <c r="L7" i="5"/>
  <c r="L9" i="5" s="1"/>
  <c r="L16" i="5" s="1"/>
  <c r="K13" i="1"/>
  <c r="K7" i="5"/>
  <c r="K9" i="5" s="1"/>
  <c r="K16" i="5" s="1"/>
  <c r="J13" i="1"/>
  <c r="J7" i="5"/>
  <c r="J9" i="5" s="1"/>
  <c r="J16" i="5" s="1"/>
  <c r="F7" i="13"/>
  <c r="F23" i="13" s="1"/>
  <c r="G7" i="13"/>
  <c r="G23" i="13" s="1"/>
  <c r="H7" i="13"/>
  <c r="H23" i="13" s="1"/>
  <c r="D7" i="13"/>
  <c r="D23" i="13" s="1"/>
  <c r="D36" i="19" s="1"/>
  <c r="E7" i="13"/>
  <c r="E23" i="13" s="1"/>
  <c r="I13" i="1"/>
  <c r="I7" i="5"/>
  <c r="I9" i="5" s="1"/>
  <c r="I16" i="5" s="1"/>
  <c r="M13" i="1"/>
  <c r="M7" i="5"/>
  <c r="M9" i="5" s="1"/>
  <c r="M16" i="5" s="1"/>
  <c r="H7" i="5"/>
  <c r="H9" i="5" s="1"/>
  <c r="H16" i="5" s="1"/>
  <c r="H13" i="1"/>
  <c r="F49" i="15"/>
  <c r="H49" i="15" s="1"/>
  <c r="D49" i="15"/>
  <c r="F60" i="19" s="1"/>
  <c r="E13" i="1"/>
  <c r="G30" i="15"/>
  <c r="C8" i="15" s="1"/>
  <c r="H30" i="15"/>
  <c r="H23" i="1" l="1"/>
  <c r="H24" i="19"/>
  <c r="M23" i="1"/>
  <c r="M24" i="19"/>
  <c r="I23" i="1"/>
  <c r="I24" i="19"/>
  <c r="J23" i="1"/>
  <c r="J24" i="19"/>
  <c r="K23" i="1"/>
  <c r="K24" i="19"/>
  <c r="L23" i="1"/>
  <c r="L24" i="19"/>
  <c r="C148" i="20"/>
  <c r="H148" i="20" s="1"/>
  <c r="H35" i="1"/>
  <c r="H36" i="19"/>
  <c r="F35" i="1"/>
  <c r="F36" i="19"/>
  <c r="I35" i="1"/>
  <c r="I36" i="19"/>
  <c r="G35" i="1"/>
  <c r="G36" i="19"/>
  <c r="M35" i="1"/>
  <c r="M36" i="19"/>
  <c r="D35" i="1"/>
  <c r="C105" i="20" s="1"/>
  <c r="H105" i="20" s="1"/>
  <c r="E35" i="1"/>
  <c r="C170" i="20" s="1"/>
  <c r="H170" i="20" s="1"/>
  <c r="E36" i="19"/>
  <c r="C50" i="15"/>
  <c r="C31" i="15"/>
  <c r="F31" i="15" s="1"/>
  <c r="G49" i="15"/>
  <c r="F9" i="15" s="1"/>
  <c r="C13" i="15"/>
  <c r="C59" i="1" s="1"/>
  <c r="C64" i="20" l="1"/>
  <c r="H64" i="20" s="1"/>
  <c r="D31" i="15"/>
  <c r="H31" i="15"/>
  <c r="F50" i="15"/>
  <c r="H50" i="15" s="1"/>
  <c r="D50" i="15"/>
  <c r="G60" i="19" s="1"/>
  <c r="C51" i="15" l="1"/>
  <c r="D51" i="15" s="1"/>
  <c r="H60" i="19" s="1"/>
  <c r="G31" i="15"/>
  <c r="D8" i="15" s="1"/>
  <c r="D13" i="15" s="1"/>
  <c r="D59" i="1" s="1"/>
  <c r="D59" i="19"/>
  <c r="C32" i="15"/>
  <c r="G50" i="15"/>
  <c r="G9" i="15" s="1"/>
  <c r="C129" i="20" l="1"/>
  <c r="H129" i="20" s="1"/>
  <c r="F51" i="15"/>
  <c r="H51" i="15" s="1"/>
  <c r="F32" i="15"/>
  <c r="H32" i="15" s="1"/>
  <c r="D32" i="15"/>
  <c r="E59" i="19" s="1"/>
  <c r="D40" i="19" l="1"/>
  <c r="D39" i="1"/>
  <c r="C109" i="20" s="1"/>
  <c r="H109" i="20" s="1"/>
  <c r="D62" i="19"/>
  <c r="D64" i="19" s="1"/>
  <c r="D65" i="19" s="1"/>
  <c r="C52" i="15"/>
  <c r="D52" i="15" s="1"/>
  <c r="I60" i="19" s="1"/>
  <c r="G51" i="15"/>
  <c r="H9" i="15" s="1"/>
  <c r="F52" i="15"/>
  <c r="H52" i="15" s="1"/>
  <c r="C33" i="15"/>
  <c r="G32" i="15"/>
  <c r="E8" i="15" s="1"/>
  <c r="E13" i="15" s="1"/>
  <c r="E59" i="1" s="1"/>
  <c r="D67" i="19" l="1"/>
  <c r="D70" i="19" s="1"/>
  <c r="C194" i="20"/>
  <c r="H194" i="20" s="1"/>
  <c r="C53" i="15"/>
  <c r="F53" i="15" s="1"/>
  <c r="H53" i="15" s="1"/>
  <c r="G52" i="15"/>
  <c r="I9" i="15" s="1"/>
  <c r="F33" i="15"/>
  <c r="H33" i="15" s="1"/>
  <c r="D33" i="15"/>
  <c r="F59" i="19" s="1"/>
  <c r="D53" i="15" l="1"/>
  <c r="J60" i="19" s="1"/>
  <c r="E60" i="1"/>
  <c r="C195" i="20" s="1"/>
  <c r="H195" i="20" s="1"/>
  <c r="D76" i="19"/>
  <c r="E62" i="19"/>
  <c r="E64" i="19" s="1"/>
  <c r="E65" i="19" s="1"/>
  <c r="E39" i="1"/>
  <c r="C174" i="20" s="1"/>
  <c r="H174" i="20" s="1"/>
  <c r="D71" i="19"/>
  <c r="E40" i="19"/>
  <c r="C54" i="15"/>
  <c r="D54" i="15" s="1"/>
  <c r="K60" i="19" s="1"/>
  <c r="G53" i="15"/>
  <c r="J9" i="15" s="1"/>
  <c r="C34" i="15"/>
  <c r="G33" i="15"/>
  <c r="F8" i="15" s="1"/>
  <c r="F13" i="15" s="1"/>
  <c r="F59" i="1" s="1"/>
  <c r="E67" i="19" l="1"/>
  <c r="E62" i="1"/>
  <c r="E73" i="19"/>
  <c r="F54" i="15"/>
  <c r="H54" i="15" s="1"/>
  <c r="F34" i="15"/>
  <c r="H34" i="15" s="1"/>
  <c r="D34" i="15"/>
  <c r="G59" i="19" s="1"/>
  <c r="C197" i="20" l="1"/>
  <c r="H197" i="20" s="1"/>
  <c r="E64" i="1"/>
  <c r="E65" i="1" s="1"/>
  <c r="C199" i="20" s="1"/>
  <c r="H199" i="20" s="1"/>
  <c r="E70" i="19"/>
  <c r="E76" i="19"/>
  <c r="G54" i="15"/>
  <c r="K9" i="15" s="1"/>
  <c r="F39" i="1"/>
  <c r="F40" i="19"/>
  <c r="F62" i="19"/>
  <c r="F64" i="19" s="1"/>
  <c r="F65" i="19" s="1"/>
  <c r="C55" i="15"/>
  <c r="D55" i="15" s="1"/>
  <c r="L60" i="19" s="1"/>
  <c r="C35" i="15"/>
  <c r="D35" i="15" s="1"/>
  <c r="H59" i="19" s="1"/>
  <c r="G34" i="15"/>
  <c r="G8" i="15" s="1"/>
  <c r="G13" i="15" s="1"/>
  <c r="F67" i="19" l="1"/>
  <c r="F55" i="15"/>
  <c r="H55" i="15" s="1"/>
  <c r="F60" i="1"/>
  <c r="F62" i="1" s="1"/>
  <c r="F64" i="1" s="1"/>
  <c r="F65" i="1" s="1"/>
  <c r="E71" i="19"/>
  <c r="F35" i="15"/>
  <c r="H35" i="15" s="1"/>
  <c r="G59" i="1"/>
  <c r="C36" i="15" l="1"/>
  <c r="D36" i="15" s="1"/>
  <c r="I59" i="19" s="1"/>
  <c r="G55" i="15"/>
  <c r="L9" i="15" s="1"/>
  <c r="C56" i="15"/>
  <c r="F56" i="15" s="1"/>
  <c r="H56" i="15" s="1"/>
  <c r="E74" i="19"/>
  <c r="G35" i="15"/>
  <c r="H8" i="15" s="1"/>
  <c r="H13" i="15" s="1"/>
  <c r="H59" i="1" s="1"/>
  <c r="F70" i="19"/>
  <c r="F73" i="19"/>
  <c r="F76" i="19"/>
  <c r="D56" i="15" l="1"/>
  <c r="G56" i="15" s="1"/>
  <c r="M9" i="15" s="1"/>
  <c r="F36" i="15"/>
  <c r="H36" i="15" s="1"/>
  <c r="C37" i="15"/>
  <c r="D37" i="15" s="1"/>
  <c r="J59" i="19" s="1"/>
  <c r="G60" i="1"/>
  <c r="G62" i="1" s="1"/>
  <c r="G64" i="1" s="1"/>
  <c r="G65" i="1" s="1"/>
  <c r="G36" i="15"/>
  <c r="I8" i="15" s="1"/>
  <c r="I13" i="15" s="1"/>
  <c r="I59" i="1" s="1"/>
  <c r="H40" i="19"/>
  <c r="H62" i="19"/>
  <c r="H64" i="19" s="1"/>
  <c r="H65" i="19" s="1"/>
  <c r="H39" i="1"/>
  <c r="F71" i="19"/>
  <c r="G39" i="1"/>
  <c r="G40" i="19"/>
  <c r="G62" i="19"/>
  <c r="G64" i="19" s="1"/>
  <c r="G65" i="19" s="1"/>
  <c r="G67" i="19" l="1"/>
  <c r="H67" i="19"/>
  <c r="H70" i="19" s="1"/>
  <c r="F37" i="15"/>
  <c r="H37" i="15" s="1"/>
  <c r="F74" i="19"/>
  <c r="C38" i="15"/>
  <c r="D38" i="15" s="1"/>
  <c r="K59" i="19" s="1"/>
  <c r="I39" i="1"/>
  <c r="I40" i="19"/>
  <c r="I62" i="19"/>
  <c r="I64" i="19" s="1"/>
  <c r="I65" i="19" s="1"/>
  <c r="G37" i="15" l="1"/>
  <c r="J8" i="15" s="1"/>
  <c r="J13" i="15" s="1"/>
  <c r="J59" i="1" s="1"/>
  <c r="I67" i="19"/>
  <c r="I76" i="19" s="1"/>
  <c r="I60" i="1"/>
  <c r="I62" i="1" s="1"/>
  <c r="I64" i="1" s="1"/>
  <c r="I65" i="1" s="1"/>
  <c r="F38" i="15"/>
  <c r="H38" i="15" s="1"/>
  <c r="H76" i="19"/>
  <c r="H71" i="19"/>
  <c r="G70" i="19"/>
  <c r="G73" i="19"/>
  <c r="G76" i="19"/>
  <c r="H73" i="19"/>
  <c r="C39" i="15" l="1"/>
  <c r="H60" i="1"/>
  <c r="H62" i="1" s="1"/>
  <c r="H64" i="1" s="1"/>
  <c r="H65" i="1" s="1"/>
  <c r="G38" i="15"/>
  <c r="K8" i="15" s="1"/>
  <c r="K13" i="15" s="1"/>
  <c r="K59" i="1" s="1"/>
  <c r="G71" i="19"/>
  <c r="I70" i="19"/>
  <c r="I73" i="19"/>
  <c r="F39" i="15" l="1"/>
  <c r="H39" i="15" s="1"/>
  <c r="D39" i="15"/>
  <c r="G74" i="19"/>
  <c r="J60" i="1"/>
  <c r="H74" i="19"/>
  <c r="I71" i="19"/>
  <c r="C40" i="15" l="1"/>
  <c r="L59" i="19"/>
  <c r="G39" i="15"/>
  <c r="L8" i="15" s="1"/>
  <c r="L13" i="15" s="1"/>
  <c r="L59" i="1" s="1"/>
  <c r="I74" i="19"/>
  <c r="F40" i="15" l="1"/>
  <c r="H40" i="15" s="1"/>
  <c r="D40" i="15"/>
  <c r="K39" i="1"/>
  <c r="K40" i="19"/>
  <c r="K62" i="19"/>
  <c r="K64" i="19" s="1"/>
  <c r="K65" i="19" s="1"/>
  <c r="K67" i="19" l="1"/>
  <c r="K76" i="19" s="1"/>
  <c r="G40" i="15"/>
  <c r="M8" i="15" s="1"/>
  <c r="M13" i="15" s="1"/>
  <c r="M59" i="1" s="1"/>
  <c r="K70" i="19" l="1"/>
  <c r="L60" i="1" l="1"/>
  <c r="K71" i="19"/>
  <c r="L62" i="1"/>
  <c r="L64" i="1" s="1"/>
  <c r="L65" i="1" s="1"/>
  <c r="L39" i="1"/>
  <c r="L40" i="19"/>
  <c r="L62" i="19"/>
  <c r="L64" i="19" s="1"/>
  <c r="L65" i="19" s="1"/>
  <c r="L67" i="19" l="1"/>
  <c r="L70" i="19" s="1"/>
  <c r="L76" i="19" l="1"/>
  <c r="L73" i="19"/>
  <c r="L71" i="19"/>
  <c r="M60" i="1"/>
  <c r="L74" i="19" l="1"/>
  <c r="M62" i="1"/>
  <c r="M64" i="1" s="1"/>
  <c r="M65" i="1" s="1"/>
  <c r="M40" i="19"/>
  <c r="M62" i="19"/>
  <c r="M64" i="19" s="1"/>
  <c r="M65" i="19" s="1"/>
  <c r="M67" i="19" l="1"/>
  <c r="M70" i="19" s="1"/>
  <c r="M39" i="1"/>
  <c r="M73" i="19" l="1"/>
  <c r="M71" i="19"/>
  <c r="M76" i="19"/>
  <c r="M74" i="19" l="1"/>
  <c r="C40" i="19"/>
  <c r="C62" i="19"/>
  <c r="C64" i="19" s="1"/>
  <c r="C65" i="19" s="1"/>
  <c r="C67" i="19" l="1"/>
  <c r="C76" i="19" s="1"/>
  <c r="C62" i="1"/>
  <c r="C39" i="1"/>
  <c r="C67" i="20" l="1"/>
  <c r="H67" i="20" s="1"/>
  <c r="C64" i="1"/>
  <c r="C65" i="1" s="1"/>
  <c r="C69" i="20" s="1"/>
  <c r="H69" i="20" s="1"/>
  <c r="C44" i="20"/>
  <c r="H44" i="20" s="1"/>
  <c r="C67" i="1"/>
  <c r="C70" i="19"/>
  <c r="C73" i="19"/>
  <c r="D73" i="19"/>
  <c r="D60" i="1" l="1"/>
  <c r="C130" i="20" s="1"/>
  <c r="H130" i="20" s="1"/>
  <c r="C71" i="20"/>
  <c r="C78" i="20" s="1"/>
  <c r="D78" i="20" s="1"/>
  <c r="D136" i="20" s="1"/>
  <c r="E78" i="20" s="1"/>
  <c r="E136" i="20" s="1"/>
  <c r="F78" i="20" s="1"/>
  <c r="F136" i="20" s="1"/>
  <c r="G78" i="20" s="1"/>
  <c r="G136" i="20" s="1"/>
  <c r="D8" i="1"/>
  <c r="C71" i="19"/>
  <c r="H71" i="20" l="1"/>
  <c r="D62" i="1"/>
  <c r="C74" i="19"/>
  <c r="D74" i="19"/>
  <c r="C132" i="20" l="1"/>
  <c r="H132" i="20" s="1"/>
  <c r="D64" i="1"/>
  <c r="D65" i="1" s="1"/>
  <c r="C134" i="20" l="1"/>
  <c r="H134" i="20" s="1"/>
  <c r="D67" i="1"/>
  <c r="C136" i="20" s="1"/>
  <c r="C143" i="20" s="1"/>
  <c r="D143" i="20" s="1"/>
  <c r="D201" i="20" s="1"/>
  <c r="E143" i="20" s="1"/>
  <c r="E201" i="20" s="1"/>
  <c r="F143" i="20" s="1"/>
  <c r="F201" i="20" s="1"/>
  <c r="G143" i="20" s="1"/>
  <c r="G201" i="20" s="1"/>
  <c r="E8" i="1" l="1"/>
  <c r="H136" i="20"/>
  <c r="E67" i="1"/>
  <c r="C201" i="20" s="1"/>
  <c r="H201" i="20" s="1"/>
  <c r="F8" i="1" l="1"/>
  <c r="F67" i="1" l="1"/>
  <c r="G8" i="1" s="1"/>
  <c r="G67" i="1" s="1"/>
  <c r="H8" i="1" s="1"/>
  <c r="H67" i="1" s="1"/>
  <c r="I8" i="1" s="1"/>
  <c r="I67" i="1" s="1"/>
  <c r="J8" i="1" l="1"/>
  <c r="J62" i="19" l="1"/>
  <c r="J64" i="19" s="1"/>
  <c r="J65" i="19" s="1"/>
  <c r="J39" i="1" l="1"/>
  <c r="J62" i="1"/>
  <c r="J64" i="1" s="1"/>
  <c r="J65" i="1" s="1"/>
  <c r="J40" i="19"/>
  <c r="J67" i="19" s="1"/>
  <c r="J67" i="1" l="1"/>
  <c r="J76" i="19"/>
  <c r="K8" i="1" l="1"/>
  <c r="J70" i="19"/>
  <c r="K73" i="19"/>
  <c r="J73" i="19"/>
  <c r="K60" i="1" l="1"/>
  <c r="K62" i="1" s="1"/>
  <c r="K64" i="1" s="1"/>
  <c r="K65" i="1" s="1"/>
  <c r="K67" i="1" s="1"/>
  <c r="J71" i="19"/>
  <c r="L8" i="1" l="1"/>
  <c r="L67" i="1" s="1"/>
  <c r="J74" i="19"/>
  <c r="K74" i="19"/>
  <c r="M8" i="1" l="1"/>
  <c r="M67" i="1" s="1"/>
  <c r="E45" i="4"/>
  <c r="E27" i="4"/>
  <c r="E26" i="4"/>
  <c r="F25" i="4"/>
  <c r="F44" i="4" s="1"/>
  <c r="F46" i="4" l="1"/>
  <c r="D9" i="16" s="1"/>
  <c r="D11" i="16" s="1"/>
  <c r="E6" i="16" s="1"/>
  <c r="E25" i="4"/>
  <c r="E44" i="4" s="1"/>
  <c r="E46" i="4" l="1"/>
  <c r="C43" i="19" s="1"/>
  <c r="C42" i="1" l="1"/>
  <c r="C47" i="20" s="1"/>
  <c r="C112" i="20" s="1"/>
  <c r="C177" i="20" s="1"/>
</calcChain>
</file>

<file path=xl/sharedStrings.xml><?xml version="1.0" encoding="utf-8"?>
<sst xmlns="http://schemas.openxmlformats.org/spreadsheetml/2006/main" count="855" uniqueCount="400">
  <si>
    <t>INCOME</t>
  </si>
  <si>
    <t>Shop</t>
  </si>
  <si>
    <t>Events</t>
  </si>
  <si>
    <t>Total income</t>
  </si>
  <si>
    <t>EXPENDITURE</t>
  </si>
  <si>
    <t>Staff</t>
  </si>
  <si>
    <t>Year one</t>
  </si>
  <si>
    <t>Year two</t>
  </si>
  <si>
    <t>Year three</t>
  </si>
  <si>
    <t>Year four</t>
  </si>
  <si>
    <t>Year five</t>
  </si>
  <si>
    <t>Utilities</t>
  </si>
  <si>
    <t>Insurance</t>
  </si>
  <si>
    <t>Publicity</t>
  </si>
  <si>
    <t>IT</t>
  </si>
  <si>
    <t>Legal and audit</t>
  </si>
  <si>
    <t>Maintenance of building and gardens</t>
  </si>
  <si>
    <t>Volunteer costs</t>
  </si>
  <si>
    <t>Other</t>
  </si>
  <si>
    <t>Total expenditure</t>
  </si>
  <si>
    <t>Comments</t>
  </si>
  <si>
    <t>Cook/café manager</t>
  </si>
  <si>
    <t>Café assistant</t>
  </si>
  <si>
    <t>Education officer</t>
  </si>
  <si>
    <t>TOTAL</t>
  </si>
  <si>
    <t>Item</t>
  </si>
  <si>
    <t>Cost (£000)</t>
  </si>
  <si>
    <t>Site acquisition</t>
  </si>
  <si>
    <t>Construction cost</t>
  </si>
  <si>
    <t>Restoration of period features</t>
  </si>
  <si>
    <t>Historic collections</t>
  </si>
  <si>
    <t>Clerk of Work Fees</t>
  </si>
  <si>
    <t>Planning fees and building warrant fee</t>
  </si>
  <si>
    <t>Legal fees</t>
  </si>
  <si>
    <t>Surveys/site investigation</t>
  </si>
  <si>
    <t>Conservation plan</t>
  </si>
  <si>
    <t>BREEAM consultant</t>
  </si>
  <si>
    <t>Historic garden designer</t>
  </si>
  <si>
    <t xml:space="preserve">Furniture, fixtures and equipment </t>
  </si>
  <si>
    <t>Income</t>
  </si>
  <si>
    <t>Occupancy %</t>
  </si>
  <si>
    <t>Square feet available</t>
  </si>
  <si>
    <t>£/square foot</t>
  </si>
  <si>
    <t>Staff expenditure</t>
  </si>
  <si>
    <t>Cleaner</t>
  </si>
  <si>
    <t xml:space="preserve">Hall manager </t>
  </si>
  <si>
    <t>Estimated visitor numbers</t>
  </si>
  <si>
    <t>Capital summary</t>
  </si>
  <si>
    <t>Overheads</t>
  </si>
  <si>
    <t>Full price</t>
  </si>
  <si>
    <t>Concession</t>
  </si>
  <si>
    <t>Price</t>
  </si>
  <si>
    <t>Average visitor</t>
  </si>
  <si>
    <t>Weighted price</t>
  </si>
  <si>
    <t>Maximum rental income</t>
  </si>
  <si>
    <t xml:space="preserve">Maximum rental income </t>
  </si>
  <si>
    <t>Donations</t>
  </si>
  <si>
    <t>Gift aid</t>
  </si>
  <si>
    <t>Event</t>
  </si>
  <si>
    <t>Income per event</t>
  </si>
  <si>
    <t>Exhibitions</t>
  </si>
  <si>
    <t>Functions</t>
  </si>
  <si>
    <t>% Visitors</t>
  </si>
  <si>
    <t>Total visitor numbers</t>
  </si>
  <si>
    <t>% Visitors at shop</t>
  </si>
  <si>
    <t>Visitors to shop</t>
  </si>
  <si>
    <t>Expected margin per head</t>
  </si>
  <si>
    <t>Visitor numbers</t>
  </si>
  <si>
    <t>% Visitors using café</t>
  </si>
  <si>
    <t>Visitor numbers at the café</t>
  </si>
  <si>
    <t xml:space="preserve">Expected margin per head </t>
  </si>
  <si>
    <t>Revenue from visitors</t>
  </si>
  <si>
    <t>Tenants on site</t>
  </si>
  <si>
    <t>Working days per year</t>
  </si>
  <si>
    <t>Revenue from tenants</t>
  </si>
  <si>
    <t>Total café revenue</t>
  </si>
  <si>
    <t>% Tenants visiting café</t>
  </si>
  <si>
    <t>Tenants visiting café</t>
  </si>
  <si>
    <t>Rental of outbuildings</t>
  </si>
  <si>
    <t>Rental of offices</t>
  </si>
  <si>
    <t>Source</t>
  </si>
  <si>
    <t>Heritage Lottery Fund</t>
  </si>
  <si>
    <t>English Heritage</t>
  </si>
  <si>
    <t>Type</t>
  </si>
  <si>
    <t>Grant</t>
  </si>
  <si>
    <t>Community Shares</t>
  </si>
  <si>
    <t>Equity</t>
  </si>
  <si>
    <t>ERDF</t>
  </si>
  <si>
    <t xml:space="preserve">Total </t>
  </si>
  <si>
    <t>The Mercers' Charitable Fund</t>
  </si>
  <si>
    <t>Visitor numbers drop as local visitors make fewer repeat visits. Refresh of attraction in year four leads to a spike in visitor numbers, after which the numbers level off.</t>
  </si>
  <si>
    <t>Alternative way to calculate using % of café capacity instead of visitor numbers</t>
  </si>
  <si>
    <t>Head gardener</t>
  </si>
  <si>
    <t>Caretaker</t>
  </si>
  <si>
    <t>Receptionist</t>
  </si>
  <si>
    <t>Intially funded through HLF then funded from surplus. Design and run visitor activities and manage volunteers.</t>
  </si>
  <si>
    <t>15 hours of cleaning time per week . Employed from outside agency.</t>
  </si>
  <si>
    <t>Bank loan</t>
  </si>
  <si>
    <t>Fund specific to the type of project</t>
  </si>
  <si>
    <t>Local fundraising</t>
  </si>
  <si>
    <t>Donations, friends scheme, revenue from friends events</t>
  </si>
  <si>
    <t>Fundraising</t>
  </si>
  <si>
    <t>Repayment period</t>
  </si>
  <si>
    <t>Fees for taking out finance</t>
  </si>
  <si>
    <t>Kent Gardens Trust</t>
  </si>
  <si>
    <t>Website</t>
  </si>
  <si>
    <t>Guidance - financial templates for business planning</t>
  </si>
  <si>
    <t>There will be a small selection of gifts available, including postcards, stationary, products from the workshops (10% of sale to go to the shop) and food products from the Hall (preserves etc). The gift shop will be incorporated into the café, which will encourage people to make purchases.</t>
  </si>
  <si>
    <t>How to use these templates</t>
  </si>
  <si>
    <t>Calculation of loan repayments</t>
  </si>
  <si>
    <t>Loan one</t>
  </si>
  <si>
    <t>Loan amount</t>
  </si>
  <si>
    <t>Interest</t>
  </si>
  <si>
    <t>Loan two</t>
  </si>
  <si>
    <t>Year</t>
  </si>
  <si>
    <t>Liability</t>
  </si>
  <si>
    <t>Interest for the year</t>
  </si>
  <si>
    <t>Principal paid</t>
  </si>
  <si>
    <t>Total payment</t>
  </si>
  <si>
    <t>Remaining liability</t>
  </si>
  <si>
    <t>Years remaining</t>
  </si>
  <si>
    <t>Annual repayment</t>
  </si>
  <si>
    <t>Occupancy generally increases over time but will depend on market, any expressions of interest, demand. Due to turnover of occupants, the space is unlikely to reach full capacity.</t>
  </si>
  <si>
    <t>Calculated by multiplying the maximum rental income by the % occupancy.</t>
  </si>
  <si>
    <t>Total income (sales, grants and donations) by year</t>
  </si>
  <si>
    <t>All information here has been moved automatically from the Staff and overheads sheets.</t>
  </si>
  <si>
    <t>Total outgoings or expenditure per year.</t>
  </si>
  <si>
    <t>Difference each year between projected income and expenditure. A positive number indicates a surplus, negative a deficit. If there is a deficit for more than the first year then plans should be reviewed to explore how income can be increased and expenditure reduced before proceding any further with the project.</t>
  </si>
  <si>
    <t>Calculated by multiplying the square feet available by the price per square foot (monthly) and then by 12 to make the income an annual figure.</t>
  </si>
  <si>
    <t>Occupancy generally increases over time but will depend on market. The percentage should be estimated by using evidence from market research showing levels of demand and any expressions of interest recieved. Due to turnover of occupants, the space is unlikely to reach full capacity.</t>
  </si>
  <si>
    <t>The price per square foot should be determined preferably from an independent valuation, otherwise it can be estimated using evidence from market research, such as the price of comparable facilities.</t>
  </si>
  <si>
    <t>Total of all grant income by year</t>
  </si>
  <si>
    <t xml:space="preserve">Grants can include revenue funding from Local or Central Government, non-governmental organisations or independent funding bodies. Search for grants at: the Heritage Funding Directory at http://www.theheritagealliance.org.uk/fundingdirectory/main/search.php  </t>
  </si>
  <si>
    <t>Friends calculator</t>
  </si>
  <si>
    <t>Number of friends</t>
  </si>
  <si>
    <t>Income per friend</t>
  </si>
  <si>
    <t>Events calculator - voluntary donations/retiring collections</t>
  </si>
  <si>
    <t>Expected income per event</t>
  </si>
  <si>
    <t>Subtotal</t>
  </si>
  <si>
    <t>Total donations from events</t>
  </si>
  <si>
    <t>Donations from events</t>
  </si>
  <si>
    <t>Estimated in conjunction with the Friends</t>
  </si>
  <si>
    <t>Discussed with the Friends</t>
  </si>
  <si>
    <t>Number of friends multiplied by income per friend</t>
  </si>
  <si>
    <t>A wedding is unlikely to attract any voluntary donations.</t>
  </si>
  <si>
    <t>A collection tin will be placed near the exit of exhibitions.</t>
  </si>
  <si>
    <t xml:space="preserve">All information on event names and numbers will feed through automatically from the events sheet. You only need to put in the estimated donations for each type of event. </t>
  </si>
  <si>
    <t>Ticket sales</t>
  </si>
  <si>
    <t>Total income taken from 'Visitors' sheet.</t>
  </si>
  <si>
    <t>Total annual income from Gift Aid</t>
  </si>
  <si>
    <t>Income from Gift Aid</t>
  </si>
  <si>
    <t>% take up of Gift Aid</t>
  </si>
  <si>
    <t>Calculated by multiplying the ticket sales by the % agreeing to Gift Aid and then multiplying by 25% (the % that can be reclaimed using Gift Aid)</t>
  </si>
  <si>
    <t>Assumed that few people making casual donations, unless they are a large amount, will bother filling out the Gift Aid section on a donation envelope and will just put some coins in the pot.</t>
  </si>
  <si>
    <t>Gift Aid</t>
  </si>
  <si>
    <t>About Gift Aid</t>
  </si>
  <si>
    <t xml:space="preserve">Charitable Trusts, including Building Preservation Trusts, can claim back basic rate tax from HM Revenue &amp; Customs (HMRC) on Gift Aid donations. This does not cost the person making the donation any extra. You can also claim back tax deducted from other income such as bank or building society interest or tax deducted from income arising on gifts left to your charity in a will. Gift Aid can be claimed retrospectively no later than four years after the end of the tax year to which the claim relates and taxpayers must give their permission for donations to have Gift Aid claimed on them and must provide their address. Typically charities can claim back up to 25% on Gift Aid donations. More information how to claim gift aid is available at http://www.hmrc.gov.uk/charities/gift_aid/reclaim.htm  </t>
  </si>
  <si>
    <t>Calculated by multiplying the visitor numbers by the weighted average price per ticket (see below).</t>
  </si>
  <si>
    <t>Ticket prices</t>
  </si>
  <si>
    <t>This charges box can be used to calculate the income from the average visitor by multiplying the entrance fee for a visitor category by the % vistors from that category. In this case there are only two categories, but more could be added, provided that the total % visitors does not exceed 100%.</t>
  </si>
  <si>
    <t>Revenue from visitors plus revenue from tenants.</t>
  </si>
  <si>
    <t>Estimated in line with the % occupancy of rental space</t>
  </si>
  <si>
    <t>Estimated through surveys with potential tenants and comparison with another local business centre with a café.</t>
  </si>
  <si>
    <t>Calculated by multiplying the number of tenants by the % visiting the café daily.</t>
  </si>
  <si>
    <t>Calculated at 228 having taken into account annual leave and public holidays.</t>
  </si>
  <si>
    <t>Market research, competitors locally, take into account alternative places to eat nearby eg. the village pub.</t>
  </si>
  <si>
    <t>Calculated by multiplying the number of visitors by the % visiting the café as part of their visit.</t>
  </si>
  <si>
    <t>Tenant numbers at the café multiplied by the expected margin per head.</t>
  </si>
  <si>
    <t>Visitor numbers at the café multiplied by the expected margin per head.</t>
  </si>
  <si>
    <t>A discount has been accounted for to encourage café visits from tenants.</t>
  </si>
  <si>
    <t>Taken from 'Visitors' sheet.</t>
  </si>
  <si>
    <t>Estimated through market research and consultation with similar cafés.</t>
  </si>
  <si>
    <t>Café capacity (covers)</t>
  </si>
  <si>
    <t>Days per year</t>
  </si>
  <si>
    <t>Margin: breakfast</t>
  </si>
  <si>
    <t>Margin: lunch</t>
  </si>
  <si>
    <t>Margin: dinner</t>
  </si>
  <si>
    <t>Sittings</t>
  </si>
  <si>
    <t>Occupancy - breakfast (%)</t>
  </si>
  <si>
    <t>Occupancy - lunch (%)</t>
  </si>
  <si>
    <t>Occupancy - dinner (%)</t>
  </si>
  <si>
    <t>Annual income</t>
  </si>
  <si>
    <t>Daily income</t>
  </si>
  <si>
    <t>Daily income multiplied by the days open per year.</t>
  </si>
  <si>
    <t>Days that the restaurant/café will be open.</t>
  </si>
  <si>
    <t>Total daily income from breakfast, lunch and dinner.</t>
  </si>
  <si>
    <t xml:space="preserve">Total daily income </t>
  </si>
  <si>
    <t>Number of diners that can be eating at the same time.</t>
  </si>
  <si>
    <t>Average income per meal less direct costs.</t>
  </si>
  <si>
    <t>Brook Hall shop</t>
  </si>
  <si>
    <t>Total visitor numbers multiplied by the % expected to visit the shop.</t>
  </si>
  <si>
    <t>Estimated through market research of similar gift shops. Margin per head is equal to the total sale less direct costs.</t>
  </si>
  <si>
    <t>Visitor numbers in the shop multiplied by the margin per head.</t>
  </si>
  <si>
    <t>Brook Hall offers it's lower floor and gardens for wedding receptions. Fees do not include catering or ceremonies and have been based on comparable rates at local castles and stately homes.</t>
  </si>
  <si>
    <t>Ceremonies (marriage, civil partnership, welcoming or renewal of vows)</t>
  </si>
  <si>
    <t>Salaried staff</t>
  </si>
  <si>
    <t>Agency/casual staff</t>
  </si>
  <si>
    <t>Expenses</t>
  </si>
  <si>
    <t>Salaried staff total</t>
  </si>
  <si>
    <t>Salary total</t>
  </si>
  <si>
    <t>Agency/casual staff total</t>
  </si>
  <si>
    <t>Temporary staff to help at events.</t>
  </si>
  <si>
    <t>Total staff costs</t>
  </si>
  <si>
    <t>Total salary costs</t>
  </si>
  <si>
    <t>Including travel, hotels and subsistance. Estimated at 5% salary costs based on similar organisations.</t>
  </si>
  <si>
    <t>Expenses as a percentage of salary costs</t>
  </si>
  <si>
    <t>Total costs relating to agency/casual staff</t>
  </si>
  <si>
    <t>See 'Grant funding'</t>
  </si>
  <si>
    <t>See 'Visitors'</t>
  </si>
  <si>
    <t>See 'Rental income'</t>
  </si>
  <si>
    <t>See 'Café'</t>
  </si>
  <si>
    <t>See 'Shop'</t>
  </si>
  <si>
    <t>See 'Donations'</t>
  </si>
  <si>
    <t>See 'Gift Aid'</t>
  </si>
  <si>
    <t>See 'Events'</t>
  </si>
  <si>
    <t>National insurance contributions estimate</t>
  </si>
  <si>
    <t>Site services</t>
  </si>
  <si>
    <t>Pension contributions</t>
  </si>
  <si>
    <t>Introduced once café has a greater number of visitors, intially on a part time basis.</t>
  </si>
  <si>
    <t xml:space="preserve">Ongoing maintenance and repair work in addition to organising more specilist contractors to come in for periodic care of special collections/features. </t>
  </si>
  <si>
    <t>Redesign and restoration plan for the historic gardens.</t>
  </si>
  <si>
    <t>Café kitchen, amenities, disabled access etc</t>
  </si>
  <si>
    <t>Information taken from Friends calculator below</t>
  </si>
  <si>
    <t>Information taken from Donations calculator below</t>
  </si>
  <si>
    <t>May be possible to more than one sitting - see note.</t>
  </si>
  <si>
    <t>Finance costs</t>
  </si>
  <si>
    <t>Total</t>
  </si>
  <si>
    <t>See 'Finance costs'</t>
  </si>
  <si>
    <t>Capital costs</t>
  </si>
  <si>
    <t>Cash flow</t>
  </si>
  <si>
    <t>Expenditure</t>
  </si>
  <si>
    <t>Expenditure is split into three parts. Firstly there is a tab for staff costs, then another for finance costs and finally a tab for overheads. Again, these can be adapted for your own use.</t>
  </si>
  <si>
    <t>Key</t>
  </si>
  <si>
    <t>Admin</t>
  </si>
  <si>
    <t>Amount required to purchase the site.</t>
  </si>
  <si>
    <t>Extra costs to restore historic features such as the staircase, fireplaces, doors and light fittings</t>
  </si>
  <si>
    <t>Main construction costs to cover work on the roof, central heating, re-wiring, fire escape.</t>
  </si>
  <si>
    <t>Managing lettings, event bookings, tour booking, publicity, monitoring, evaluation and finance. Line manage Café manager, care taker, head gardener, education officer and receptionist.</t>
  </si>
  <si>
    <t>Insurance during construction phase.</t>
  </si>
  <si>
    <t>Core construction costs</t>
  </si>
  <si>
    <t>Other capital costs</t>
  </si>
  <si>
    <t>2% of construction costs. An external project manager will be used for this project to oversee the work and co-ordinate work done by different contractors and specialist restoration companies.</t>
  </si>
  <si>
    <t>Legal fees associated with taking out planning permission, for taking out finance, purchase of the Hall and resolving a small disputed land issue at the end of the gardens.</t>
  </si>
  <si>
    <t>Fees for taking out planning permission.</t>
  </si>
  <si>
    <t>External consultant specialising in 18th century buildings hired to carry out conservation plan.</t>
  </si>
  <si>
    <t>12% of construction costs.</t>
  </si>
  <si>
    <t>Prelimary surveys and investigation prior to work.</t>
  </si>
  <si>
    <t>The capital income listed here, being a fictional scenario, may not reflect the current funding context and should not be an indication of where groups should consider applying for funding.</t>
  </si>
  <si>
    <t>Assessment by a BREAAM consultant, ongoing advice during design and implementation of construction work.</t>
  </si>
  <si>
    <t>Community</t>
  </si>
  <si>
    <t>Total loan amount divided by the repayment period.</t>
  </si>
  <si>
    <t>Interest rate on the loan.</t>
  </si>
  <si>
    <t>AHF loans maximum 500,000 for site acquisition. Go to 'Finance costs' to complete additional loan details.</t>
  </si>
  <si>
    <t>Construction costs. Go to 'Finance costs' to complete additional loan details.</t>
  </si>
  <si>
    <t>Community shares</t>
  </si>
  <si>
    <t>Capital income</t>
  </si>
  <si>
    <t>Amount (£000)</t>
  </si>
  <si>
    <t>Total from external fundors</t>
  </si>
  <si>
    <t>Total from community</t>
  </si>
  <si>
    <t>Total from loans</t>
  </si>
  <si>
    <t>Collections</t>
  </si>
  <si>
    <t>Accumulated funds</t>
  </si>
  <si>
    <t>Tax</t>
  </si>
  <si>
    <t>% employer contribution</t>
  </si>
  <si>
    <t>Employer pension contributions as a percentage of salary costs</t>
  </si>
  <si>
    <t>Opening balance</t>
  </si>
  <si>
    <t>Closing balance</t>
  </si>
  <si>
    <t>Petrol</t>
  </si>
  <si>
    <t>Year six</t>
  </si>
  <si>
    <t>Year seven</t>
  </si>
  <si>
    <t>Year eight</t>
  </si>
  <si>
    <t>Year nine</t>
  </si>
  <si>
    <t>Year ten</t>
  </si>
  <si>
    <t>Not including communal areas such as toilet facilities, corridors and entrance halls.</t>
  </si>
  <si>
    <t>Calculate your net profit margin (net profit divided by total sales x 100)</t>
  </si>
  <si>
    <t>Staff total</t>
  </si>
  <si>
    <t>Total finance costs</t>
  </si>
  <si>
    <t>Interest loan one</t>
  </si>
  <si>
    <t xml:space="preserve">Interest loan two </t>
  </si>
  <si>
    <t>Reciepts</t>
  </si>
  <si>
    <t>Brook Hall Trust account</t>
  </si>
  <si>
    <t>Funds contained in the Brook Hall account from previous events</t>
  </si>
  <si>
    <t>All information here has been moved automatically from the overheads sheet.</t>
  </si>
  <si>
    <t>Gaining permission for Gift Aid from friends should not be a problem, however a substantial proportion of them are likely to be retired.</t>
  </si>
  <si>
    <t>To estimate this look at the breakdown of types of tickets sold, for example neither pensioners or students are likely to be eligible for Gift Aid, however their ticket sales will be eligible if paid for by a taxpayer. Not all taxpayers will give permission for Gift Aid or bother to provide the necessary details.</t>
  </si>
  <si>
    <t>Principal + interest</t>
  </si>
  <si>
    <t>Payment against amount borrowed</t>
  </si>
  <si>
    <t>Cost of borrowing the money for that year</t>
  </si>
  <si>
    <t>Amount owed</t>
  </si>
  <si>
    <t>Bank charges (£000)</t>
  </si>
  <si>
    <t>Total accumulated funds</t>
  </si>
  <si>
    <t>Cash flow (monthly)</t>
  </si>
  <si>
    <t>How to complete a cash flow forecast by month</t>
  </si>
  <si>
    <t>Purchase of collections within the site.</t>
  </si>
  <si>
    <t>Fountains</t>
  </si>
  <si>
    <t>Purchase of stone fountains</t>
  </si>
  <si>
    <t xml:space="preserve">An opening balance is necessary in order to have enough cash to allow the business to function. This opening balance results from surplus capital - funds from friends etc can be used in the case of Brook Hall to act as working capital. Use the monthly cash flow tab to work through the first year or two in more detail. </t>
  </si>
  <si>
    <t xml:space="preserve">Net profit </t>
  </si>
  <si>
    <t>Net and gross profit</t>
  </si>
  <si>
    <t>Capital expenditure</t>
  </si>
  <si>
    <t>Number of events per year multiplied by income for each event type.</t>
  </si>
  <si>
    <t>Work to restore and preserve the main collections, including furniture and painting, which will take place in year one, with items gradually returning to the Hall. Other collections to be placed in storage and brought out for restoration once funds allow.</t>
  </si>
  <si>
    <t>Grant funding (revenue)</t>
  </si>
  <si>
    <t>Grants</t>
  </si>
  <si>
    <t>See from 'Finance costs'</t>
  </si>
  <si>
    <t>See from 'Staff'</t>
  </si>
  <si>
    <t>Office equipment</t>
  </si>
  <si>
    <t>Furniture, computers, projector and phones.</t>
  </si>
  <si>
    <t>Year 0</t>
  </si>
  <si>
    <t>Year 1</t>
  </si>
  <si>
    <t>Year 2</t>
  </si>
  <si>
    <t>See 'Capital income'</t>
  </si>
  <si>
    <t>See 'Capital expenditure'</t>
  </si>
  <si>
    <t>Total income less the investment required</t>
  </si>
  <si>
    <r>
      <t xml:space="preserve">For more information see </t>
    </r>
    <r>
      <rPr>
        <i/>
        <sz val="11"/>
        <color theme="1"/>
        <rFont val="Gill Sans MT"/>
        <family val="2"/>
      </rPr>
      <t>The Practitioners Guide to Community Shares</t>
    </r>
    <r>
      <rPr>
        <sz val="11"/>
        <color theme="1"/>
        <rFont val="Gill Sans MT"/>
        <family val="2"/>
      </rPr>
      <t xml:space="preserve"> at http://www.uk.coop/resources/documents/practitioners-guide-community-shares </t>
    </r>
  </si>
  <si>
    <t>Fees (%)</t>
  </si>
  <si>
    <t>Total construction costs</t>
  </si>
  <si>
    <t>Total purchase costs for buildings/land</t>
  </si>
  <si>
    <t>Total of other capital costs</t>
  </si>
  <si>
    <t>If the business is not planning to register for VAT then VAT will need to be paid on these expenses. Full guidance on VAT, including exemptions for change of use of historic buildings, can be found on HMRC's website.</t>
  </si>
  <si>
    <t>Amount owed at the end of year</t>
  </si>
  <si>
    <t>Who the loan is from - see 'Capital income'.</t>
  </si>
  <si>
    <t>Amount to be borrowed - see 'Capital income'.</t>
  </si>
  <si>
    <t>Number of years over which loan is to be paid.</t>
  </si>
  <si>
    <t>Summary table</t>
  </si>
  <si>
    <t>Year zero</t>
  </si>
  <si>
    <t>Vehicle maintenance</t>
  </si>
  <si>
    <t>Events manager</t>
  </si>
  <si>
    <t>Taking on the management of event bookings, offering a fuller events planning service and promoting Brook Hall as a venue.</t>
  </si>
  <si>
    <t xml:space="preserve">See the HMRC  calculator at http://www.hmrc.gov.uk/calcs/nice.htm </t>
  </si>
  <si>
    <t>Additional staff costs</t>
  </si>
  <si>
    <t>Devise menus, prepare meals, order supplies, deal with customers and manage the café assistant.</t>
  </si>
  <si>
    <t>Ticket sales and admin support.</t>
  </si>
  <si>
    <t>See 'Visitors'.</t>
  </si>
  <si>
    <t>Percentage of visitors likely to make a purchase at the shop</t>
  </si>
  <si>
    <t xml:space="preserve">Café </t>
  </si>
  <si>
    <t>Expected margin per head  (discounted)</t>
  </si>
  <si>
    <t>Donations summary</t>
  </si>
  <si>
    <t>Guests at functions will have the opportunity to donate.</t>
  </si>
  <si>
    <t>Summary of year zero</t>
  </si>
  <si>
    <r>
      <t xml:space="preserve">A statement of Profit and Loss usually divides all costs into </t>
    </r>
    <r>
      <rPr>
        <b/>
        <sz val="11"/>
        <color theme="1"/>
        <rFont val="Gill Sans MT"/>
        <family val="2"/>
      </rPr>
      <t xml:space="preserve">direct costs </t>
    </r>
    <r>
      <rPr>
        <sz val="11"/>
        <color theme="1"/>
        <rFont val="Gill Sans MT"/>
        <family val="2"/>
      </rPr>
      <t>(those related specifically to activities which generate income, for example food purchases in order to sell sandwiches) and</t>
    </r>
    <r>
      <rPr>
        <b/>
        <sz val="11"/>
        <color theme="1"/>
        <rFont val="Gill Sans MT"/>
        <family val="2"/>
      </rPr>
      <t xml:space="preserve"> indirect costs</t>
    </r>
    <r>
      <rPr>
        <sz val="11"/>
        <color theme="1"/>
        <rFont val="Gill Sans MT"/>
        <family val="2"/>
      </rPr>
      <t xml:space="preserve"> (usually non specific overheads, such as insurance, depreciation and so on). This then allows for two calculations of profit, </t>
    </r>
    <r>
      <rPr>
        <b/>
        <sz val="11"/>
        <color theme="1"/>
        <rFont val="Gill Sans MT"/>
        <family val="2"/>
      </rPr>
      <t>gross profit</t>
    </r>
    <r>
      <rPr>
        <sz val="11"/>
        <color theme="1"/>
        <rFont val="Gill Sans MT"/>
        <family val="2"/>
      </rPr>
      <t xml:space="preserve">, which is income less direct costs, and </t>
    </r>
    <r>
      <rPr>
        <b/>
        <sz val="11"/>
        <color theme="1"/>
        <rFont val="Gill Sans MT"/>
        <family val="2"/>
      </rPr>
      <t>net profit</t>
    </r>
    <r>
      <rPr>
        <sz val="11"/>
        <color theme="1"/>
        <rFont val="Gill Sans MT"/>
        <family val="2"/>
      </rPr>
      <t xml:space="preserve">, which is income less direct and indirect costs. In this model direct and indirect costs are not split in order to keep the model simple. The direct costs of the cafe and shop (purchases of food and supplies) are hidden in this statement as the figures for those income streams already represent the </t>
    </r>
    <r>
      <rPr>
        <b/>
        <sz val="11"/>
        <color theme="1"/>
        <rFont val="Gill Sans MT"/>
        <family val="2"/>
      </rPr>
      <t>profit margin</t>
    </r>
    <r>
      <rPr>
        <sz val="11"/>
        <color theme="1"/>
        <rFont val="Gill Sans MT"/>
        <family val="2"/>
      </rPr>
      <t>, rather than total income.</t>
    </r>
  </si>
  <si>
    <t>Asset purchase/lease</t>
  </si>
  <si>
    <t>Whilst completing your Business Plan you should already have a strong set of evidence from which to complete these templates, such as information from market research and competitor analysis. Start by going through each tab in income and expenditure, adapting the information in the Green boxes as necessary. Often blank 'other' cells have been included to allow space for additional information. Guidance is provided in each tab to show the rationale behind the assumptions made, how the calculations work and additional information, such as on Gift Aid. Much of the spreadsheet is locked to protect the formulas. However, should you wish to edit, the password to unlock the spreadsheet is 'Plan'.</t>
  </si>
  <si>
    <t>Cells that are light yellow can be overwritten, but do contain formulae.</t>
  </si>
  <si>
    <t>Cells that are white should not be changed as they may contain formulae.</t>
  </si>
  <si>
    <t>Cells coloured green are designed to be filled in by you with information relevant to your project.</t>
  </si>
  <si>
    <t>Capital</t>
  </si>
  <si>
    <t>Financial statements</t>
  </si>
  <si>
    <t>There are three main financial statements included in this spread sheet that are automatically created through the information you insert elsewhere. These are the Balance Sheet, Statement of Profit and Loss and the Statement of Cashflow. In addition there is a tab you can use if you wish to create a more detailed cash flow by month for the first three years of your project. Finally, supporting these statements is the Fixed Assets tab, which you will need to complete with details of assets you hold at the point of purchase or plan to purchase in future years. Extensive guidance is included in this tab to explain depreciation and so on.</t>
  </si>
  <si>
    <t xml:space="preserve">This template covers ten years of operation, including year 0, which represents the year of capital works. </t>
  </si>
  <si>
    <t>Manage the historic gardens and work with garden volunteers. Employed from half way through year 0.</t>
  </si>
  <si>
    <t>Tax and VAT</t>
  </si>
  <si>
    <t>Corporation tax</t>
  </si>
  <si>
    <t>Net profit after tax</t>
  </si>
  <si>
    <t>Tax rate</t>
  </si>
  <si>
    <t>Tax is always paid one year in arreas.</t>
  </si>
  <si>
    <t>Tax requirements will depend on your legal structure, activities and level of profit. For full information visit www.hmrc.gov.uk.</t>
  </si>
  <si>
    <t>AHF</t>
  </si>
  <si>
    <t>Heritage attraction</t>
  </si>
  <si>
    <t>Activities</t>
  </si>
  <si>
    <t>Service charges</t>
  </si>
  <si>
    <r>
      <t xml:space="preserve">Loans </t>
    </r>
    <r>
      <rPr>
        <sz val="11"/>
        <color theme="1"/>
        <rFont val="Gill Sans MT"/>
        <family val="2"/>
      </rPr>
      <t xml:space="preserve">- </t>
    </r>
    <r>
      <rPr>
        <sz val="11"/>
        <color rgb="FFFF0000"/>
        <rFont val="Gill Sans MT"/>
        <family val="2"/>
      </rPr>
      <t>you must input data into 'Finance costs' or this will show as an error.</t>
    </r>
  </si>
  <si>
    <t>Space to insert income from any other revenue generating activities, such as service charges. These will appear as separate lines of income in the financial statements.</t>
  </si>
  <si>
    <t>See 'Activities'</t>
  </si>
  <si>
    <t>See 'Heritage attraction'</t>
  </si>
  <si>
    <t>The cash flow is the simplest and easiest of the statements to understand. This statement takes the opening balance at the start of each year, adds expected income and takes away the expected expenditure to provide a closing balance, which then carries forward to the next year. Everything listed here is real money, for example, a revaluation would not appear here unless the item in question is sold, as no cash would have been recieved. Equally the cash flow does not recognise other tangible items held by the Trust, so an investment in IT or vehicles would only have the impact of reducing the closing balance.</t>
  </si>
  <si>
    <t xml:space="preserve">These templates are no substitute for consulting an accountant or another professional with financial experience, however they should allow you to easily create a set of projected financial statements, both to include in the Business Plan and to help you model the effect of different changes, for example reduced customer spend or increased salary costs (sensitivity analysis). Once the sheets are populated with information relevant to your project - income streams, revenue expenditure, capital income and expenditure, assets and any financing - this tool will produce a balance sheet, profit and loss account and a projected cash flow. The accuracy of these projections will depend on the quality of the inputs you insert for your project (see 'Financial appraisal' section of the guide), which should be drawn from market research and estimates/quotes. </t>
  </si>
  <si>
    <t>Income and expenditure</t>
  </si>
  <si>
    <t>Like the balance sheet, the income and expenditure account (also called the Profit and Loss) is not purely based on movement of cash. It looks very similar to the cashflow, however it incorporates non-cash items such as depreciation (instead of loan repayments in the cash flow) to show the overall performance of the business over a given period. The P&amp;L starts in year one, as there were no sales made in year 0.</t>
  </si>
  <si>
    <t xml:space="preserve">Charities (such as Building Preservation Trusts), companies and not-for-profit organisations all have different accounting rules and requirements. These templates to not adhere to a specific set of statutory requirements as they are purely for forecast purposes and should not be used to create statutory accounts. </t>
  </si>
  <si>
    <t>Income and expenditure (profit and loss)</t>
  </si>
  <si>
    <t>Cumulative profit (surplus)/loss (deficit)</t>
  </si>
  <si>
    <t>Cumulative profit (surplus)/loss (deficit) after tax</t>
  </si>
  <si>
    <t>This template makes provision for eight income streams: rental income, grant funding, donations, gift aid, visitors, café, shop and events. All of these can be adapted to fit your project or deleted as necessary.</t>
  </si>
  <si>
    <t>Quarter one</t>
  </si>
  <si>
    <t>Quarter three</t>
  </si>
  <si>
    <t>Quarter four</t>
  </si>
  <si>
    <t xml:space="preserve">There will be some income and expenditure that will be steady over the year, for which you can allocate to quarters evenly. Other cash flow items may fluctuate more or only occur at one point in the year. </t>
  </si>
  <si>
    <t>To help you complete a quarterly cash flow, figures from year 0,1 and 2 from the cash flow summary will appear here. You just need to fill in the blanks for the quarters. A column has been inserted to the right of the forth quarter to show the amount still to be allocated, or the amount that has been over allocated.</t>
  </si>
  <si>
    <t>Quarter two</t>
  </si>
  <si>
    <t xml:space="preserve">Difference between annual cashflow and four quarter total </t>
  </si>
  <si>
    <t xml:space="preserve"> You may need to break down some items of income and expenditure which will fluctuate in accordance with a number of factors, for example, only one part of gift aid relates directly to visitor numbers. This calculator will only provide a rough estimate, for example in relation to income from visitors, it will not reflect that different groups of visitors, who pay different entrance fees, will visit at different times of the year.</t>
  </si>
  <si>
    <t>It is assumed in this example that the Trust , as a charity, does not pay corporation tax. The Trust has a trading subsidiary which will gift all surplus to the Trust, thereby allowing for income generation outside of the Trust's primary purpose. Brook Hall is VAT registered as it goes above the threshold (£70,000 for selling and £77,000 for acquisition), however all income and expenditure is listed net of VAT. To find out more, visit www.hmrc.gov.uk/charities/vat/ or for independent advice visit www.smarta.com/advice.</t>
  </si>
  <si>
    <t>Inflation and discounting</t>
  </si>
  <si>
    <t>Design team fees</t>
  </si>
  <si>
    <t xml:space="preserve">Project management fee </t>
  </si>
  <si>
    <t>Additional rental or leases</t>
  </si>
  <si>
    <t>In addition to the two rental income streams above, a project may have other income through rental or leases, which can be entered here.</t>
  </si>
  <si>
    <t>Inflation</t>
  </si>
  <si>
    <t>Total expenditure adjusted for inflation</t>
  </si>
  <si>
    <t>Inflation rate</t>
  </si>
  <si>
    <t>Disounting is not applied within this spread sheet. If this is a requirement, it will need to be inserted manually. Inflation can be applied within the Income and Expenditure sheet and the Summary Cash flow, applying a single rate to expenditure. Any increases in income should be incorporated into pricing.</t>
  </si>
  <si>
    <t>VAT (if not included within costs above)</t>
  </si>
  <si>
    <t>Year one total</t>
  </si>
  <si>
    <t>Year five total</t>
  </si>
  <si>
    <t>Year four total</t>
  </si>
  <si>
    <t>Year three total</t>
  </si>
  <si>
    <t>Year two total</t>
  </si>
  <si>
    <t>There are three tabs for capital; income, expenditure and a summary, which will show whether there is a capital surplus or deficit. Capital income and expenditure is broken down quarterly.</t>
  </si>
  <si>
    <t>Friends</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</si>
</sst>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6" formatCode="&quot;£&quot;#,##0;[Red]\-&quot;£&quot;#,##0"/>
    <numFmt numFmtId="8" formatCode="&quot;£&quot;#,##0.00;[Red]\-&quot;£&quot;#,##0.00"/>
    <numFmt numFmtId="164" formatCode="#,##0.0"/>
    <numFmt numFmtId="165" formatCode="0.0%"/>
    <numFmt numFmtId="166" formatCode="0.00;[Red]0.00"/>
    <numFmt numFmtId="167" formatCode="0;[Red]0"/>
    <numFmt numFmtId="168" formatCode="#,##0;[Red]#,##0"/>
    <numFmt numFmtId="169" formatCode="#,##0_ ;[Red]\-#,##0\ "/>
    <numFmt numFmtId="170" formatCode="#,##0.00_ ;[Red]\-#,##0.00\ "/>
  </numFmts>
  <fonts count="22" x14ac:knownFonts="1">
    <font>
      <sz val="11"/>
      <color theme="1"/>
      <name val="Calibri"/>
      <family val="2"/>
      <scheme val="minor"/>
    </font>
    <font>
      <b/>
      <sz val="11"/>
      <color theme="1"/>
      <name val="Calibri"/>
      <family val="2"/>
      <scheme val="minor"/>
    </font>
    <font>
      <sz val="12"/>
      <color theme="1"/>
      <name val="Gill Sans MT"/>
      <family val="2"/>
    </font>
    <font>
      <sz val="12"/>
      <color theme="1"/>
      <name val="Calibri"/>
      <family val="2"/>
      <scheme val="minor"/>
    </font>
    <font>
      <sz val="11"/>
      <name val="Calibri"/>
      <family val="2"/>
      <scheme val="minor"/>
    </font>
    <font>
      <b/>
      <sz val="12"/>
      <color theme="1"/>
      <name val="Gill Sans MT"/>
      <family val="2"/>
    </font>
    <font>
      <b/>
      <sz val="16"/>
      <color theme="1"/>
      <name val="Gill Sans MT"/>
      <family val="2"/>
    </font>
    <font>
      <sz val="11"/>
      <color theme="1"/>
      <name val="Gill Sans MT"/>
      <family val="2"/>
    </font>
    <font>
      <b/>
      <sz val="11"/>
      <name val="Calibri"/>
      <family val="2"/>
    </font>
    <font>
      <b/>
      <sz val="14"/>
      <color theme="1"/>
      <name val="Gill Sans MT"/>
      <family val="2"/>
    </font>
    <font>
      <b/>
      <sz val="11"/>
      <color theme="1"/>
      <name val="Gill Sans MT"/>
      <family val="2"/>
    </font>
    <font>
      <b/>
      <sz val="11"/>
      <name val="Gill Sans MT"/>
      <family val="2"/>
    </font>
    <font>
      <sz val="11"/>
      <name val="Gill Sans MT"/>
      <family val="2"/>
    </font>
    <font>
      <b/>
      <i/>
      <sz val="11"/>
      <color theme="1"/>
      <name val="Gill Sans MT"/>
      <family val="2"/>
    </font>
    <font>
      <i/>
      <sz val="11"/>
      <color theme="1"/>
      <name val="Gill Sans MT"/>
      <family val="2"/>
    </font>
    <font>
      <b/>
      <sz val="14"/>
      <name val="Gill Sans MT"/>
      <family val="2"/>
    </font>
    <font>
      <sz val="11"/>
      <color indexed="8"/>
      <name val="Gill Sans MT"/>
      <family val="2"/>
    </font>
    <font>
      <sz val="11"/>
      <color rgb="FF92D050"/>
      <name val="Gill Sans MT"/>
      <family val="2"/>
    </font>
    <font>
      <sz val="12"/>
      <color theme="1"/>
      <name val="Arial"/>
      <family val="2"/>
    </font>
    <font>
      <sz val="11"/>
      <color rgb="FFFF0000"/>
      <name val="Gill Sans MT"/>
      <family val="2"/>
    </font>
    <font>
      <i/>
      <sz val="11"/>
      <name val="Gill Sans MT"/>
      <family val="2"/>
    </font>
    <font>
      <i/>
      <sz val="11"/>
      <color theme="1"/>
      <name val="Calibri"/>
      <family val="2"/>
      <scheme val="minor"/>
    </font>
  </fonts>
  <fills count="10">
    <fill>
      <patternFill patternType="none"/>
    </fill>
    <fill>
      <patternFill patternType="gray125"/>
    </fill>
    <fill>
      <patternFill patternType="solid">
        <fgColor rgb="FF92D050"/>
        <bgColor indexed="64"/>
      </patternFill>
    </fill>
    <fill>
      <patternFill patternType="solid">
        <fgColor rgb="FFFFFF99"/>
        <bgColor indexed="64"/>
      </patternFill>
    </fill>
    <fill>
      <patternFill patternType="solid">
        <fgColor rgb="FFFF0000"/>
        <bgColor indexed="64"/>
      </patternFill>
    </fill>
    <fill>
      <patternFill patternType="solid">
        <fgColor rgb="FFFFCCCC"/>
        <bgColor indexed="64"/>
      </patternFill>
    </fill>
    <fill>
      <patternFill patternType="solid">
        <fgColor rgb="FFFFFF00"/>
        <bgColor indexed="64"/>
      </patternFill>
    </fill>
    <fill>
      <patternFill patternType="solid">
        <fgColor theme="7" tint="0.59999389629810485"/>
        <bgColor indexed="64"/>
      </patternFill>
    </fill>
    <fill>
      <patternFill patternType="solid">
        <fgColor rgb="FF00B0F0"/>
        <bgColor indexed="64"/>
      </patternFill>
    </fill>
    <fill>
      <patternFill patternType="solid">
        <fgColor theme="1"/>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3">
    <xf numFmtId="0" fontId="0" fillId="0" borderId="0"/>
    <xf numFmtId="0" fontId="18" fillId="0" borderId="0"/>
    <xf numFmtId="9" fontId="18" fillId="0" borderId="0" applyFont="0" applyFill="0" applyBorder="0" applyAlignment="0" applyProtection="0"/>
  </cellStyleXfs>
  <cellXfs count="533">
    <xf numFmtId="0" fontId="0" fillId="0" borderId="0" xfId="0"/>
    <xf numFmtId="0" fontId="0" fillId="0" borderId="0" xfId="0" applyAlignment="1"/>
    <xf numFmtId="0" fontId="1" fillId="0" borderId="0" xfId="0" applyFont="1"/>
    <xf numFmtId="0" fontId="0" fillId="0" borderId="0" xfId="0" applyBorder="1"/>
    <xf numFmtId="0" fontId="1" fillId="0" borderId="0" xfId="0" applyFont="1" applyBorder="1"/>
    <xf numFmtId="3" fontId="2" fillId="0" borderId="0" xfId="0" applyNumberFormat="1" applyFont="1" applyFill="1" applyBorder="1" applyAlignment="1">
      <alignment vertical="center" wrapText="1"/>
    </xf>
    <xf numFmtId="9" fontId="2" fillId="0" borderId="0" xfId="0" applyNumberFormat="1" applyFont="1" applyFill="1" applyBorder="1" applyAlignment="1">
      <alignment vertical="center" wrapText="1"/>
    </xf>
    <xf numFmtId="0" fontId="0" fillId="0" borderId="0" xfId="0" applyFill="1" applyBorder="1"/>
    <xf numFmtId="0" fontId="1" fillId="0" borderId="0" xfId="0" applyFont="1" applyFill="1" applyBorder="1"/>
    <xf numFmtId="0" fontId="2" fillId="0" borderId="0" xfId="0" applyFont="1" applyFill="1" applyBorder="1" applyAlignment="1">
      <alignment vertical="center" wrapText="1"/>
    </xf>
    <xf numFmtId="0" fontId="5" fillId="0" borderId="0" xfId="0" applyFont="1" applyAlignment="1">
      <alignment vertical="center" wrapText="1"/>
    </xf>
    <xf numFmtId="0" fontId="0" fillId="0" borderId="0" xfId="0" applyAlignment="1">
      <alignment wrapText="1"/>
    </xf>
    <xf numFmtId="0" fontId="6" fillId="0" borderId="0" xfId="0" applyFont="1" applyAlignment="1">
      <alignment vertical="center" wrapText="1"/>
    </xf>
    <xf numFmtId="0" fontId="1" fillId="0" borderId="0" xfId="0" applyFont="1" applyFill="1" applyBorder="1" applyAlignment="1">
      <alignment vertical="center" wrapText="1"/>
    </xf>
    <xf numFmtId="0" fontId="0" fillId="0" borderId="0" xfId="0" applyBorder="1" applyAlignment="1"/>
    <xf numFmtId="0" fontId="0" fillId="0" borderId="0" xfId="0" applyNumberFormat="1" applyBorder="1" applyAlignment="1">
      <alignment vertical="top" wrapText="1"/>
    </xf>
    <xf numFmtId="0" fontId="1" fillId="5" borderId="10" xfId="0" applyFont="1" applyFill="1" applyBorder="1" applyAlignment="1">
      <alignment vertical="center" wrapText="1"/>
    </xf>
    <xf numFmtId="0" fontId="7" fillId="0" borderId="0" xfId="0" applyFont="1"/>
    <xf numFmtId="0" fontId="7" fillId="0" borderId="0" xfId="0" applyFont="1" applyAlignment="1">
      <alignment wrapText="1"/>
    </xf>
    <xf numFmtId="0" fontId="0" fillId="0" borderId="0" xfId="0" applyAlignment="1">
      <alignment horizontal="left" vertical="top"/>
    </xf>
    <xf numFmtId="0" fontId="0" fillId="0" borderId="0" xfId="0" applyFont="1" applyAlignment="1">
      <alignment horizontal="left" vertical="top"/>
    </xf>
    <xf numFmtId="0" fontId="4" fillId="0" borderId="0" xfId="0" applyFont="1" applyFill="1" applyBorder="1" applyAlignment="1">
      <alignment horizontal="left" vertical="top"/>
    </xf>
    <xf numFmtId="0" fontId="0" fillId="0" borderId="0" xfId="0" applyFont="1" applyBorder="1"/>
    <xf numFmtId="0" fontId="0" fillId="0" borderId="0" xfId="0" applyFill="1"/>
    <xf numFmtId="0" fontId="0" fillId="0" borderId="0" xfId="0" applyBorder="1" applyAlignment="1">
      <alignment wrapText="1"/>
    </xf>
    <xf numFmtId="0" fontId="0" fillId="0" borderId="0" xfId="0" applyFont="1"/>
    <xf numFmtId="0" fontId="0" fillId="0" borderId="0" xfId="0" applyAlignment="1">
      <alignment wrapText="1"/>
    </xf>
    <xf numFmtId="0" fontId="0" fillId="3" borderId="0" xfId="0" applyFont="1" applyFill="1" applyBorder="1" applyAlignment="1">
      <alignment vertical="top" wrapText="1"/>
    </xf>
    <xf numFmtId="0" fontId="0" fillId="0" borderId="0" xfId="0" applyAlignment="1">
      <alignment horizontal="left" vertical="top" wrapText="1"/>
    </xf>
    <xf numFmtId="3" fontId="8" fillId="0" borderId="0" xfId="0" applyNumberFormat="1" applyFont="1" applyFill="1" applyBorder="1" applyAlignment="1" applyProtection="1">
      <alignment vertical="center" wrapText="1"/>
    </xf>
    <xf numFmtId="0" fontId="0" fillId="0" borderId="0" xfId="0" applyAlignment="1">
      <alignment wrapText="1"/>
    </xf>
    <xf numFmtId="0" fontId="0" fillId="0" borderId="0" xfId="0" applyAlignment="1"/>
    <xf numFmtId="0" fontId="9" fillId="0" borderId="0" xfId="0" applyFont="1"/>
    <xf numFmtId="0" fontId="7" fillId="0" borderId="0" xfId="0" applyFont="1" applyAlignment="1"/>
    <xf numFmtId="0" fontId="7" fillId="0" borderId="0" xfId="0" applyFont="1" applyAlignment="1">
      <alignment vertical="top" wrapText="1"/>
    </xf>
    <xf numFmtId="0" fontId="7" fillId="0" borderId="0" xfId="0" applyFont="1" applyBorder="1"/>
    <xf numFmtId="0" fontId="10" fillId="0" borderId="0" xfId="0" applyFont="1" applyBorder="1"/>
    <xf numFmtId="0" fontId="7" fillId="0" borderId="2" xfId="0" applyFont="1" applyBorder="1" applyAlignment="1">
      <alignment vertical="center" wrapText="1"/>
    </xf>
    <xf numFmtId="0" fontId="10" fillId="0" borderId="7" xfId="0" applyFont="1" applyFill="1" applyBorder="1" applyAlignment="1">
      <alignment vertical="center" wrapText="1"/>
    </xf>
    <xf numFmtId="3" fontId="7" fillId="0" borderId="8" xfId="0" applyNumberFormat="1" applyFont="1" applyFill="1" applyBorder="1" applyAlignment="1">
      <alignment vertic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7" fillId="0" borderId="5" xfId="0" applyFont="1" applyFill="1" applyBorder="1" applyAlignment="1">
      <alignment vertical="center" wrapText="1"/>
    </xf>
    <xf numFmtId="3" fontId="7" fillId="0" borderId="0" xfId="0" applyNumberFormat="1" applyFont="1" applyFill="1" applyBorder="1" applyAlignment="1">
      <alignment vertical="center" wrapText="1"/>
    </xf>
    <xf numFmtId="0" fontId="7" fillId="0" borderId="0" xfId="0" applyFont="1" applyFill="1" applyBorder="1" applyAlignment="1">
      <alignment vertical="center" wrapText="1"/>
    </xf>
    <xf numFmtId="0" fontId="10" fillId="0" borderId="0" xfId="0" applyFont="1"/>
    <xf numFmtId="3" fontId="7" fillId="0" borderId="8" xfId="0" applyNumberFormat="1" applyFont="1" applyBorder="1" applyAlignment="1">
      <alignment vertical="center" wrapText="1"/>
    </xf>
    <xf numFmtId="0" fontId="7" fillId="0" borderId="5" xfId="0" applyFont="1" applyBorder="1" applyAlignment="1">
      <alignment vertical="center" wrapText="1"/>
    </xf>
    <xf numFmtId="0" fontId="10" fillId="0" borderId="5" xfId="0" applyFont="1" applyBorder="1" applyAlignment="1">
      <alignment vertical="center" wrapText="1"/>
    </xf>
    <xf numFmtId="0" fontId="7" fillId="0" borderId="2" xfId="0" applyFont="1" applyBorder="1"/>
    <xf numFmtId="0" fontId="10" fillId="0" borderId="3" xfId="0" applyFont="1" applyBorder="1"/>
    <xf numFmtId="0" fontId="10" fillId="0" borderId="4" xfId="0" applyFont="1" applyBorder="1" applyAlignment="1">
      <alignment wrapText="1"/>
    </xf>
    <xf numFmtId="0" fontId="7" fillId="0" borderId="0" xfId="0" applyFont="1" applyAlignment="1">
      <alignment vertical="top" wrapText="1"/>
    </xf>
    <xf numFmtId="6" fontId="7" fillId="0" borderId="6" xfId="0" applyNumberFormat="1" applyFont="1" applyBorder="1"/>
    <xf numFmtId="0" fontId="10" fillId="0" borderId="7" xfId="0" applyFont="1" applyBorder="1"/>
    <xf numFmtId="6" fontId="7" fillId="0" borderId="9" xfId="0" applyNumberFormat="1" applyFont="1" applyBorder="1"/>
    <xf numFmtId="0" fontId="7" fillId="0" borderId="8" xfId="0" applyFont="1" applyFill="1" applyBorder="1"/>
    <xf numFmtId="0" fontId="1" fillId="0" borderId="0" xfId="0" applyFont="1" applyFill="1"/>
    <xf numFmtId="0" fontId="7" fillId="0" borderId="0" xfId="0" applyFont="1" applyBorder="1" applyAlignment="1">
      <alignment wrapText="1"/>
    </xf>
    <xf numFmtId="0" fontId="10" fillId="0" borderId="5" xfId="0" applyFont="1" applyBorder="1"/>
    <xf numFmtId="166" fontId="7" fillId="0" borderId="0" xfId="0" applyNumberFormat="1" applyFont="1"/>
    <xf numFmtId="0" fontId="7" fillId="0" borderId="8" xfId="0" applyFont="1" applyBorder="1"/>
    <xf numFmtId="0" fontId="7" fillId="0" borderId="9" xfId="0" applyFont="1" applyBorder="1"/>
    <xf numFmtId="0" fontId="7" fillId="0" borderId="5" xfId="0" applyFont="1" applyBorder="1"/>
    <xf numFmtId="0" fontId="7" fillId="0" borderId="7" xfId="0" applyFont="1" applyBorder="1"/>
    <xf numFmtId="166" fontId="9" fillId="0" borderId="0" xfId="0" applyNumberFormat="1" applyFont="1"/>
    <xf numFmtId="166" fontId="10" fillId="0" borderId="0" xfId="0" applyNumberFormat="1" applyFont="1"/>
    <xf numFmtId="166" fontId="10" fillId="0" borderId="0" xfId="0" applyNumberFormat="1" applyFont="1" applyBorder="1"/>
    <xf numFmtId="167" fontId="10" fillId="0" borderId="5" xfId="0" applyNumberFormat="1" applyFont="1" applyBorder="1"/>
    <xf numFmtId="167" fontId="10" fillId="0" borderId="7" xfId="0" applyNumberFormat="1" applyFont="1" applyBorder="1"/>
    <xf numFmtId="3" fontId="7" fillId="0" borderId="0" xfId="0" applyNumberFormat="1" applyFont="1" applyBorder="1" applyAlignment="1">
      <alignment vertical="center" wrapText="1"/>
    </xf>
    <xf numFmtId="0" fontId="10" fillId="0" borderId="5" xfId="0" applyFont="1" applyFill="1" applyBorder="1" applyAlignment="1">
      <alignment vertical="center" wrapText="1"/>
    </xf>
    <xf numFmtId="0" fontId="10" fillId="0" borderId="7" xfId="0" applyFont="1" applyFill="1" applyBorder="1"/>
    <xf numFmtId="0" fontId="15" fillId="0" borderId="0" xfId="0" applyFont="1"/>
    <xf numFmtId="0" fontId="10" fillId="3" borderId="10" xfId="0" applyFont="1" applyFill="1" applyBorder="1" applyAlignment="1">
      <alignment vertical="center" wrapText="1"/>
    </xf>
    <xf numFmtId="0" fontId="9" fillId="0" borderId="0" xfId="0" applyFont="1" applyAlignment="1">
      <alignment horizontal="left" vertical="top"/>
    </xf>
    <xf numFmtId="0" fontId="7" fillId="0" borderId="0" xfId="0" applyFont="1" applyAlignment="1">
      <alignment horizontal="left" vertical="top"/>
    </xf>
    <xf numFmtId="0" fontId="10" fillId="0" borderId="3" xfId="0" applyFont="1" applyBorder="1" applyAlignment="1">
      <alignment horizontal="left" vertical="top" wrapText="1"/>
    </xf>
    <xf numFmtId="0" fontId="10" fillId="0" borderId="0" xfId="0" applyFont="1" applyBorder="1" applyAlignment="1">
      <alignment horizontal="left" vertical="top" wrapText="1"/>
    </xf>
    <xf numFmtId="0" fontId="7" fillId="0" borderId="5" xfId="0" applyFont="1" applyBorder="1" applyAlignment="1">
      <alignment horizontal="left" vertical="top" wrapText="1"/>
    </xf>
    <xf numFmtId="0" fontId="7" fillId="0" borderId="0" xfId="0" applyFont="1" applyBorder="1" applyAlignment="1">
      <alignment horizontal="left" vertical="top" wrapText="1"/>
    </xf>
    <xf numFmtId="0" fontId="7" fillId="0" borderId="0" xfId="0" applyNumberFormat="1" applyFont="1" applyBorder="1" applyAlignment="1">
      <alignment horizontal="left" vertical="top" wrapText="1"/>
    </xf>
    <xf numFmtId="3" fontId="10" fillId="0" borderId="0" xfId="0" applyNumberFormat="1" applyFont="1" applyBorder="1" applyAlignment="1">
      <alignment horizontal="left" vertical="top" wrapText="1"/>
    </xf>
    <xf numFmtId="0" fontId="11" fillId="0" borderId="2" xfId="0" applyFont="1" applyFill="1" applyBorder="1" applyAlignment="1">
      <alignment horizontal="left" vertical="top"/>
    </xf>
    <xf numFmtId="0" fontId="11" fillId="0" borderId="3" xfId="0" applyFont="1" applyFill="1" applyBorder="1" applyAlignment="1">
      <alignment horizontal="left" vertical="top" wrapText="1"/>
    </xf>
    <xf numFmtId="0" fontId="7" fillId="0" borderId="0" xfId="0" applyNumberFormat="1" applyFont="1" applyAlignment="1">
      <alignment horizontal="left" vertical="top" wrapText="1"/>
    </xf>
    <xf numFmtId="0" fontId="10" fillId="0" borderId="0" xfId="0" applyFont="1" applyBorder="1" applyAlignment="1">
      <alignment vertical="center" wrapText="1"/>
    </xf>
    <xf numFmtId="0" fontId="10" fillId="0" borderId="6" xfId="0" applyFont="1" applyBorder="1" applyAlignment="1">
      <alignment vertical="center" wrapText="1"/>
    </xf>
    <xf numFmtId="0" fontId="7" fillId="0" borderId="6" xfId="0" applyFont="1" applyBorder="1" applyAlignment="1">
      <alignment vertical="center" wrapText="1"/>
    </xf>
    <xf numFmtId="3" fontId="10" fillId="0" borderId="0" xfId="0" applyNumberFormat="1" applyFont="1" applyBorder="1" applyAlignment="1">
      <alignment vertical="center" wrapText="1"/>
    </xf>
    <xf numFmtId="3" fontId="10" fillId="0" borderId="8" xfId="0" applyNumberFormat="1" applyFont="1" applyFill="1" applyBorder="1"/>
    <xf numFmtId="0" fontId="10" fillId="0" borderId="2" xfId="0" applyFont="1" applyBorder="1" applyAlignment="1">
      <alignment vertical="center" wrapText="1"/>
    </xf>
    <xf numFmtId="0" fontId="10" fillId="0" borderId="7" xfId="0" applyFont="1" applyFill="1" applyBorder="1" applyAlignment="1">
      <alignment wrapText="1"/>
    </xf>
    <xf numFmtId="3" fontId="10" fillId="0" borderId="8" xfId="0" applyNumberFormat="1" applyFont="1" applyFill="1" applyBorder="1" applyAlignment="1">
      <alignment wrapText="1"/>
    </xf>
    <xf numFmtId="0" fontId="10" fillId="0" borderId="2" xfId="0" applyFont="1" applyBorder="1" applyAlignment="1">
      <alignment vertical="top" wrapText="1"/>
    </xf>
    <xf numFmtId="0" fontId="10" fillId="0" borderId="3" xfId="0" applyFont="1" applyBorder="1" applyAlignment="1">
      <alignment vertical="top" wrapText="1"/>
    </xf>
    <xf numFmtId="0" fontId="10" fillId="0" borderId="0" xfId="0" applyFont="1" applyFill="1" applyBorder="1" applyAlignment="1">
      <alignment vertical="center" wrapText="1"/>
    </xf>
    <xf numFmtId="0" fontId="7" fillId="0" borderId="6" xfId="0" applyFont="1" applyFill="1" applyBorder="1" applyAlignment="1">
      <alignment wrapText="1"/>
    </xf>
    <xf numFmtId="0" fontId="12" fillId="0" borderId="5" xfId="0" applyFont="1" applyFill="1" applyBorder="1" applyAlignment="1">
      <alignment vertical="center" wrapText="1"/>
    </xf>
    <xf numFmtId="0" fontId="10" fillId="0" borderId="8" xfId="0" applyFont="1" applyFill="1" applyBorder="1" applyAlignment="1">
      <alignment vertical="center" wrapText="1"/>
    </xf>
    <xf numFmtId="0" fontId="10" fillId="5" borderId="10" xfId="0" applyFont="1" applyFill="1" applyBorder="1" applyAlignment="1">
      <alignment horizontal="left" vertical="top"/>
    </xf>
    <xf numFmtId="0" fontId="10" fillId="0" borderId="5" xfId="0" applyFont="1" applyBorder="1" applyAlignment="1">
      <alignment horizontal="left" vertical="top"/>
    </xf>
    <xf numFmtId="0" fontId="10" fillId="0" borderId="0" xfId="0" applyFont="1" applyBorder="1" applyAlignment="1">
      <alignment horizontal="left" vertical="top"/>
    </xf>
    <xf numFmtId="0" fontId="7" fillId="0" borderId="5" xfId="0" applyFont="1" applyFill="1" applyBorder="1" applyAlignment="1">
      <alignment horizontal="left" vertical="top"/>
    </xf>
    <xf numFmtId="0" fontId="7" fillId="0" borderId="0" xfId="0" applyFont="1" applyFill="1" applyBorder="1" applyAlignment="1">
      <alignment horizontal="left" vertical="top"/>
    </xf>
    <xf numFmtId="0" fontId="10" fillId="0" borderId="5" xfId="0" applyFont="1" applyFill="1" applyBorder="1" applyAlignment="1">
      <alignment horizontal="left" vertical="top"/>
    </xf>
    <xf numFmtId="0" fontId="7" fillId="0" borderId="0" xfId="0" applyFont="1" applyFill="1"/>
    <xf numFmtId="0" fontId="10" fillId="0" borderId="7" xfId="0" applyFont="1" applyBorder="1" applyAlignment="1">
      <alignment horizontal="left" vertical="top"/>
    </xf>
    <xf numFmtId="0" fontId="10" fillId="0" borderId="8" xfId="0" applyFont="1" applyBorder="1" applyAlignment="1">
      <alignment horizontal="left" vertical="top"/>
    </xf>
    <xf numFmtId="3" fontId="7" fillId="0" borderId="5" xfId="0" applyNumberFormat="1" applyFont="1" applyFill="1" applyBorder="1" applyAlignment="1">
      <alignment vertical="top"/>
    </xf>
    <xf numFmtId="3" fontId="7" fillId="0" borderId="0" xfId="0" applyNumberFormat="1" applyFont="1" applyFill="1" applyBorder="1" applyAlignment="1">
      <alignment vertical="top"/>
    </xf>
    <xf numFmtId="3" fontId="7" fillId="0" borderId="6" xfId="0" applyNumberFormat="1" applyFont="1" applyFill="1" applyBorder="1" applyAlignment="1">
      <alignment vertical="top"/>
    </xf>
    <xf numFmtId="0" fontId="10" fillId="0" borderId="5" xfId="0" applyFont="1" applyFill="1" applyBorder="1" applyAlignment="1">
      <alignment vertical="top" wrapText="1"/>
    </xf>
    <xf numFmtId="0" fontId="16" fillId="0" borderId="5" xfId="0" applyNumberFormat="1" applyFont="1" applyFill="1" applyBorder="1" applyAlignment="1" applyProtection="1">
      <alignment vertical="center" wrapText="1"/>
    </xf>
    <xf numFmtId="3" fontId="7" fillId="0" borderId="5" xfId="0" applyNumberFormat="1" applyFont="1" applyFill="1" applyBorder="1" applyAlignment="1">
      <alignment vertical="top" wrapText="1"/>
    </xf>
    <xf numFmtId="3" fontId="7" fillId="0" borderId="0" xfId="0" applyNumberFormat="1" applyFont="1" applyFill="1" applyBorder="1" applyAlignment="1">
      <alignment vertical="top" wrapText="1"/>
    </xf>
    <xf numFmtId="0" fontId="11" fillId="0" borderId="5" xfId="0" applyNumberFormat="1" applyFont="1" applyFill="1" applyBorder="1" applyAlignment="1" applyProtection="1">
      <alignment vertical="center" wrapText="1"/>
    </xf>
    <xf numFmtId="3" fontId="11" fillId="0" borderId="0" xfId="0" applyNumberFormat="1" applyFont="1" applyFill="1" applyBorder="1" applyAlignment="1" applyProtection="1">
      <alignment vertical="center" wrapText="1"/>
    </xf>
    <xf numFmtId="3" fontId="11" fillId="0" borderId="6" xfId="0" applyNumberFormat="1" applyFont="1" applyFill="1" applyBorder="1" applyAlignment="1" applyProtection="1">
      <alignment vertical="center" wrapText="1"/>
    </xf>
    <xf numFmtId="0" fontId="11" fillId="0" borderId="7" xfId="0" applyNumberFormat="1" applyFont="1" applyFill="1" applyBorder="1" applyAlignment="1" applyProtection="1">
      <alignment vertical="center" wrapText="1"/>
    </xf>
    <xf numFmtId="9" fontId="11" fillId="0" borderId="8" xfId="0" applyNumberFormat="1" applyFont="1" applyFill="1" applyBorder="1" applyAlignment="1" applyProtection="1">
      <alignment vertical="center" wrapText="1"/>
    </xf>
    <xf numFmtId="0" fontId="7" fillId="0" borderId="5" xfId="0" applyFont="1" applyFill="1" applyBorder="1" applyAlignment="1">
      <alignment vertical="top"/>
    </xf>
    <xf numFmtId="0" fontId="7" fillId="0" borderId="0" xfId="0" applyFont="1" applyFill="1" applyBorder="1" applyAlignment="1">
      <alignment vertical="top"/>
    </xf>
    <xf numFmtId="166" fontId="10" fillId="0" borderId="0" xfId="0" applyNumberFormat="1" applyFont="1" applyFill="1" applyBorder="1" applyAlignment="1">
      <alignment vertical="top"/>
    </xf>
    <xf numFmtId="166" fontId="10" fillId="0" borderId="6" xfId="0" applyNumberFormat="1" applyFont="1" applyFill="1" applyBorder="1" applyAlignment="1">
      <alignment vertical="top"/>
    </xf>
    <xf numFmtId="0" fontId="10" fillId="0" borderId="5" xfId="0" applyFont="1" applyFill="1" applyBorder="1" applyAlignment="1">
      <alignment vertical="top"/>
    </xf>
    <xf numFmtId="0" fontId="10" fillId="0" borderId="0" xfId="0" applyFont="1" applyFill="1" applyBorder="1" applyAlignment="1">
      <alignment vertical="top"/>
    </xf>
    <xf numFmtId="168" fontId="10" fillId="0" borderId="0" xfId="0" applyNumberFormat="1" applyFont="1" applyFill="1" applyBorder="1" applyAlignment="1">
      <alignment vertical="top"/>
    </xf>
    <xf numFmtId="168" fontId="10" fillId="0" borderId="6" xfId="0" applyNumberFormat="1" applyFont="1" applyFill="1" applyBorder="1" applyAlignment="1">
      <alignment vertical="top"/>
    </xf>
    <xf numFmtId="168" fontId="7" fillId="0" borderId="0" xfId="0" applyNumberFormat="1" applyFont="1" applyFill="1" applyBorder="1" applyAlignment="1">
      <alignment vertical="top"/>
    </xf>
    <xf numFmtId="168" fontId="7" fillId="0" borderId="6" xfId="0" applyNumberFormat="1" applyFont="1" applyFill="1" applyBorder="1" applyAlignment="1">
      <alignment vertical="top"/>
    </xf>
    <xf numFmtId="0" fontId="7" fillId="0" borderId="5" xfId="0" applyFont="1" applyFill="1" applyBorder="1" applyAlignment="1">
      <alignment vertical="top" wrapText="1"/>
    </xf>
    <xf numFmtId="0" fontId="7" fillId="0" borderId="0" xfId="0" applyFont="1" applyFill="1" applyBorder="1" applyAlignment="1">
      <alignment vertical="top" wrapText="1"/>
    </xf>
    <xf numFmtId="168" fontId="7" fillId="0" borderId="0" xfId="0" applyNumberFormat="1" applyFont="1" applyFill="1" applyBorder="1" applyAlignment="1">
      <alignment vertical="top" wrapText="1"/>
    </xf>
    <xf numFmtId="168" fontId="7" fillId="0" borderId="6" xfId="0" applyNumberFormat="1" applyFont="1" applyFill="1" applyBorder="1" applyAlignment="1">
      <alignment vertical="top" wrapText="1"/>
    </xf>
    <xf numFmtId="0" fontId="7" fillId="0" borderId="0" xfId="0" applyFont="1" applyBorder="1" applyAlignment="1">
      <alignment vertical="top" wrapText="1"/>
    </xf>
    <xf numFmtId="0" fontId="10" fillId="0" borderId="7" xfId="0" applyFont="1" applyFill="1" applyBorder="1" applyAlignment="1">
      <alignment vertical="top" wrapText="1"/>
    </xf>
    <xf numFmtId="168" fontId="10" fillId="0" borderId="8" xfId="0" applyNumberFormat="1" applyFont="1" applyFill="1" applyBorder="1" applyAlignment="1">
      <alignment vertical="top"/>
    </xf>
    <xf numFmtId="0" fontId="10" fillId="0" borderId="1" xfId="0" applyFont="1" applyBorder="1" applyAlignment="1">
      <alignment wrapText="1"/>
    </xf>
    <xf numFmtId="0" fontId="10" fillId="0" borderId="1" xfId="0" applyFont="1" applyBorder="1" applyAlignment="1">
      <alignment vertical="center" wrapText="1"/>
    </xf>
    <xf numFmtId="0" fontId="7" fillId="6" borderId="1" xfId="0" applyFont="1" applyFill="1" applyBorder="1" applyAlignment="1">
      <alignment wrapText="1"/>
    </xf>
    <xf numFmtId="0" fontId="7" fillId="7" borderId="1" xfId="0" applyFont="1" applyFill="1" applyBorder="1" applyAlignment="1">
      <alignment wrapText="1"/>
    </xf>
    <xf numFmtId="0" fontId="7" fillId="0" borderId="19" xfId="0" applyFont="1" applyFill="1" applyBorder="1" applyAlignment="1">
      <alignment wrapText="1"/>
    </xf>
    <xf numFmtId="0" fontId="17" fillId="2" borderId="20" xfId="0" applyFont="1" applyFill="1" applyBorder="1" applyAlignment="1">
      <alignment wrapText="1"/>
    </xf>
    <xf numFmtId="0" fontId="10" fillId="0" borderId="5" xfId="0" applyFont="1" applyBorder="1" applyAlignment="1">
      <alignment horizontal="left" vertical="top" wrapText="1"/>
    </xf>
    <xf numFmtId="0" fontId="10" fillId="0" borderId="7" xfId="0" applyFont="1" applyFill="1" applyBorder="1" applyAlignment="1">
      <alignment horizontal="left" vertical="top" wrapText="1"/>
    </xf>
    <xf numFmtId="0" fontId="0" fillId="0" borderId="0" xfId="0" applyAlignment="1">
      <alignment wrapText="1"/>
    </xf>
    <xf numFmtId="0" fontId="7" fillId="0" borderId="0" xfId="0" applyFont="1" applyAlignment="1">
      <alignment wrapText="1"/>
    </xf>
    <xf numFmtId="167" fontId="10" fillId="0" borderId="0" xfId="0" applyNumberFormat="1" applyFont="1" applyFill="1" applyBorder="1"/>
    <xf numFmtId="167" fontId="7" fillId="0" borderId="5" xfId="0" applyNumberFormat="1" applyFont="1" applyBorder="1"/>
    <xf numFmtId="0" fontId="10" fillId="0" borderId="2" xfId="0" applyFont="1" applyFill="1" applyBorder="1" applyAlignment="1">
      <alignment horizontal="left" vertical="top" wrapText="1"/>
    </xf>
    <xf numFmtId="167" fontId="10" fillId="0" borderId="2" xfId="0" applyNumberFormat="1" applyFont="1" applyBorder="1"/>
    <xf numFmtId="169" fontId="7" fillId="0" borderId="6" xfId="0" applyNumberFormat="1" applyFont="1" applyBorder="1"/>
    <xf numFmtId="169" fontId="7" fillId="0" borderId="9" xfId="0" applyNumberFormat="1" applyFont="1" applyBorder="1"/>
    <xf numFmtId="0" fontId="0" fillId="0" borderId="0" xfId="0" applyBorder="1" applyAlignment="1">
      <alignment vertical="top" wrapText="1"/>
    </xf>
    <xf numFmtId="169" fontId="10" fillId="0" borderId="3" xfId="0" applyNumberFormat="1" applyFont="1" applyBorder="1" applyAlignment="1">
      <alignment wrapText="1"/>
    </xf>
    <xf numFmtId="169" fontId="10" fillId="0" borderId="4" xfId="0" applyNumberFormat="1" applyFont="1" applyBorder="1" applyAlignment="1">
      <alignment wrapText="1"/>
    </xf>
    <xf numFmtId="169" fontId="7" fillId="0" borderId="0" xfId="0" applyNumberFormat="1" applyFont="1"/>
    <xf numFmtId="169" fontId="7" fillId="0" borderId="0" xfId="0" applyNumberFormat="1" applyFont="1" applyBorder="1"/>
    <xf numFmtId="169" fontId="7" fillId="0" borderId="8" xfId="0" applyNumberFormat="1" applyFont="1" applyBorder="1"/>
    <xf numFmtId="169" fontId="10" fillId="0" borderId="0" xfId="0" applyNumberFormat="1" applyFont="1"/>
    <xf numFmtId="169" fontId="13" fillId="0" borderId="3" xfId="0" applyNumberFormat="1" applyFont="1" applyBorder="1" applyAlignment="1">
      <alignment wrapText="1"/>
    </xf>
    <xf numFmtId="169" fontId="13" fillId="0" borderId="0" xfId="0" applyNumberFormat="1" applyFont="1" applyBorder="1"/>
    <xf numFmtId="169" fontId="10" fillId="0" borderId="0" xfId="0" applyNumberFormat="1" applyFont="1" applyBorder="1"/>
    <xf numFmtId="169" fontId="10" fillId="0" borderId="6" xfId="0" applyNumberFormat="1" applyFont="1" applyBorder="1"/>
    <xf numFmtId="169" fontId="14" fillId="0" borderId="0" xfId="0" applyNumberFormat="1" applyFont="1" applyBorder="1"/>
    <xf numFmtId="169" fontId="13" fillId="0" borderId="0" xfId="0" applyNumberFormat="1" applyFont="1" applyBorder="1" applyAlignment="1">
      <alignment wrapText="1"/>
    </xf>
    <xf numFmtId="169" fontId="10" fillId="0" borderId="0" xfId="0" applyNumberFormat="1" applyFont="1" applyBorder="1" applyAlignment="1">
      <alignment wrapText="1"/>
    </xf>
    <xf numFmtId="169" fontId="10" fillId="0" borderId="6" xfId="0" applyNumberFormat="1" applyFont="1" applyBorder="1" applyAlignment="1">
      <alignment wrapText="1"/>
    </xf>
    <xf numFmtId="0" fontId="10" fillId="0" borderId="5" xfId="0" applyFont="1" applyBorder="1" applyAlignment="1">
      <alignment vertical="top" wrapText="1"/>
    </xf>
    <xf numFmtId="0" fontId="10" fillId="0" borderId="0" xfId="0" applyFont="1" applyBorder="1" applyAlignment="1">
      <alignment vertical="top" wrapText="1"/>
    </xf>
    <xf numFmtId="169" fontId="7" fillId="0" borderId="2" xfId="0" applyNumberFormat="1" applyFont="1" applyBorder="1"/>
    <xf numFmtId="169" fontId="7" fillId="0" borderId="5" xfId="0" applyNumberFormat="1" applyFont="1" applyBorder="1"/>
    <xf numFmtId="169" fontId="10" fillId="0" borderId="7" xfId="0" applyNumberFormat="1" applyFont="1" applyFill="1" applyBorder="1"/>
    <xf numFmtId="169" fontId="10" fillId="0" borderId="8" xfId="0" applyNumberFormat="1" applyFont="1" applyFill="1" applyBorder="1"/>
    <xf numFmtId="169" fontId="10" fillId="0" borderId="3" xfId="0" applyNumberFormat="1" applyFont="1" applyBorder="1"/>
    <xf numFmtId="169" fontId="10" fillId="0" borderId="4" xfId="0" applyNumberFormat="1" applyFont="1" applyBorder="1"/>
    <xf numFmtId="169" fontId="7" fillId="0" borderId="0" xfId="0" applyNumberFormat="1" applyFont="1" applyFill="1" applyBorder="1"/>
    <xf numFmtId="169" fontId="7" fillId="0" borderId="6" xfId="0" applyNumberFormat="1" applyFont="1" applyFill="1" applyBorder="1"/>
    <xf numFmtId="169" fontId="7" fillId="0" borderId="7" xfId="0" applyNumberFormat="1" applyFont="1" applyBorder="1"/>
    <xf numFmtId="169" fontId="10" fillId="0" borderId="2" xfId="0" applyNumberFormat="1" applyFont="1" applyBorder="1" applyAlignment="1">
      <alignment vertical="top" wrapText="1"/>
    </xf>
    <xf numFmtId="169" fontId="7" fillId="0" borderId="3" xfId="0" applyNumberFormat="1" applyFont="1" applyBorder="1" applyAlignment="1">
      <alignment vertical="top" wrapText="1"/>
    </xf>
    <xf numFmtId="169" fontId="7" fillId="0" borderId="4" xfId="0" applyNumberFormat="1" applyFont="1" applyBorder="1" applyAlignment="1">
      <alignment vertical="top" wrapText="1"/>
    </xf>
    <xf numFmtId="169" fontId="10" fillId="0" borderId="5" xfId="0" applyNumberFormat="1" applyFont="1" applyBorder="1"/>
    <xf numFmtId="169" fontId="10" fillId="0" borderId="2" xfId="0" applyNumberFormat="1" applyFont="1" applyBorder="1"/>
    <xf numFmtId="169" fontId="0" fillId="0" borderId="0" xfId="0" applyNumberFormat="1" applyFont="1"/>
    <xf numFmtId="169" fontId="10" fillId="0" borderId="0" xfId="0" applyNumberFormat="1" applyFont="1" applyBorder="1" applyAlignment="1">
      <alignment vertical="center" wrapText="1"/>
    </xf>
    <xf numFmtId="169" fontId="7" fillId="0" borderId="0" xfId="0" applyNumberFormat="1" applyFont="1" applyFill="1" applyBorder="1" applyAlignment="1">
      <alignment vertical="center" wrapText="1"/>
    </xf>
    <xf numFmtId="0" fontId="0" fillId="0" borderId="6" xfId="0" applyFill="1" applyBorder="1"/>
    <xf numFmtId="169" fontId="7" fillId="0" borderId="2" xfId="0" applyNumberFormat="1" applyFont="1" applyBorder="1" applyAlignment="1">
      <alignment vertical="top" wrapText="1"/>
    </xf>
    <xf numFmtId="169" fontId="10" fillId="0" borderId="3" xfId="0" applyNumberFormat="1" applyFont="1" applyBorder="1" applyAlignment="1">
      <alignment vertical="top" wrapText="1"/>
    </xf>
    <xf numFmtId="0" fontId="0" fillId="0" borderId="0" xfId="0" applyFill="1" applyBorder="1" applyAlignment="1">
      <alignment vertical="top" wrapText="1"/>
    </xf>
    <xf numFmtId="0" fontId="0" fillId="0" borderId="0" xfId="0" applyAlignment="1">
      <alignment vertical="top" wrapText="1"/>
    </xf>
    <xf numFmtId="3" fontId="10" fillId="0" borderId="8" xfId="0" applyNumberFormat="1" applyFont="1" applyFill="1" applyBorder="1" applyAlignment="1">
      <alignment horizontal="right" vertical="top" wrapText="1"/>
    </xf>
    <xf numFmtId="3" fontId="10" fillId="0" borderId="9" xfId="0" applyNumberFormat="1" applyFont="1" applyFill="1" applyBorder="1" applyAlignment="1">
      <alignment horizontal="right" vertical="top" wrapText="1"/>
    </xf>
    <xf numFmtId="3" fontId="7" fillId="0" borderId="0" xfId="0" applyNumberFormat="1" applyFont="1" applyFill="1" applyBorder="1" applyAlignment="1">
      <alignment horizontal="right" vertical="top" wrapText="1"/>
    </xf>
    <xf numFmtId="3" fontId="7" fillId="0" borderId="0" xfId="0" applyNumberFormat="1" applyFont="1" applyBorder="1" applyAlignment="1">
      <alignment horizontal="right" vertical="top" wrapText="1"/>
    </xf>
    <xf numFmtId="0" fontId="10" fillId="0" borderId="0" xfId="0" applyFont="1" applyBorder="1" applyAlignment="1">
      <alignment horizontal="right" vertical="top"/>
    </xf>
    <xf numFmtId="0" fontId="10" fillId="0" borderId="8" xfId="0" applyFont="1" applyFill="1" applyBorder="1" applyAlignment="1">
      <alignment horizontal="right" vertical="top"/>
    </xf>
    <xf numFmtId="0" fontId="10" fillId="0" borderId="5" xfId="0" applyFont="1" applyFill="1" applyBorder="1" applyAlignment="1">
      <alignment horizontal="left" vertical="top" wrapText="1"/>
    </xf>
    <xf numFmtId="0" fontId="10" fillId="0" borderId="4" xfId="0" applyFont="1" applyBorder="1" applyAlignment="1">
      <alignment horizontal="left" vertical="top" wrapText="1"/>
    </xf>
    <xf numFmtId="0" fontId="7" fillId="0" borderId="2" xfId="0" applyFont="1" applyBorder="1" applyAlignment="1">
      <alignment horizontal="left" vertical="top" wrapText="1"/>
    </xf>
    <xf numFmtId="3" fontId="7" fillId="0" borderId="8" xfId="0" applyNumberFormat="1" applyFont="1" applyFill="1" applyBorder="1" applyAlignment="1">
      <alignment horizontal="right" vertical="top" wrapText="1"/>
    </xf>
    <xf numFmtId="3" fontId="7" fillId="0" borderId="9" xfId="0" applyNumberFormat="1" applyFont="1" applyFill="1" applyBorder="1" applyAlignment="1">
      <alignment horizontal="right" vertical="top" wrapText="1"/>
    </xf>
    <xf numFmtId="3" fontId="7" fillId="0" borderId="3" xfId="0" applyNumberFormat="1" applyFont="1" applyFill="1" applyBorder="1" applyAlignment="1">
      <alignment horizontal="right" vertical="top" wrapText="1"/>
    </xf>
    <xf numFmtId="0" fontId="7" fillId="0" borderId="3" xfId="0" applyFont="1" applyFill="1" applyBorder="1" applyAlignment="1">
      <alignment horizontal="right" vertical="top" wrapText="1"/>
    </xf>
    <xf numFmtId="0" fontId="7" fillId="0" borderId="2" xfId="0" applyFont="1" applyFill="1" applyBorder="1" applyAlignment="1">
      <alignment horizontal="left" vertical="top" wrapText="1"/>
    </xf>
    <xf numFmtId="0" fontId="7" fillId="0" borderId="7" xfId="0" applyFont="1" applyBorder="1" applyAlignment="1">
      <alignment horizontal="left" vertical="top" wrapText="1"/>
    </xf>
    <xf numFmtId="0" fontId="12" fillId="0" borderId="3" xfId="0" applyFont="1" applyFill="1" applyBorder="1" applyAlignment="1">
      <alignment horizontal="right" vertical="top"/>
    </xf>
    <xf numFmtId="0" fontId="7" fillId="0" borderId="5" xfId="0" applyFont="1" applyFill="1" applyBorder="1" applyAlignment="1">
      <alignment horizontal="left" vertical="top" wrapText="1"/>
    </xf>
    <xf numFmtId="0" fontId="10" fillId="0" borderId="0" xfId="0" applyFont="1" applyAlignment="1">
      <alignment horizontal="left" vertical="top"/>
    </xf>
    <xf numFmtId="0" fontId="10" fillId="0" borderId="7" xfId="0" applyFont="1" applyBorder="1" applyAlignment="1">
      <alignment horizontal="left" vertical="top" wrapText="1"/>
    </xf>
    <xf numFmtId="0" fontId="7" fillId="0" borderId="7" xfId="0" applyFont="1" applyFill="1" applyBorder="1" applyAlignment="1">
      <alignment horizontal="left" vertical="top" wrapText="1"/>
    </xf>
    <xf numFmtId="0" fontId="7" fillId="0" borderId="0" xfId="0" applyFont="1" applyBorder="1" applyAlignment="1">
      <alignment horizontal="left" vertical="top"/>
    </xf>
    <xf numFmtId="169" fontId="7" fillId="0" borderId="0" xfId="0" applyNumberFormat="1" applyFont="1" applyAlignment="1">
      <alignment horizontal="right" vertical="top"/>
    </xf>
    <xf numFmtId="169" fontId="7" fillId="0" borderId="8" xfId="0" applyNumberFormat="1" applyFont="1" applyFill="1" applyBorder="1" applyAlignment="1">
      <alignment horizontal="right" vertical="top" wrapText="1"/>
    </xf>
    <xf numFmtId="169" fontId="7" fillId="0" borderId="0" xfId="0" applyNumberFormat="1" applyFont="1" applyBorder="1" applyAlignment="1">
      <alignment horizontal="right" vertical="top"/>
    </xf>
    <xf numFmtId="3" fontId="10" fillId="0" borderId="3" xfId="0" applyNumberFormat="1" applyFont="1" applyBorder="1" applyAlignment="1">
      <alignment horizontal="left" vertical="top" wrapText="1"/>
    </xf>
    <xf numFmtId="3" fontId="10" fillId="0" borderId="3" xfId="0" applyNumberFormat="1" applyFont="1" applyBorder="1" applyAlignment="1">
      <alignment vertical="center" wrapText="1"/>
    </xf>
    <xf numFmtId="3" fontId="10" fillId="0" borderId="4" xfId="0" applyNumberFormat="1" applyFont="1" applyBorder="1" applyAlignment="1">
      <alignment vertical="center" wrapText="1"/>
    </xf>
    <xf numFmtId="3" fontId="7" fillId="0" borderId="0" xfId="0" applyNumberFormat="1" applyFont="1" applyAlignment="1">
      <alignment horizontal="left" vertical="top"/>
    </xf>
    <xf numFmtId="3" fontId="11" fillId="0" borderId="2" xfId="0" applyNumberFormat="1" applyFont="1" applyFill="1" applyBorder="1" applyAlignment="1">
      <alignment horizontal="left" vertical="top"/>
    </xf>
    <xf numFmtId="3" fontId="11" fillId="0" borderId="3" xfId="0" applyNumberFormat="1" applyFont="1" applyFill="1" applyBorder="1" applyAlignment="1">
      <alignment horizontal="left" vertical="top" wrapText="1"/>
    </xf>
    <xf numFmtId="169" fontId="7" fillId="0" borderId="0" xfId="0" applyNumberFormat="1" applyFont="1" applyFill="1" applyBorder="1" applyAlignment="1">
      <alignment horizontal="right" vertical="top" wrapText="1"/>
    </xf>
    <xf numFmtId="169" fontId="0" fillId="0" borderId="0" xfId="0" applyNumberFormat="1" applyAlignment="1">
      <alignment horizontal="right" vertical="top"/>
    </xf>
    <xf numFmtId="169" fontId="7" fillId="0" borderId="0" xfId="0" applyNumberFormat="1" applyFont="1" applyBorder="1" applyAlignment="1">
      <alignment horizontal="right" vertical="top" wrapText="1"/>
    </xf>
    <xf numFmtId="169" fontId="10" fillId="0" borderId="8" xfId="0" applyNumberFormat="1" applyFont="1" applyFill="1" applyBorder="1" applyAlignment="1">
      <alignment horizontal="right" vertical="top"/>
    </xf>
    <xf numFmtId="0" fontId="7" fillId="0" borderId="2" xfId="0" applyFont="1" applyFill="1" applyBorder="1" applyAlignment="1">
      <alignment horizontal="left" vertical="top"/>
    </xf>
    <xf numFmtId="169" fontId="7" fillId="0" borderId="9" xfId="0" applyNumberFormat="1" applyFont="1" applyFill="1" applyBorder="1" applyAlignment="1">
      <alignment horizontal="right" vertical="top"/>
    </xf>
    <xf numFmtId="169" fontId="7" fillId="0" borderId="8" xfId="0" applyNumberFormat="1" applyFont="1" applyBorder="1" applyAlignment="1">
      <alignment horizontal="right" vertical="top" wrapText="1"/>
    </xf>
    <xf numFmtId="169" fontId="10" fillId="0" borderId="3" xfId="0" applyNumberFormat="1" applyFont="1" applyBorder="1" applyAlignment="1">
      <alignment horizontal="left" vertical="top" wrapText="1"/>
    </xf>
    <xf numFmtId="169" fontId="10" fillId="0" borderId="4" xfId="0" applyNumberFormat="1" applyFont="1" applyBorder="1" applyAlignment="1">
      <alignment horizontal="left" vertical="top" wrapText="1"/>
    </xf>
    <xf numFmtId="169" fontId="10" fillId="0" borderId="8" xfId="0" applyNumberFormat="1" applyFont="1" applyBorder="1"/>
    <xf numFmtId="3" fontId="10" fillId="0" borderId="9" xfId="0" applyNumberFormat="1" applyFont="1" applyFill="1" applyBorder="1" applyAlignment="1">
      <alignment wrapText="1"/>
    </xf>
    <xf numFmtId="0" fontId="11" fillId="0" borderId="0" xfId="0" applyNumberFormat="1" applyFont="1" applyFill="1" applyBorder="1" applyAlignment="1" applyProtection="1">
      <alignment vertical="center" wrapText="1"/>
    </xf>
    <xf numFmtId="0" fontId="7" fillId="0" borderId="2" xfId="0" applyFont="1" applyFill="1" applyBorder="1" applyAlignment="1">
      <alignment vertical="top"/>
    </xf>
    <xf numFmtId="3" fontId="16" fillId="0" borderId="0" xfId="0" applyNumberFormat="1" applyFont="1" applyFill="1" applyBorder="1" applyAlignment="1" applyProtection="1">
      <alignment vertical="center" wrapText="1"/>
    </xf>
    <xf numFmtId="9" fontId="11" fillId="0" borderId="9" xfId="0" applyNumberFormat="1" applyFont="1" applyFill="1" applyBorder="1" applyAlignment="1" applyProtection="1">
      <alignment vertical="center" wrapText="1"/>
    </xf>
    <xf numFmtId="0" fontId="7" fillId="0" borderId="1" xfId="0" applyFont="1" applyBorder="1" applyAlignment="1">
      <alignment wrapText="1"/>
    </xf>
    <xf numFmtId="0" fontId="7" fillId="2" borderId="5" xfId="0" applyFont="1" applyFill="1" applyBorder="1" applyAlignment="1" applyProtection="1">
      <alignment horizontal="left" vertical="top"/>
      <protection locked="0"/>
    </xf>
    <xf numFmtId="0" fontId="10" fillId="2" borderId="0" xfId="0" applyFont="1" applyFill="1" applyBorder="1" applyAlignment="1" applyProtection="1">
      <alignment horizontal="left" vertical="top"/>
      <protection locked="0"/>
    </xf>
    <xf numFmtId="0" fontId="10" fillId="2" borderId="5" xfId="0" applyFont="1" applyFill="1" applyBorder="1" applyAlignment="1" applyProtection="1">
      <alignment horizontal="left" vertical="top"/>
      <protection locked="0"/>
    </xf>
    <xf numFmtId="0" fontId="7" fillId="2" borderId="0" xfId="0" applyFont="1" applyFill="1" applyBorder="1" applyAlignment="1" applyProtection="1">
      <alignment horizontal="left" vertical="top"/>
      <protection locked="0"/>
    </xf>
    <xf numFmtId="9" fontId="7" fillId="2" borderId="0" xfId="0" applyNumberFormat="1" applyFont="1" applyFill="1" applyBorder="1" applyAlignment="1" applyProtection="1">
      <alignment horizontal="left" vertical="top"/>
      <protection locked="0"/>
    </xf>
    <xf numFmtId="169" fontId="7" fillId="2" borderId="4" xfId="0" applyNumberFormat="1" applyFont="1" applyFill="1" applyBorder="1" applyAlignment="1" applyProtection="1">
      <alignment horizontal="right" vertical="top"/>
      <protection locked="0"/>
    </xf>
    <xf numFmtId="169" fontId="7" fillId="2" borderId="6" xfId="0" applyNumberFormat="1" applyFont="1" applyFill="1" applyBorder="1" applyAlignment="1" applyProtection="1">
      <alignment horizontal="right" vertical="top"/>
      <protection locked="0"/>
    </xf>
    <xf numFmtId="9" fontId="7" fillId="2" borderId="0" xfId="0" applyNumberFormat="1" applyFont="1" applyFill="1" applyBorder="1" applyAlignment="1" applyProtection="1">
      <alignment horizontal="right" vertical="top" wrapText="1"/>
      <protection locked="0"/>
    </xf>
    <xf numFmtId="0" fontId="7" fillId="2" borderId="5" xfId="0" applyFont="1" applyFill="1" applyBorder="1" applyAlignment="1" applyProtection="1">
      <alignment vertical="center" wrapText="1"/>
      <protection locked="0"/>
    </xf>
    <xf numFmtId="3" fontId="7" fillId="2" borderId="0" xfId="0" applyNumberFormat="1" applyFont="1" applyFill="1" applyBorder="1" applyAlignment="1" applyProtection="1">
      <alignment horizontal="right" vertical="top" wrapText="1"/>
      <protection locked="0"/>
    </xf>
    <xf numFmtId="0" fontId="7" fillId="2" borderId="0" xfId="0" applyFont="1" applyFill="1" applyBorder="1" applyAlignment="1" applyProtection="1">
      <alignment horizontal="right" vertical="top" wrapText="1"/>
      <protection locked="0"/>
    </xf>
    <xf numFmtId="0" fontId="7" fillId="2" borderId="6" xfId="0" applyFont="1" applyFill="1" applyBorder="1" applyAlignment="1" applyProtection="1">
      <alignment horizontal="right" vertical="top" wrapText="1"/>
      <protection locked="0"/>
    </xf>
    <xf numFmtId="0" fontId="7" fillId="2" borderId="5" xfId="0" applyFont="1" applyFill="1" applyBorder="1" applyAlignment="1" applyProtection="1">
      <alignment horizontal="left" vertical="top" wrapText="1"/>
      <protection locked="0"/>
    </xf>
    <xf numFmtId="0" fontId="7" fillId="2" borderId="0" xfId="0" applyFont="1" applyFill="1" applyBorder="1" applyAlignment="1" applyProtection="1">
      <alignment vertical="center" wrapText="1"/>
      <protection locked="0"/>
    </xf>
    <xf numFmtId="0" fontId="7" fillId="2" borderId="6" xfId="0" applyFont="1" applyFill="1" applyBorder="1" applyAlignment="1" applyProtection="1">
      <alignment vertical="center" wrapText="1"/>
      <protection locked="0"/>
    </xf>
    <xf numFmtId="3" fontId="7" fillId="2" borderId="0" xfId="0" applyNumberFormat="1" applyFont="1" applyFill="1" applyBorder="1" applyAlignment="1" applyProtection="1">
      <alignment vertical="center" wrapText="1"/>
      <protection locked="0"/>
    </xf>
    <xf numFmtId="0" fontId="12" fillId="2" borderId="0" xfId="0" applyFont="1" applyFill="1" applyBorder="1" applyAlignment="1" applyProtection="1">
      <alignment horizontal="right" vertical="top"/>
      <protection locked="0"/>
    </xf>
    <xf numFmtId="0" fontId="12" fillId="2" borderId="6" xfId="0" applyFont="1" applyFill="1" applyBorder="1" applyAlignment="1" applyProtection="1">
      <alignment horizontal="right" vertical="top"/>
      <protection locked="0"/>
    </xf>
    <xf numFmtId="9" fontId="7" fillId="2" borderId="6" xfId="0" applyNumberFormat="1" applyFont="1" applyFill="1" applyBorder="1" applyAlignment="1" applyProtection="1">
      <alignment horizontal="right" vertical="top" wrapText="1"/>
      <protection locked="0"/>
    </xf>
    <xf numFmtId="3" fontId="7" fillId="2" borderId="6" xfId="0" applyNumberFormat="1" applyFont="1" applyFill="1" applyBorder="1" applyAlignment="1" applyProtection="1">
      <alignment horizontal="right" vertical="top" wrapText="1"/>
      <protection locked="0"/>
    </xf>
    <xf numFmtId="0" fontId="10" fillId="2" borderId="5" xfId="0" applyFont="1" applyFill="1" applyBorder="1" applyProtection="1">
      <protection locked="0"/>
    </xf>
    <xf numFmtId="6" fontId="7" fillId="2" borderId="0" xfId="0" applyNumberFormat="1" applyFont="1" applyFill="1" applyBorder="1" applyProtection="1">
      <protection locked="0"/>
    </xf>
    <xf numFmtId="9" fontId="7" fillId="2" borderId="0" xfId="0" applyNumberFormat="1" applyFont="1" applyFill="1" applyBorder="1" applyProtection="1">
      <protection locked="0"/>
    </xf>
    <xf numFmtId="8" fontId="7" fillId="2" borderId="0" xfId="0" applyNumberFormat="1" applyFont="1" applyFill="1" applyBorder="1" applyProtection="1">
      <protection locked="0"/>
    </xf>
    <xf numFmtId="0" fontId="7" fillId="2" borderId="4" xfId="0" applyFont="1" applyFill="1" applyBorder="1" applyProtection="1">
      <protection locked="0"/>
    </xf>
    <xf numFmtId="0" fontId="7" fillId="2" borderId="6" xfId="0" applyFont="1" applyFill="1" applyBorder="1" applyProtection="1">
      <protection locked="0"/>
    </xf>
    <xf numFmtId="0" fontId="7" fillId="2" borderId="9" xfId="0" applyFont="1" applyFill="1" applyBorder="1" applyProtection="1">
      <protection locked="0"/>
    </xf>
    <xf numFmtId="9" fontId="7" fillId="2" borderId="0" xfId="0" applyNumberFormat="1" applyFont="1" applyFill="1" applyBorder="1" applyAlignment="1" applyProtection="1">
      <alignment horizontal="right" vertical="top"/>
      <protection locked="0"/>
    </xf>
    <xf numFmtId="164" fontId="7" fillId="2" borderId="0" xfId="0" applyNumberFormat="1" applyFont="1" applyFill="1" applyBorder="1" applyAlignment="1" applyProtection="1">
      <alignment horizontal="right" vertical="top" wrapText="1"/>
      <protection locked="0"/>
    </xf>
    <xf numFmtId="0" fontId="7" fillId="2" borderId="0" xfId="0" applyFont="1" applyFill="1" applyBorder="1" applyAlignment="1" applyProtection="1">
      <alignment horizontal="right" vertical="top"/>
      <protection locked="0"/>
    </xf>
    <xf numFmtId="9" fontId="7" fillId="2" borderId="6" xfId="0" applyNumberFormat="1" applyFont="1" applyFill="1" applyBorder="1" applyProtection="1">
      <protection locked="0"/>
    </xf>
    <xf numFmtId="0" fontId="7" fillId="2" borderId="0" xfId="0" applyFont="1" applyFill="1" applyBorder="1" applyProtection="1">
      <protection locked="0"/>
    </xf>
    <xf numFmtId="169" fontId="7" fillId="2" borderId="0" xfId="0" applyNumberFormat="1" applyFont="1" applyFill="1" applyBorder="1" applyAlignment="1" applyProtection="1">
      <alignment horizontal="right" vertical="top" wrapText="1"/>
      <protection locked="0"/>
    </xf>
    <xf numFmtId="3" fontId="7" fillId="2" borderId="5" xfId="0" applyNumberFormat="1" applyFont="1" applyFill="1" applyBorder="1" applyAlignment="1" applyProtection="1">
      <alignment horizontal="left" vertical="top" wrapText="1"/>
      <protection locked="0"/>
    </xf>
    <xf numFmtId="3" fontId="12" fillId="2" borderId="0" xfId="0" applyNumberFormat="1" applyFont="1" applyFill="1" applyBorder="1" applyAlignment="1" applyProtection="1">
      <alignment horizontal="right" vertical="top"/>
      <protection locked="0"/>
    </xf>
    <xf numFmtId="3" fontId="7" fillId="2" borderId="6" xfId="0" applyNumberFormat="1" applyFont="1" applyFill="1" applyBorder="1" applyAlignment="1" applyProtection="1">
      <alignment horizontal="right" vertical="top"/>
      <protection locked="0"/>
    </xf>
    <xf numFmtId="3" fontId="12" fillId="2" borderId="5" xfId="0" applyNumberFormat="1" applyFont="1" applyFill="1" applyBorder="1" applyAlignment="1" applyProtection="1">
      <alignment horizontal="left" vertical="top"/>
      <protection locked="0"/>
    </xf>
    <xf numFmtId="3" fontId="12" fillId="2" borderId="7" xfId="0" applyNumberFormat="1" applyFont="1" applyFill="1" applyBorder="1" applyAlignment="1" applyProtection="1">
      <alignment horizontal="left" vertical="top"/>
      <protection locked="0"/>
    </xf>
    <xf numFmtId="3" fontId="12" fillId="2" borderId="8" xfId="0" applyNumberFormat="1" applyFont="1" applyFill="1" applyBorder="1" applyAlignment="1" applyProtection="1">
      <alignment horizontal="right" vertical="top"/>
      <protection locked="0"/>
    </xf>
    <xf numFmtId="3" fontId="7" fillId="2" borderId="9" xfId="0" applyNumberFormat="1" applyFont="1" applyFill="1" applyBorder="1" applyAlignment="1" applyProtection="1">
      <alignment horizontal="right" vertical="top"/>
      <protection locked="0"/>
    </xf>
    <xf numFmtId="3" fontId="7" fillId="2" borderId="6" xfId="0" applyNumberFormat="1" applyFont="1" applyFill="1" applyBorder="1" applyAlignment="1" applyProtection="1">
      <alignment vertical="center" wrapText="1"/>
      <protection locked="0"/>
    </xf>
    <xf numFmtId="9" fontId="0" fillId="2" borderId="0" xfId="0" applyNumberFormat="1" applyFill="1" applyBorder="1" applyProtection="1">
      <protection locked="0"/>
    </xf>
    <xf numFmtId="169" fontId="7" fillId="2" borderId="0" xfId="0" applyNumberFormat="1" applyFont="1" applyFill="1" applyBorder="1" applyProtection="1">
      <protection locked="0"/>
    </xf>
    <xf numFmtId="169" fontId="7" fillId="2" borderId="6" xfId="0" applyNumberFormat="1" applyFont="1" applyFill="1" applyBorder="1" applyProtection="1">
      <protection locked="0"/>
    </xf>
    <xf numFmtId="0" fontId="0" fillId="2" borderId="5" xfId="0" applyFill="1" applyBorder="1" applyProtection="1">
      <protection locked="0"/>
    </xf>
    <xf numFmtId="165" fontId="7" fillId="2" borderId="0" xfId="0" applyNumberFormat="1" applyFont="1" applyFill="1" applyBorder="1" applyAlignment="1" applyProtection="1">
      <alignment vertical="center" wrapText="1"/>
      <protection locked="0"/>
    </xf>
    <xf numFmtId="0" fontId="7" fillId="2" borderId="5" xfId="0" applyFont="1" applyFill="1" applyBorder="1" applyProtection="1">
      <protection locked="0"/>
    </xf>
    <xf numFmtId="169" fontId="10" fillId="2" borderId="0" xfId="0" applyNumberFormat="1" applyFont="1" applyFill="1" applyBorder="1" applyAlignment="1" applyProtection="1">
      <alignment vertical="top"/>
      <protection locked="0"/>
    </xf>
    <xf numFmtId="169" fontId="10" fillId="2" borderId="6" xfId="0" applyNumberFormat="1" applyFont="1" applyFill="1" applyBorder="1" applyAlignment="1" applyProtection="1">
      <alignment vertical="top"/>
      <protection locked="0"/>
    </xf>
    <xf numFmtId="0" fontId="7" fillId="0" borderId="24" xfId="0" applyFont="1" applyFill="1" applyBorder="1" applyAlignment="1">
      <alignment vertical="center" wrapText="1"/>
    </xf>
    <xf numFmtId="0" fontId="7" fillId="0" borderId="25" xfId="0" applyFont="1" applyBorder="1" applyAlignment="1">
      <alignment wrapText="1"/>
    </xf>
    <xf numFmtId="0" fontId="7" fillId="3" borderId="1" xfId="0" applyFont="1" applyFill="1" applyBorder="1"/>
    <xf numFmtId="0" fontId="10" fillId="0" borderId="26" xfId="0" applyFont="1" applyBorder="1" applyAlignment="1">
      <alignment vertical="center" wrapText="1"/>
    </xf>
    <xf numFmtId="0" fontId="7" fillId="0" borderId="27" xfId="0" applyFont="1" applyBorder="1" applyAlignment="1">
      <alignment wrapText="1"/>
    </xf>
    <xf numFmtId="0" fontId="7" fillId="9" borderId="1" xfId="0" applyFont="1" applyFill="1" applyBorder="1"/>
    <xf numFmtId="0" fontId="10" fillId="0" borderId="12" xfId="0" applyFont="1" applyBorder="1" applyAlignment="1">
      <alignment vertical="center" wrapText="1"/>
    </xf>
    <xf numFmtId="0" fontId="7" fillId="8" borderId="12" xfId="0" applyFont="1" applyFill="1" applyBorder="1" applyAlignment="1">
      <alignment wrapText="1"/>
    </xf>
    <xf numFmtId="0" fontId="7" fillId="0" borderId="7" xfId="0" applyFont="1" applyBorder="1" applyAlignment="1">
      <alignment vertical="center" wrapText="1"/>
    </xf>
    <xf numFmtId="10" fontId="7" fillId="0" borderId="8" xfId="0" applyNumberFormat="1" applyFont="1" applyFill="1" applyBorder="1"/>
    <xf numFmtId="10" fontId="7" fillId="0" borderId="9" xfId="0" applyNumberFormat="1" applyFont="1" applyFill="1" applyBorder="1"/>
    <xf numFmtId="169" fontId="0" fillId="0" borderId="6" xfId="0" applyNumberFormat="1" applyFill="1" applyBorder="1"/>
    <xf numFmtId="10" fontId="11" fillId="2" borderId="0" xfId="0" applyNumberFormat="1" applyFont="1" applyFill="1" applyBorder="1" applyAlignment="1" applyProtection="1">
      <alignment vertical="center" wrapText="1"/>
      <protection locked="0"/>
    </xf>
    <xf numFmtId="0" fontId="7" fillId="0" borderId="2" xfId="0" applyFont="1" applyBorder="1" applyAlignment="1">
      <alignment vertical="center" wrapText="1"/>
    </xf>
    <xf numFmtId="0" fontId="7" fillId="0" borderId="0" xfId="0" applyFont="1" applyBorder="1" applyAlignment="1">
      <alignment vertical="top" wrapText="1"/>
    </xf>
    <xf numFmtId="167" fontId="10" fillId="0" borderId="0" xfId="0" applyNumberFormat="1" applyFont="1" applyBorder="1"/>
    <xf numFmtId="169" fontId="14" fillId="0" borderId="0" xfId="0" applyNumberFormat="1" applyFont="1" applyBorder="1" applyAlignment="1">
      <alignment wrapText="1"/>
    </xf>
    <xf numFmtId="167" fontId="10" fillId="0" borderId="8" xfId="0" applyNumberFormat="1" applyFont="1" applyBorder="1"/>
    <xf numFmtId="169" fontId="7" fillId="0" borderId="9" xfId="0" applyNumberFormat="1" applyFont="1" applyFill="1" applyBorder="1" applyAlignment="1" applyProtection="1">
      <alignment horizontal="right" vertical="top"/>
    </xf>
    <xf numFmtId="10" fontId="11" fillId="2" borderId="6" xfId="0" applyNumberFormat="1" applyFont="1" applyFill="1" applyBorder="1" applyAlignment="1" applyProtection="1">
      <alignment vertical="center" wrapText="1"/>
      <protection locked="0"/>
    </xf>
    <xf numFmtId="0" fontId="7" fillId="0" borderId="0" xfId="0" applyFont="1" applyAlignment="1">
      <alignment wrapText="1"/>
    </xf>
    <xf numFmtId="0" fontId="7" fillId="0" borderId="6" xfId="0" applyFont="1" applyBorder="1" applyAlignment="1">
      <alignment wrapText="1"/>
    </xf>
    <xf numFmtId="0" fontId="7" fillId="0" borderId="0" xfId="0" applyFont="1" applyBorder="1" applyAlignment="1">
      <alignment vertical="top" wrapText="1"/>
    </xf>
    <xf numFmtId="0" fontId="7" fillId="0" borderId="0" xfId="0" applyFont="1" applyAlignment="1">
      <alignment vertical="top" wrapText="1"/>
    </xf>
    <xf numFmtId="0" fontId="7" fillId="0" borderId="15" xfId="0" applyFont="1" applyBorder="1" applyAlignment="1">
      <alignment vertical="top" wrapText="1"/>
    </xf>
    <xf numFmtId="0" fontId="7" fillId="0" borderId="16" xfId="0" applyFont="1" applyBorder="1" applyAlignment="1">
      <alignment vertical="top" wrapText="1"/>
    </xf>
    <xf numFmtId="0" fontId="0" fillId="0" borderId="0" xfId="0" applyProtection="1"/>
    <xf numFmtId="0" fontId="9" fillId="0" borderId="0" xfId="0" applyFont="1" applyProtection="1"/>
    <xf numFmtId="0" fontId="7" fillId="0" borderId="0" xfId="0" applyFont="1" applyProtection="1"/>
    <xf numFmtId="0" fontId="10" fillId="0" borderId="0" xfId="0" applyFont="1" applyProtection="1"/>
    <xf numFmtId="0" fontId="10" fillId="0" borderId="2" xfId="0" applyFont="1" applyBorder="1" applyProtection="1"/>
    <xf numFmtId="0" fontId="10" fillId="0" borderId="3" xfId="0" applyFont="1" applyBorder="1" applyAlignment="1" applyProtection="1">
      <alignment vertical="center" wrapText="1"/>
    </xf>
    <xf numFmtId="0" fontId="10" fillId="0" borderId="4" xfId="0" applyFont="1" applyBorder="1" applyAlignment="1" applyProtection="1">
      <alignment vertical="center" wrapText="1"/>
    </xf>
    <xf numFmtId="0" fontId="7" fillId="0" borderId="0" xfId="0" applyFont="1" applyBorder="1" applyProtection="1"/>
    <xf numFmtId="0" fontId="7" fillId="0" borderId="5" xfId="0" applyFont="1" applyBorder="1" applyProtection="1"/>
    <xf numFmtId="0" fontId="10" fillId="0" borderId="0" xfId="0" applyFont="1" applyBorder="1" applyProtection="1"/>
    <xf numFmtId="0" fontId="10" fillId="0" borderId="6" xfId="0" applyFont="1" applyBorder="1" applyProtection="1"/>
    <xf numFmtId="0" fontId="10" fillId="0" borderId="5" xfId="0" applyFont="1" applyBorder="1" applyProtection="1"/>
    <xf numFmtId="3" fontId="7" fillId="0" borderId="5" xfId="0" applyNumberFormat="1" applyFont="1" applyFill="1" applyBorder="1" applyAlignment="1" applyProtection="1">
      <alignment vertical="top"/>
    </xf>
    <xf numFmtId="3" fontId="7" fillId="0" borderId="0" xfId="0" applyNumberFormat="1" applyFont="1" applyFill="1" applyBorder="1" applyAlignment="1" applyProtection="1">
      <alignment vertical="top"/>
    </xf>
    <xf numFmtId="3" fontId="7" fillId="0" borderId="6" xfId="0" applyNumberFormat="1" applyFont="1" applyFill="1" applyBorder="1" applyAlignment="1" applyProtection="1">
      <alignment vertical="top"/>
    </xf>
    <xf numFmtId="0" fontId="7" fillId="0" borderId="0" xfId="0" applyFont="1" applyAlignment="1" applyProtection="1">
      <alignment wrapText="1"/>
    </xf>
    <xf numFmtId="0" fontId="7" fillId="0" borderId="0" xfId="0" applyFont="1" applyFill="1" applyBorder="1" applyProtection="1"/>
    <xf numFmtId="0" fontId="1" fillId="0" borderId="0" xfId="0" applyFont="1" applyProtection="1"/>
    <xf numFmtId="0" fontId="10" fillId="0" borderId="5" xfId="0" applyFont="1" applyFill="1" applyBorder="1" applyAlignment="1" applyProtection="1">
      <alignment vertical="top" wrapText="1"/>
    </xf>
    <xf numFmtId="3" fontId="10" fillId="0" borderId="0" xfId="0" applyNumberFormat="1" applyFont="1" applyFill="1" applyBorder="1" applyAlignment="1" applyProtection="1">
      <alignment vertical="top"/>
    </xf>
    <xf numFmtId="3" fontId="10" fillId="0" borderId="6" xfId="0" applyNumberFormat="1" applyFont="1" applyFill="1" applyBorder="1" applyAlignment="1" applyProtection="1">
      <alignment vertical="top"/>
    </xf>
    <xf numFmtId="0" fontId="10" fillId="0" borderId="0" xfId="0" applyFont="1" applyFill="1" applyBorder="1" applyProtection="1"/>
    <xf numFmtId="0" fontId="10" fillId="0" borderId="0" xfId="0" applyFont="1" applyFill="1" applyBorder="1" applyAlignment="1" applyProtection="1">
      <alignment vertical="top" wrapText="1"/>
    </xf>
    <xf numFmtId="0" fontId="7" fillId="0" borderId="6" xfId="0" applyFont="1" applyFill="1" applyBorder="1" applyProtection="1"/>
    <xf numFmtId="3" fontId="16" fillId="0" borderId="6" xfId="0" applyNumberFormat="1" applyFont="1" applyFill="1" applyBorder="1" applyAlignment="1" applyProtection="1">
      <alignment vertical="center" wrapText="1"/>
    </xf>
    <xf numFmtId="3" fontId="7" fillId="0" borderId="5" xfId="0" applyNumberFormat="1" applyFont="1" applyFill="1" applyBorder="1" applyAlignment="1" applyProtection="1">
      <alignment vertical="top" wrapText="1"/>
    </xf>
    <xf numFmtId="3" fontId="7" fillId="0" borderId="0" xfId="0" applyNumberFormat="1" applyFont="1" applyFill="1" applyBorder="1" applyAlignment="1" applyProtection="1">
      <alignment vertical="top" wrapText="1"/>
    </xf>
    <xf numFmtId="3" fontId="7" fillId="0" borderId="6" xfId="0" applyNumberFormat="1" applyFont="1" applyFill="1" applyBorder="1" applyAlignment="1" applyProtection="1">
      <alignment vertical="top" wrapText="1"/>
    </xf>
    <xf numFmtId="0" fontId="0" fillId="0" borderId="6" xfId="0" applyBorder="1" applyProtection="1"/>
    <xf numFmtId="0" fontId="16" fillId="0" borderId="0" xfId="0" applyNumberFormat="1" applyFont="1" applyFill="1" applyBorder="1" applyAlignment="1" applyProtection="1">
      <alignment vertical="center" wrapText="1"/>
    </xf>
    <xf numFmtId="169" fontId="10" fillId="0" borderId="0" xfId="0" applyNumberFormat="1" applyFont="1" applyFill="1" applyBorder="1"/>
    <xf numFmtId="169" fontId="10" fillId="0" borderId="0" xfId="0" applyNumberFormat="1" applyFont="1" applyFill="1" applyBorder="1" applyAlignment="1">
      <alignment wrapText="1"/>
    </xf>
    <xf numFmtId="169" fontId="10" fillId="0" borderId="8" xfId="0" applyNumberFormat="1" applyFont="1" applyFill="1" applyBorder="1" applyAlignment="1">
      <alignment wrapText="1"/>
    </xf>
    <xf numFmtId="166" fontId="9" fillId="0" borderId="0" xfId="0" applyNumberFormat="1" applyFont="1" applyBorder="1"/>
    <xf numFmtId="167" fontId="10" fillId="0" borderId="3" xfId="0" applyNumberFormat="1" applyFont="1" applyBorder="1"/>
    <xf numFmtId="169" fontId="13" fillId="0" borderId="3" xfId="0" applyNumberFormat="1" applyFont="1" applyFill="1" applyBorder="1" applyAlignment="1">
      <alignment wrapText="1"/>
    </xf>
    <xf numFmtId="169" fontId="10" fillId="0" borderId="3" xfId="0" applyNumberFormat="1" applyFont="1" applyFill="1" applyBorder="1" applyAlignment="1">
      <alignment wrapText="1"/>
    </xf>
    <xf numFmtId="166" fontId="10" fillId="0" borderId="8" xfId="0" applyNumberFormat="1" applyFont="1" applyBorder="1"/>
    <xf numFmtId="169" fontId="10" fillId="0" borderId="6" xfId="0" applyNumberFormat="1" applyFont="1" applyFill="1" applyBorder="1"/>
    <xf numFmtId="169" fontId="10" fillId="0" borderId="9" xfId="0" applyNumberFormat="1" applyFont="1" applyFill="1" applyBorder="1" applyAlignment="1">
      <alignment wrapText="1"/>
    </xf>
    <xf numFmtId="169" fontId="7" fillId="0" borderId="0" xfId="0" applyNumberFormat="1" applyFont="1" applyBorder="1" applyProtection="1"/>
    <xf numFmtId="169" fontId="10" fillId="0" borderId="0" xfId="0" applyNumberFormat="1" applyFont="1" applyBorder="1" applyAlignment="1" applyProtection="1">
      <alignment wrapText="1"/>
    </xf>
    <xf numFmtId="169" fontId="10" fillId="0" borderId="6" xfId="0" applyNumberFormat="1" applyFont="1" applyBorder="1" applyAlignment="1" applyProtection="1">
      <alignment wrapText="1"/>
    </xf>
    <xf numFmtId="169" fontId="10" fillId="0" borderId="0" xfId="0" applyNumberFormat="1" applyFont="1" applyBorder="1" applyProtection="1"/>
    <xf numFmtId="169" fontId="10" fillId="0" borderId="6" xfId="0" applyNumberFormat="1" applyFont="1" applyBorder="1" applyProtection="1"/>
    <xf numFmtId="169" fontId="7" fillId="0" borderId="6" xfId="0" applyNumberFormat="1" applyFont="1" applyBorder="1" applyProtection="1"/>
    <xf numFmtId="169" fontId="7" fillId="0" borderId="0" xfId="0" applyNumberFormat="1" applyFont="1" applyFill="1" applyBorder="1" applyProtection="1">
      <protection locked="0"/>
    </xf>
    <xf numFmtId="169" fontId="7" fillId="0" borderId="6" xfId="0" applyNumberFormat="1" applyFont="1" applyFill="1" applyBorder="1" applyProtection="1">
      <protection locked="0"/>
    </xf>
    <xf numFmtId="0" fontId="7" fillId="0" borderId="0" xfId="0" applyFont="1" applyBorder="1" applyAlignment="1"/>
    <xf numFmtId="0" fontId="7" fillId="0" borderId="0" xfId="0" applyFont="1" applyAlignment="1">
      <alignment vertical="top" wrapText="1"/>
    </xf>
    <xf numFmtId="169" fontId="7" fillId="0" borderId="0" xfId="0" applyNumberFormat="1" applyFont="1" applyAlignment="1">
      <alignment horizontal="left" vertical="top" wrapText="1"/>
    </xf>
    <xf numFmtId="169" fontId="0" fillId="0" borderId="0" xfId="0" applyNumberFormat="1" applyAlignment="1">
      <alignment horizontal="left" vertical="top" wrapText="1"/>
    </xf>
    <xf numFmtId="169" fontId="7" fillId="0" borderId="5" xfId="0" applyNumberFormat="1" applyFont="1" applyBorder="1" applyAlignment="1">
      <alignment horizontal="left" vertical="top"/>
    </xf>
    <xf numFmtId="0" fontId="0" fillId="0" borderId="0" xfId="0" applyAlignment="1">
      <alignment horizontal="left" vertical="top"/>
    </xf>
    <xf numFmtId="0" fontId="7" fillId="0" borderId="5" xfId="0" applyFont="1" applyBorder="1" applyAlignment="1"/>
    <xf numFmtId="0" fontId="7" fillId="0" borderId="0" xfId="0" applyFont="1" applyAlignment="1">
      <alignment wrapText="1"/>
    </xf>
    <xf numFmtId="0" fontId="7" fillId="0" borderId="0" xfId="0" applyFont="1" applyBorder="1" applyAlignment="1">
      <alignment vertical="top" wrapText="1"/>
    </xf>
    <xf numFmtId="3" fontId="12" fillId="0" borderId="0" xfId="0" applyNumberFormat="1" applyFont="1" applyFill="1" applyBorder="1" applyAlignment="1" applyProtection="1">
      <alignment vertical="center" wrapText="1"/>
    </xf>
    <xf numFmtId="0" fontId="7" fillId="0" borderId="0" xfId="0" applyFont="1" applyBorder="1" applyAlignment="1">
      <alignment wrapText="1"/>
    </xf>
    <xf numFmtId="169" fontId="7" fillId="0" borderId="0" xfId="0" applyNumberFormat="1" applyFont="1" applyAlignment="1">
      <alignment horizontal="left" vertical="top" wrapText="1"/>
    </xf>
    <xf numFmtId="169" fontId="0" fillId="0" borderId="0" xfId="0" applyNumberFormat="1" applyAlignment="1">
      <alignment horizontal="left" vertical="top" wrapText="1"/>
    </xf>
    <xf numFmtId="0" fontId="0" fillId="0" borderId="0" xfId="0" applyAlignment="1">
      <alignment horizontal="left" vertical="top"/>
    </xf>
    <xf numFmtId="169" fontId="7" fillId="0" borderId="0" xfId="0" applyNumberFormat="1" applyFont="1" applyBorder="1" applyAlignment="1"/>
    <xf numFmtId="166" fontId="10" fillId="0" borderId="0" xfId="0" applyNumberFormat="1" applyFont="1" applyFill="1" applyBorder="1" applyAlignment="1">
      <alignment wrapText="1"/>
    </xf>
    <xf numFmtId="169" fontId="13" fillId="0" borderId="0" xfId="0" applyNumberFormat="1" applyFont="1" applyFill="1" applyBorder="1" applyAlignment="1">
      <alignment wrapText="1"/>
    </xf>
    <xf numFmtId="169" fontId="7" fillId="0" borderId="0" xfId="0" applyNumberFormat="1" applyFont="1" applyFill="1" applyBorder="1" applyProtection="1"/>
    <xf numFmtId="166" fontId="9" fillId="0" borderId="0" xfId="0" applyNumberFormat="1" applyFont="1" applyFill="1"/>
    <xf numFmtId="169" fontId="10" fillId="0" borderId="0" xfId="0" applyNumberFormat="1" applyFont="1" applyFill="1"/>
    <xf numFmtId="169" fontId="7" fillId="0" borderId="0" xfId="0" applyNumberFormat="1" applyFont="1" applyFill="1" applyProtection="1"/>
    <xf numFmtId="169" fontId="7" fillId="0" borderId="0" xfId="0" applyNumberFormat="1" applyFont="1" applyFill="1"/>
    <xf numFmtId="166" fontId="10" fillId="0" borderId="0" xfId="0" applyNumberFormat="1" applyFont="1" applyFill="1" applyBorder="1"/>
    <xf numFmtId="169" fontId="13" fillId="0" borderId="0" xfId="0" applyNumberFormat="1" applyFont="1" applyFill="1" applyBorder="1"/>
    <xf numFmtId="169" fontId="7" fillId="0" borderId="6" xfId="0" applyNumberFormat="1" applyFont="1" applyFill="1" applyBorder="1" applyProtection="1"/>
    <xf numFmtId="169" fontId="10" fillId="0" borderId="0" xfId="0" applyNumberFormat="1" applyFont="1" applyFill="1" applyBorder="1" applyProtection="1"/>
    <xf numFmtId="169" fontId="10" fillId="0" borderId="6" xfId="0" applyNumberFormat="1" applyFont="1" applyFill="1" applyBorder="1" applyProtection="1"/>
    <xf numFmtId="169" fontId="10" fillId="0" borderId="8" xfId="0" applyNumberFormat="1" applyFont="1" applyFill="1" applyBorder="1" applyAlignment="1" applyProtection="1">
      <alignment wrapText="1"/>
    </xf>
    <xf numFmtId="169" fontId="10" fillId="0" borderId="9" xfId="0" applyNumberFormat="1" applyFont="1" applyFill="1" applyBorder="1" applyAlignment="1" applyProtection="1">
      <alignment wrapText="1"/>
    </xf>
    <xf numFmtId="0" fontId="7" fillId="2" borderId="0" xfId="0" applyFont="1" applyFill="1" applyBorder="1" applyAlignment="1" applyProtection="1">
      <alignment horizontal="left" vertical="top" wrapText="1"/>
      <protection locked="0"/>
    </xf>
    <xf numFmtId="0" fontId="7" fillId="0" borderId="6" xfId="0" applyFont="1" applyBorder="1"/>
    <xf numFmtId="0" fontId="7" fillId="0" borderId="9" xfId="0" applyFont="1" applyFill="1" applyBorder="1"/>
    <xf numFmtId="3" fontId="7" fillId="0" borderId="6" xfId="0" applyNumberFormat="1" applyFont="1" applyFill="1" applyBorder="1" applyAlignment="1">
      <alignment horizontal="right" vertical="top" wrapText="1"/>
    </xf>
    <xf numFmtId="9" fontId="7" fillId="2" borderId="6" xfId="0" applyNumberFormat="1" applyFont="1" applyFill="1" applyBorder="1" applyAlignment="1" applyProtection="1">
      <alignment horizontal="right" vertical="top"/>
      <protection locked="0"/>
    </xf>
    <xf numFmtId="3" fontId="7" fillId="0" borderId="6" xfId="0" applyNumberFormat="1" applyFont="1" applyBorder="1" applyAlignment="1">
      <alignment horizontal="right" vertical="top" wrapText="1"/>
    </xf>
    <xf numFmtId="164" fontId="7" fillId="2" borderId="6" xfId="0" applyNumberFormat="1" applyFont="1" applyFill="1" applyBorder="1" applyAlignment="1" applyProtection="1">
      <alignment horizontal="right" vertical="top" wrapText="1"/>
      <protection locked="0"/>
    </xf>
    <xf numFmtId="0" fontId="10" fillId="0" borderId="6" xfId="0" applyFont="1" applyBorder="1" applyAlignment="1">
      <alignment horizontal="right" vertical="top"/>
    </xf>
    <xf numFmtId="0" fontId="7" fillId="2" borderId="6" xfId="0" applyFont="1" applyFill="1" applyBorder="1" applyAlignment="1" applyProtection="1">
      <alignment horizontal="right" vertical="top"/>
      <protection locked="0"/>
    </xf>
    <xf numFmtId="0" fontId="10" fillId="0" borderId="9" xfId="0" applyFont="1" applyFill="1" applyBorder="1" applyAlignment="1">
      <alignment horizontal="right" vertical="top"/>
    </xf>
    <xf numFmtId="0" fontId="12" fillId="0" borderId="5" xfId="0" applyNumberFormat="1" applyFont="1" applyFill="1" applyBorder="1" applyAlignment="1" applyProtection="1">
      <alignment vertical="center" wrapText="1"/>
    </xf>
    <xf numFmtId="0" fontId="20" fillId="0" borderId="5" xfId="0" applyNumberFormat="1" applyFont="1" applyFill="1" applyBorder="1" applyAlignment="1" applyProtection="1">
      <alignment vertical="center" wrapText="1"/>
    </xf>
    <xf numFmtId="0" fontId="14" fillId="0" borderId="5" xfId="0" applyFont="1" applyFill="1" applyBorder="1" applyAlignment="1">
      <alignment vertical="top" wrapText="1"/>
    </xf>
    <xf numFmtId="167" fontId="14" fillId="0" borderId="5" xfId="0" applyNumberFormat="1" applyFont="1" applyBorder="1"/>
    <xf numFmtId="0" fontId="14" fillId="0" borderId="0" xfId="0" applyFont="1"/>
    <xf numFmtId="0" fontId="21" fillId="0" borderId="0" xfId="0" applyFont="1"/>
    <xf numFmtId="0" fontId="7" fillId="0" borderId="3" xfId="0" applyFont="1" applyBorder="1"/>
    <xf numFmtId="10" fontId="11" fillId="2" borderId="0" xfId="0" applyNumberFormat="1" applyFont="1" applyFill="1" applyBorder="1" applyAlignment="1" applyProtection="1">
      <alignment vertical="center" wrapText="1"/>
    </xf>
    <xf numFmtId="10" fontId="11" fillId="2" borderId="6" xfId="0" applyNumberFormat="1" applyFont="1" applyFill="1" applyBorder="1" applyAlignment="1" applyProtection="1">
      <alignment vertical="center" wrapText="1"/>
    </xf>
    <xf numFmtId="10" fontId="12" fillId="2" borderId="0" xfId="0" applyNumberFormat="1" applyFont="1" applyFill="1" applyBorder="1" applyAlignment="1" applyProtection="1">
      <alignment vertical="center" wrapText="1"/>
    </xf>
    <xf numFmtId="0" fontId="10" fillId="0" borderId="0" xfId="0" applyFont="1" applyBorder="1" applyAlignment="1">
      <alignment wrapText="1"/>
    </xf>
    <xf numFmtId="0" fontId="7" fillId="0" borderId="0" xfId="0" applyFont="1" applyFill="1" applyBorder="1" applyAlignment="1">
      <alignment wrapText="1"/>
    </xf>
    <xf numFmtId="10" fontId="7" fillId="2" borderId="0" xfId="0" applyNumberFormat="1" applyFont="1" applyFill="1" applyBorder="1" applyAlignment="1">
      <alignment vertical="center" wrapText="1"/>
    </xf>
    <xf numFmtId="170" fontId="7" fillId="0" borderId="0" xfId="0" applyNumberFormat="1" applyFont="1" applyBorder="1"/>
    <xf numFmtId="170" fontId="7" fillId="0" borderId="8" xfId="0" applyNumberFormat="1" applyFont="1" applyBorder="1"/>
    <xf numFmtId="169" fontId="0" fillId="0" borderId="0" xfId="0" applyNumberFormat="1" applyBorder="1"/>
    <xf numFmtId="169" fontId="0" fillId="0" borderId="6" xfId="0" applyNumberFormat="1" applyBorder="1"/>
    <xf numFmtId="169" fontId="7" fillId="0" borderId="6" xfId="0" applyNumberFormat="1" applyFont="1" applyBorder="1" applyAlignment="1"/>
    <xf numFmtId="169" fontId="10" fillId="0" borderId="3" xfId="0" applyNumberFormat="1" applyFont="1" applyBorder="1" applyAlignment="1">
      <alignment vertical="center" wrapText="1"/>
    </xf>
    <xf numFmtId="0" fontId="0" fillId="0" borderId="3" xfId="0" applyBorder="1"/>
    <xf numFmtId="0" fontId="21" fillId="0" borderId="3" xfId="0" applyFont="1" applyBorder="1"/>
    <xf numFmtId="3" fontId="7" fillId="2" borderId="0" xfId="0" applyNumberFormat="1" applyFont="1" applyFill="1" applyBorder="1" applyAlignment="1" applyProtection="1">
      <alignment horizontal="left" vertical="top"/>
      <protection locked="0"/>
    </xf>
    <xf numFmtId="3" fontId="10" fillId="2" borderId="0" xfId="0" applyNumberFormat="1" applyFont="1" applyFill="1" applyBorder="1" applyAlignment="1" applyProtection="1">
      <alignment horizontal="left" vertical="top"/>
      <protection locked="0"/>
    </xf>
    <xf numFmtId="3" fontId="10" fillId="2" borderId="6" xfId="0" applyNumberFormat="1" applyFont="1" applyFill="1" applyBorder="1" applyAlignment="1" applyProtection="1">
      <alignment horizontal="left" vertical="top"/>
      <protection locked="0"/>
    </xf>
    <xf numFmtId="3" fontId="7" fillId="2" borderId="6" xfId="0" applyNumberFormat="1" applyFont="1" applyFill="1" applyBorder="1" applyAlignment="1" applyProtection="1">
      <alignment horizontal="left" vertical="top"/>
      <protection locked="0"/>
    </xf>
    <xf numFmtId="3" fontId="7" fillId="0" borderId="0" xfId="0" applyNumberFormat="1" applyFont="1" applyFill="1" applyBorder="1" applyAlignment="1" applyProtection="1">
      <alignment horizontal="left" vertical="top"/>
      <protection locked="0"/>
    </xf>
    <xf numFmtId="3" fontId="10" fillId="0" borderId="0" xfId="0" applyNumberFormat="1" applyFont="1" applyFill="1" applyBorder="1" applyAlignment="1" applyProtection="1">
      <alignment horizontal="left" vertical="top"/>
      <protection locked="0"/>
    </xf>
    <xf numFmtId="3" fontId="10" fillId="0" borderId="6" xfId="0" applyNumberFormat="1" applyFont="1" applyFill="1" applyBorder="1" applyAlignment="1" applyProtection="1">
      <alignment horizontal="left" vertical="top"/>
      <protection locked="0"/>
    </xf>
    <xf numFmtId="3" fontId="7" fillId="0" borderId="6" xfId="0" applyNumberFormat="1" applyFont="1" applyFill="1" applyBorder="1" applyAlignment="1" applyProtection="1">
      <alignment horizontal="left" vertical="top"/>
      <protection locked="0"/>
    </xf>
    <xf numFmtId="3" fontId="7" fillId="2" borderId="0" xfId="0" applyNumberFormat="1" applyFont="1" applyFill="1" applyBorder="1" applyAlignment="1" applyProtection="1">
      <alignment horizontal="left" vertical="top" wrapText="1"/>
      <protection locked="0"/>
    </xf>
    <xf numFmtId="3" fontId="0" fillId="2" borderId="0" xfId="0" applyNumberFormat="1" applyFill="1" applyBorder="1" applyAlignment="1" applyProtection="1">
      <alignment horizontal="left" vertical="top"/>
      <protection locked="0"/>
    </xf>
    <xf numFmtId="3" fontId="7" fillId="0" borderId="0" xfId="0" applyNumberFormat="1" applyFont="1" applyFill="1" applyBorder="1" applyAlignment="1">
      <alignment horizontal="left" vertical="top" wrapText="1"/>
    </xf>
    <xf numFmtId="3" fontId="10" fillId="0" borderId="0" xfId="0" applyNumberFormat="1" applyFont="1" applyFill="1" applyBorder="1" applyAlignment="1">
      <alignment horizontal="left" vertical="top" wrapText="1"/>
    </xf>
    <xf numFmtId="3" fontId="0" fillId="0" borderId="0" xfId="0" applyNumberFormat="1" applyFill="1" applyAlignment="1">
      <alignment horizontal="left" vertical="top"/>
    </xf>
    <xf numFmtId="3" fontId="0" fillId="0" borderId="6" xfId="0" applyNumberFormat="1" applyFill="1" applyBorder="1" applyAlignment="1">
      <alignment horizontal="left" vertical="top"/>
    </xf>
    <xf numFmtId="3" fontId="10" fillId="0" borderId="6" xfId="0" applyNumberFormat="1" applyFont="1" applyFill="1" applyBorder="1" applyAlignment="1">
      <alignment horizontal="left" vertical="top" wrapText="1"/>
    </xf>
    <xf numFmtId="3" fontId="10" fillId="0" borderId="8" xfId="0" applyNumberFormat="1" applyFont="1" applyFill="1" applyBorder="1" applyAlignment="1">
      <alignment horizontal="left" vertical="top" wrapText="1"/>
    </xf>
    <xf numFmtId="3" fontId="7" fillId="0" borderId="3" xfId="0" applyNumberFormat="1" applyFont="1" applyBorder="1" applyAlignment="1">
      <alignment horizontal="left" vertical="top"/>
    </xf>
    <xf numFmtId="3" fontId="10" fillId="0" borderId="6" xfId="0" applyNumberFormat="1" applyFont="1" applyBorder="1" applyAlignment="1">
      <alignment horizontal="left" vertical="top" wrapText="1"/>
    </xf>
    <xf numFmtId="3" fontId="10" fillId="0" borderId="0" xfId="0" applyNumberFormat="1" applyFont="1" applyBorder="1" applyAlignment="1">
      <alignment horizontal="left" vertical="top"/>
    </xf>
    <xf numFmtId="3" fontId="0" fillId="0" borderId="0" xfId="0" applyNumberFormat="1" applyBorder="1" applyAlignment="1">
      <alignment horizontal="left" vertical="top"/>
    </xf>
    <xf numFmtId="3" fontId="0" fillId="0" borderId="6" xfId="0" applyNumberFormat="1" applyBorder="1" applyAlignment="1">
      <alignment horizontal="left" vertical="top"/>
    </xf>
    <xf numFmtId="3" fontId="10" fillId="0" borderId="6" xfId="0" applyNumberFormat="1" applyFont="1" applyBorder="1" applyAlignment="1">
      <alignment horizontal="left" vertical="top"/>
    </xf>
    <xf numFmtId="3" fontId="7" fillId="0" borderId="0" xfId="0" applyNumberFormat="1" applyFont="1" applyFill="1" applyBorder="1" applyAlignment="1">
      <alignment horizontal="left" vertical="top"/>
    </xf>
    <xf numFmtId="3" fontId="10" fillId="0" borderId="0" xfId="0" applyNumberFormat="1" applyFont="1" applyFill="1" applyBorder="1" applyAlignment="1">
      <alignment horizontal="left" vertical="top"/>
    </xf>
    <xf numFmtId="3" fontId="10" fillId="0" borderId="8" xfId="0" applyNumberFormat="1" applyFont="1" applyBorder="1" applyAlignment="1">
      <alignment horizontal="left" vertical="top"/>
    </xf>
    <xf numFmtId="3" fontId="10" fillId="0" borderId="6" xfId="0" applyNumberFormat="1" applyFont="1" applyFill="1" applyBorder="1" applyAlignment="1">
      <alignment horizontal="left" vertical="top"/>
    </xf>
    <xf numFmtId="3" fontId="10" fillId="0" borderId="9" xfId="0" applyNumberFormat="1" applyFont="1" applyBorder="1" applyAlignment="1">
      <alignment horizontal="left" vertical="top"/>
    </xf>
    <xf numFmtId="3" fontId="0" fillId="0" borderId="0" xfId="0" applyNumberFormat="1" applyFill="1" applyBorder="1" applyAlignment="1">
      <alignment horizontal="left" vertical="top"/>
    </xf>
    <xf numFmtId="3" fontId="10" fillId="0" borderId="9" xfId="0" applyNumberFormat="1" applyFont="1" applyFill="1" applyBorder="1" applyAlignment="1">
      <alignment horizontal="left" vertical="top" wrapText="1"/>
    </xf>
    <xf numFmtId="3" fontId="0" fillId="0" borderId="0" xfId="0" applyNumberFormat="1" applyBorder="1" applyAlignment="1" applyProtection="1">
      <alignment horizontal="left" vertical="top"/>
      <protection locked="0"/>
    </xf>
    <xf numFmtId="3" fontId="10" fillId="0" borderId="0" xfId="0" applyNumberFormat="1" applyFont="1" applyBorder="1" applyAlignment="1" applyProtection="1">
      <alignment horizontal="left" vertical="top" wrapText="1"/>
      <protection locked="0"/>
    </xf>
    <xf numFmtId="0" fontId="1" fillId="3" borderId="0" xfId="0" applyFont="1" applyFill="1" applyBorder="1" applyAlignment="1">
      <alignment wrapText="1"/>
    </xf>
    <xf numFmtId="0" fontId="7" fillId="0" borderId="21" xfId="0" applyFont="1" applyBorder="1" applyAlignment="1">
      <alignment wrapText="1"/>
    </xf>
    <xf numFmtId="0" fontId="0" fillId="0" borderId="22" xfId="0" applyBorder="1" applyAlignment="1"/>
    <xf numFmtId="0" fontId="7" fillId="0" borderId="21" xfId="0" applyFont="1" applyBorder="1" applyAlignment="1">
      <alignment vertical="center" wrapText="1"/>
    </xf>
    <xf numFmtId="0" fontId="0" fillId="0" borderId="22" xfId="0" applyBorder="1" applyAlignment="1">
      <alignment wrapText="1"/>
    </xf>
    <xf numFmtId="0" fontId="0" fillId="0" borderId="9" xfId="0" applyBorder="1" applyAlignment="1">
      <alignment wrapText="1"/>
    </xf>
    <xf numFmtId="0" fontId="10" fillId="0" borderId="13" xfId="0" applyFont="1" applyBorder="1" applyAlignment="1">
      <alignment wrapText="1"/>
    </xf>
    <xf numFmtId="0" fontId="7" fillId="0" borderId="14" xfId="0" applyFont="1" applyBorder="1" applyAlignment="1">
      <alignment wrapText="1"/>
    </xf>
    <xf numFmtId="0" fontId="7" fillId="0" borderId="2" xfId="0" applyFont="1" applyBorder="1" applyAlignment="1">
      <alignment vertical="center" wrapText="1"/>
    </xf>
    <xf numFmtId="0" fontId="7" fillId="0" borderId="4" xfId="0" applyFont="1" applyBorder="1" applyAlignment="1">
      <alignment wrapText="1"/>
    </xf>
    <xf numFmtId="0" fontId="7" fillId="0" borderId="1" xfId="0" applyFont="1" applyBorder="1" applyAlignment="1">
      <alignment vertical="center" wrapText="1"/>
    </xf>
    <xf numFmtId="0" fontId="7" fillId="0" borderId="1" xfId="0" applyFont="1" applyBorder="1" applyAlignment="1">
      <alignment wrapText="1"/>
    </xf>
    <xf numFmtId="0" fontId="7" fillId="0" borderId="17" xfId="0" applyFont="1" applyBorder="1" applyAlignment="1">
      <alignment vertical="top" wrapText="1"/>
    </xf>
    <xf numFmtId="0" fontId="7" fillId="0" borderId="18" xfId="0" applyFont="1" applyBorder="1" applyAlignment="1">
      <alignment vertical="top" wrapText="1"/>
    </xf>
    <xf numFmtId="0" fontId="10" fillId="0" borderId="21" xfId="0" applyFont="1" applyFill="1" applyBorder="1" applyAlignment="1">
      <alignment vertical="center" wrapText="1"/>
    </xf>
    <xf numFmtId="0" fontId="10" fillId="0" borderId="21" xfId="0" applyFont="1" applyBorder="1" applyAlignment="1">
      <alignment vertical="center" wrapText="1"/>
    </xf>
    <xf numFmtId="0" fontId="10" fillId="0" borderId="21" xfId="0" applyFont="1" applyBorder="1" applyAlignment="1">
      <alignment wrapText="1"/>
    </xf>
    <xf numFmtId="0" fontId="7" fillId="0" borderId="0" xfId="0" applyFont="1" applyAlignment="1" applyProtection="1">
      <alignment wrapText="1"/>
    </xf>
    <xf numFmtId="0" fontId="10" fillId="0" borderId="0" xfId="0" applyFont="1" applyAlignment="1" applyProtection="1"/>
    <xf numFmtId="0" fontId="1" fillId="0" borderId="0" xfId="0" applyFont="1" applyAlignment="1" applyProtection="1"/>
    <xf numFmtId="0" fontId="7" fillId="0" borderId="0" xfId="0" applyFont="1" applyFill="1" applyAlignment="1" applyProtection="1">
      <alignment wrapText="1"/>
    </xf>
    <xf numFmtId="0" fontId="0" fillId="0" borderId="0" xfId="0" applyFill="1" applyAlignment="1" applyProtection="1">
      <alignment wrapText="1"/>
    </xf>
    <xf numFmtId="0" fontId="7" fillId="0" borderId="0" xfId="0" applyFont="1" applyBorder="1" applyAlignment="1" applyProtection="1">
      <alignment vertical="top" wrapText="1"/>
    </xf>
    <xf numFmtId="0" fontId="0" fillId="0" borderId="0" xfId="0" applyBorder="1" applyAlignment="1" applyProtection="1">
      <alignment vertical="top" wrapText="1"/>
    </xf>
    <xf numFmtId="3" fontId="12" fillId="0" borderId="0" xfId="0" applyNumberFormat="1" applyFont="1" applyFill="1" applyBorder="1" applyAlignment="1" applyProtection="1">
      <alignment vertical="center" wrapText="1"/>
    </xf>
    <xf numFmtId="0" fontId="0" fillId="0" borderId="0" xfId="0" applyFont="1" applyBorder="1" applyAlignment="1" applyProtection="1">
      <alignment vertical="center" wrapText="1"/>
    </xf>
    <xf numFmtId="0" fontId="7" fillId="0" borderId="0" xfId="0" applyFont="1" applyBorder="1" applyAlignment="1">
      <alignment vertical="top" wrapText="1"/>
    </xf>
    <xf numFmtId="0" fontId="7" fillId="0" borderId="0" xfId="0" applyFont="1" applyAlignment="1">
      <alignment vertical="top" wrapText="1"/>
    </xf>
    <xf numFmtId="0" fontId="7" fillId="0" borderId="0" xfId="0" applyFont="1" applyAlignment="1">
      <alignment wrapText="1"/>
    </xf>
    <xf numFmtId="0" fontId="0" fillId="0" borderId="0" xfId="0" applyFont="1" applyAlignment="1">
      <alignment wrapText="1"/>
    </xf>
    <xf numFmtId="0" fontId="7" fillId="0" borderId="5" xfId="0" applyFont="1" applyBorder="1" applyAlignment="1">
      <alignment vertical="top" wrapText="1"/>
    </xf>
    <xf numFmtId="0" fontId="0" fillId="0" borderId="5" xfId="0" applyBorder="1" applyAlignment="1">
      <alignment vertical="top" wrapText="1"/>
    </xf>
    <xf numFmtId="0" fontId="0" fillId="0" borderId="0" xfId="0" applyAlignment="1">
      <alignment vertical="top" wrapText="1"/>
    </xf>
    <xf numFmtId="166" fontId="7" fillId="0" borderId="7" xfId="0" applyNumberFormat="1" applyFont="1" applyBorder="1" applyAlignment="1">
      <alignment wrapText="1"/>
    </xf>
    <xf numFmtId="166" fontId="7" fillId="0" borderId="8" xfId="0" applyNumberFormat="1" applyFont="1" applyBorder="1" applyAlignment="1">
      <alignment wrapText="1"/>
    </xf>
    <xf numFmtId="166" fontId="7" fillId="0" borderId="9" xfId="0" applyNumberFormat="1" applyFont="1" applyBorder="1" applyAlignment="1">
      <alignment wrapText="1"/>
    </xf>
    <xf numFmtId="166" fontId="7" fillId="0" borderId="5" xfId="0" applyNumberFormat="1" applyFont="1" applyBorder="1" applyAlignment="1">
      <alignment wrapText="1"/>
    </xf>
    <xf numFmtId="166" fontId="7" fillId="0" borderId="0" xfId="0" applyNumberFormat="1" applyFont="1" applyBorder="1" applyAlignment="1">
      <alignment wrapText="1"/>
    </xf>
    <xf numFmtId="166" fontId="7" fillId="0" borderId="6" xfId="0" applyNumberFormat="1" applyFont="1" applyBorder="1" applyAlignment="1">
      <alignment wrapText="1"/>
    </xf>
    <xf numFmtId="166" fontId="10" fillId="0" borderId="2" xfId="0" applyNumberFormat="1" applyFont="1" applyBorder="1" applyAlignment="1"/>
    <xf numFmtId="166" fontId="7" fillId="0" borderId="3" xfId="0" applyNumberFormat="1" applyFont="1" applyBorder="1" applyAlignment="1"/>
    <xf numFmtId="166" fontId="7" fillId="0" borderId="4" xfId="0" applyNumberFormat="1" applyFont="1" applyBorder="1" applyAlignment="1"/>
    <xf numFmtId="0" fontId="7" fillId="0" borderId="0" xfId="0" applyFont="1" applyBorder="1" applyAlignment="1">
      <alignment wrapText="1"/>
    </xf>
    <xf numFmtId="0" fontId="7" fillId="0" borderId="6" xfId="0" applyFont="1" applyBorder="1" applyAlignment="1">
      <alignment wrapText="1"/>
    </xf>
    <xf numFmtId="0" fontId="10" fillId="0" borderId="3" xfId="0" applyFont="1" applyBorder="1" applyAlignment="1">
      <alignment horizontal="center"/>
    </xf>
    <xf numFmtId="0" fontId="10" fillId="0" borderId="4" xfId="0" applyFont="1" applyBorder="1" applyAlignment="1">
      <alignment horizontal="center"/>
    </xf>
    <xf numFmtId="3" fontId="10" fillId="0" borderId="3" xfId="0" applyNumberFormat="1" applyFont="1" applyBorder="1" applyAlignment="1">
      <alignment horizontal="left" vertical="top" wrapText="1"/>
    </xf>
    <xf numFmtId="3" fontId="10" fillId="0" borderId="0" xfId="0" applyNumberFormat="1" applyFont="1" applyBorder="1" applyAlignment="1">
      <alignment horizontal="left" vertical="top" wrapText="1"/>
    </xf>
    <xf numFmtId="0" fontId="7" fillId="4" borderId="21" xfId="0" applyFont="1" applyFill="1" applyBorder="1" applyAlignment="1">
      <alignment vertical="top" wrapText="1"/>
    </xf>
    <xf numFmtId="0" fontId="7" fillId="0" borderId="23" xfId="0" applyFont="1" applyBorder="1" applyAlignment="1">
      <alignment vertical="top" wrapText="1"/>
    </xf>
    <xf numFmtId="0" fontId="7" fillId="5" borderId="11" xfId="0" applyFont="1" applyFill="1" applyBorder="1" applyAlignment="1">
      <alignment horizontal="left" vertical="top" wrapText="1"/>
    </xf>
    <xf numFmtId="0" fontId="0" fillId="0" borderId="11" xfId="0" applyBorder="1" applyAlignment="1">
      <alignment vertical="top" wrapText="1"/>
    </xf>
    <xf numFmtId="0" fontId="0" fillId="0" borderId="12" xfId="0" applyBorder="1" applyAlignment="1">
      <alignment vertical="top" wrapText="1"/>
    </xf>
    <xf numFmtId="3" fontId="10" fillId="0" borderId="3" xfId="0" applyNumberFormat="1" applyFont="1" applyBorder="1" applyAlignment="1">
      <alignment horizontal="left" vertical="top"/>
    </xf>
    <xf numFmtId="3" fontId="10" fillId="0" borderId="4" xfId="0" applyNumberFormat="1" applyFont="1" applyBorder="1" applyAlignment="1">
      <alignment horizontal="left" vertical="top"/>
    </xf>
    <xf numFmtId="0" fontId="10" fillId="0" borderId="3" xfId="0" applyFont="1" applyBorder="1" applyAlignment="1">
      <alignment horizontal="center" vertical="center" wrapText="1"/>
    </xf>
    <xf numFmtId="0" fontId="10" fillId="0" borderId="0" xfId="0" applyFont="1" applyBorder="1" applyAlignment="1">
      <alignment horizontal="center" vertical="center" wrapText="1"/>
    </xf>
    <xf numFmtId="169" fontId="7" fillId="0" borderId="5" xfId="0" applyNumberFormat="1" applyFont="1" applyBorder="1" applyAlignment="1">
      <alignment horizontal="left" vertical="top" wrapText="1"/>
    </xf>
    <xf numFmtId="0" fontId="0" fillId="0" borderId="0" xfId="0" applyAlignment="1">
      <alignment horizontal="left" vertical="top" wrapText="1"/>
    </xf>
    <xf numFmtId="0" fontId="3" fillId="3" borderId="0" xfId="0" applyFont="1" applyFill="1" applyBorder="1" applyAlignment="1">
      <alignment vertical="top" wrapText="1"/>
    </xf>
    <xf numFmtId="0" fontId="0" fillId="0" borderId="0" xfId="0" applyBorder="1" applyAlignment="1">
      <alignment vertical="top" wrapText="1"/>
    </xf>
    <xf numFmtId="169" fontId="7" fillId="0" borderId="5" xfId="0" applyNumberFormat="1" applyFont="1" applyBorder="1" applyAlignment="1">
      <alignment horizontal="left" vertical="top"/>
    </xf>
    <xf numFmtId="169" fontId="7" fillId="0" borderId="0" xfId="0" applyNumberFormat="1" applyFont="1" applyBorder="1" applyAlignment="1">
      <alignment horizontal="left" vertical="top"/>
    </xf>
    <xf numFmtId="169" fontId="7" fillId="0" borderId="0" xfId="0" applyNumberFormat="1" applyFont="1" applyBorder="1" applyAlignment="1">
      <alignment horizontal="left" vertical="top" wrapText="1"/>
    </xf>
    <xf numFmtId="0" fontId="0" fillId="5" borderId="11" xfId="0" applyFont="1" applyFill="1" applyBorder="1" applyAlignment="1">
      <alignment vertical="top" wrapText="1"/>
    </xf>
    <xf numFmtId="0" fontId="0" fillId="5" borderId="12" xfId="0" applyFont="1" applyFill="1" applyBorder="1" applyAlignment="1">
      <alignment vertical="top" wrapText="1"/>
    </xf>
    <xf numFmtId="0" fontId="0" fillId="0" borderId="0" xfId="0" applyAlignment="1">
      <alignment vertical="top"/>
    </xf>
    <xf numFmtId="0" fontId="7" fillId="3" borderId="11" xfId="0" applyFont="1" applyFill="1" applyBorder="1" applyAlignment="1">
      <alignment vertical="top" wrapText="1"/>
    </xf>
    <xf numFmtId="0" fontId="7" fillId="3" borderId="11" xfId="0" applyFont="1" applyFill="1" applyBorder="1" applyAlignment="1">
      <alignment wrapText="1"/>
    </xf>
    <xf numFmtId="0" fontId="7" fillId="3" borderId="12" xfId="0" applyFont="1" applyFill="1" applyBorder="1" applyAlignment="1">
      <alignment wrapText="1"/>
    </xf>
    <xf numFmtId="0" fontId="0" fillId="0" borderId="0" xfId="0" applyAlignment="1">
      <alignment wrapText="1"/>
    </xf>
    <xf numFmtId="3" fontId="10" fillId="0" borderId="2" xfId="0" applyNumberFormat="1" applyFont="1" applyBorder="1" applyAlignment="1">
      <alignment horizontal="left" vertical="top"/>
    </xf>
    <xf numFmtId="3" fontId="7" fillId="0" borderId="3" xfId="0" applyNumberFormat="1" applyFont="1" applyBorder="1" applyAlignment="1"/>
    <xf numFmtId="3" fontId="10" fillId="0" borderId="7" xfId="0" applyNumberFormat="1" applyFont="1" applyFill="1" applyBorder="1" applyAlignment="1">
      <alignment horizontal="left" vertical="top" wrapText="1"/>
    </xf>
    <xf numFmtId="3" fontId="7" fillId="0" borderId="8" xfId="0" applyNumberFormat="1" applyFont="1" applyFill="1" applyBorder="1" applyAlignment="1"/>
    <xf numFmtId="3" fontId="7" fillId="0" borderId="5" xfId="0" applyNumberFormat="1" applyFont="1" applyBorder="1" applyAlignment="1">
      <alignment horizontal="left" vertical="top" wrapText="1"/>
    </xf>
    <xf numFmtId="3" fontId="7" fillId="0" borderId="0" xfId="0" applyNumberFormat="1" applyFont="1" applyBorder="1" applyAlignment="1"/>
    <xf numFmtId="169" fontId="7" fillId="0" borderId="0" xfId="0" applyNumberFormat="1" applyFont="1" applyFill="1" applyBorder="1" applyAlignment="1"/>
    <xf numFmtId="169" fontId="7" fillId="0" borderId="0" xfId="0" applyNumberFormat="1" applyFont="1" applyAlignment="1"/>
    <xf numFmtId="169" fontId="7" fillId="0" borderId="0" xfId="0" applyNumberFormat="1" applyFont="1" applyBorder="1" applyAlignment="1"/>
  </cellXfs>
  <cellStyles count="3">
    <cellStyle name="Normal" xfId="0" builtinId="0"/>
    <cellStyle name="Normal 2" xfId="1"/>
    <cellStyle name="Percent 2" xfId="2"/>
  </cellStyles>
  <dxfs count="0"/>
  <tableStyles count="0" defaultTableStyle="TableStyleMedium2" defaultPivotStyle="PivotStyleLight16"/>
  <colors>
    <mruColors>
      <color rgb="FFFFFF99"/>
      <color rgb="FFFFFF66"/>
      <color rgb="FFFFCC66"/>
      <color rgb="FFFFCC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13132</xdr:colOff>
      <xdr:row>9</xdr:row>
      <xdr:rowOff>75334</xdr:rowOff>
    </xdr:from>
    <xdr:to>
      <xdr:col>10</xdr:col>
      <xdr:colOff>438150</xdr:colOff>
      <xdr:row>10</xdr:row>
      <xdr:rowOff>171450</xdr:rowOff>
    </xdr:to>
    <xdr:sp macro="" textlink="">
      <xdr:nvSpPr>
        <xdr:cNvPr id="2" name="Line Callout 3 1"/>
        <xdr:cNvSpPr/>
      </xdr:nvSpPr>
      <xdr:spPr>
        <a:xfrm>
          <a:off x="2394382" y="3609109"/>
          <a:ext cx="3349193" cy="315191"/>
        </a:xfrm>
        <a:prstGeom prst="borderCallout3">
          <a:avLst>
            <a:gd name="adj1" fmla="val 23313"/>
            <a:gd name="adj2" fmla="val -953"/>
            <a:gd name="adj3" fmla="val 54509"/>
            <a:gd name="adj4" fmla="val -5707"/>
            <a:gd name="adj5" fmla="val 89030"/>
            <a:gd name="adj6" fmla="val -6207"/>
            <a:gd name="adj7" fmla="val 152364"/>
            <a:gd name="adj8" fmla="val -6191"/>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lang="en-GB" sz="1100">
              <a:latin typeface="Gill Sans MT" pitchFamily="34" charset="0"/>
            </a:rPr>
            <a:t>The percentages</a:t>
          </a:r>
          <a:r>
            <a:rPr lang="en-GB" sz="1100" baseline="0">
              <a:latin typeface="Gill Sans MT" pitchFamily="34" charset="0"/>
            </a:rPr>
            <a:t> in this column must add up to 100%.</a:t>
          </a:r>
          <a:endParaRPr lang="en-GB" sz="1100">
            <a:latin typeface="Gill Sans MT" pitchFamily="34"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C000"/>
  </sheetPr>
  <dimension ref="B1:C33"/>
  <sheetViews>
    <sheetView view="pageBreakPreview" zoomScale="70" zoomScaleNormal="70" zoomScaleSheetLayoutView="70" workbookViewId="0">
      <selection activeCell="B19" sqref="B19:C19"/>
    </sheetView>
  </sheetViews>
  <sheetFormatPr defaultRowHeight="15" x14ac:dyDescent="0.25"/>
  <cols>
    <col min="1" max="1" width="7.140625" customWidth="1"/>
    <col min="2" max="2" width="113.42578125" style="11" customWidth="1"/>
    <col min="3" max="3" width="54.85546875" customWidth="1"/>
  </cols>
  <sheetData>
    <row r="1" spans="2:3" ht="15.75" thickBot="1" x14ac:dyDescent="0.3">
      <c r="B1" s="146"/>
    </row>
    <row r="2" spans="2:3" ht="17.25" x14ac:dyDescent="0.35">
      <c r="B2" s="459" t="s">
        <v>106</v>
      </c>
      <c r="C2" s="460"/>
    </row>
    <row r="3" spans="2:3" ht="90.75" customHeight="1" thickBot="1" x14ac:dyDescent="0.3">
      <c r="B3" s="465" t="s">
        <v>366</v>
      </c>
      <c r="C3" s="466"/>
    </row>
    <row r="4" spans="2:3" ht="56.25" customHeight="1" x14ac:dyDescent="0.25">
      <c r="B4" s="312" t="s">
        <v>369</v>
      </c>
      <c r="C4" s="313"/>
    </row>
    <row r="5" spans="2:3" ht="16.5" x14ac:dyDescent="0.35">
      <c r="B5" s="469" t="s">
        <v>108</v>
      </c>
      <c r="C5" s="457"/>
    </row>
    <row r="6" spans="2:3" ht="77.25" customHeight="1" x14ac:dyDescent="0.35">
      <c r="B6" s="461" t="s">
        <v>342</v>
      </c>
      <c r="C6" s="462"/>
    </row>
    <row r="7" spans="2:3" ht="21" customHeight="1" x14ac:dyDescent="0.35">
      <c r="B7" s="296" t="s">
        <v>349</v>
      </c>
      <c r="C7" s="309"/>
    </row>
    <row r="8" spans="2:3" ht="21" customHeight="1" x14ac:dyDescent="0.25">
      <c r="B8" s="467" t="s">
        <v>351</v>
      </c>
      <c r="C8" s="457"/>
    </row>
    <row r="9" spans="2:3" ht="51.75" customHeight="1" x14ac:dyDescent="0.25">
      <c r="B9" s="456" t="s">
        <v>382</v>
      </c>
      <c r="C9" s="458"/>
    </row>
    <row r="10" spans="2:3" ht="21.75" customHeight="1" x14ac:dyDescent="0.25">
      <c r="B10" s="468" t="s">
        <v>383</v>
      </c>
      <c r="C10" s="457"/>
    </row>
    <row r="11" spans="2:3" ht="35.25" customHeight="1" x14ac:dyDescent="0.25">
      <c r="B11" s="456" t="s">
        <v>391</v>
      </c>
      <c r="C11" s="457"/>
    </row>
    <row r="12" spans="2:3" ht="20.25" customHeight="1" x14ac:dyDescent="0.35">
      <c r="B12" s="294" t="s">
        <v>346</v>
      </c>
      <c r="C12" s="295"/>
    </row>
    <row r="13" spans="2:3" ht="16.5" customHeight="1" x14ac:dyDescent="0.25">
      <c r="B13" s="456" t="s">
        <v>398</v>
      </c>
      <c r="C13" s="457"/>
    </row>
    <row r="14" spans="2:3" ht="17.25" customHeight="1" x14ac:dyDescent="0.35">
      <c r="B14" s="139" t="s">
        <v>39</v>
      </c>
      <c r="C14" s="140"/>
    </row>
    <row r="15" spans="2:3" ht="36" customHeight="1" x14ac:dyDescent="0.25">
      <c r="B15" s="456" t="s">
        <v>373</v>
      </c>
      <c r="C15" s="457"/>
    </row>
    <row r="16" spans="2:3" ht="17.25" customHeight="1" x14ac:dyDescent="0.35">
      <c r="B16" s="139" t="s">
        <v>230</v>
      </c>
      <c r="C16" s="141"/>
    </row>
    <row r="17" spans="2:3" ht="18.75" customHeight="1" x14ac:dyDescent="0.35">
      <c r="B17" s="463" t="s">
        <v>231</v>
      </c>
      <c r="C17" s="464"/>
    </row>
    <row r="18" spans="2:3" ht="18.75" customHeight="1" x14ac:dyDescent="0.35">
      <c r="B18" s="138" t="s">
        <v>347</v>
      </c>
      <c r="C18" s="293"/>
    </row>
    <row r="19" spans="2:3" ht="71.25" customHeight="1" x14ac:dyDescent="0.35">
      <c r="B19" s="454" t="s">
        <v>348</v>
      </c>
      <c r="C19" s="455"/>
    </row>
    <row r="20" spans="2:3" ht="20.25" customHeight="1" x14ac:dyDescent="0.35">
      <c r="B20" s="291" t="s">
        <v>232</v>
      </c>
      <c r="C20" s="292"/>
    </row>
    <row r="21" spans="2:3" ht="17.25" x14ac:dyDescent="0.35">
      <c r="B21" s="142" t="s">
        <v>345</v>
      </c>
      <c r="C21" s="143"/>
    </row>
    <row r="22" spans="2:3" ht="17.25" x14ac:dyDescent="0.35">
      <c r="B22" s="288" t="s">
        <v>344</v>
      </c>
      <c r="C22" s="289"/>
    </row>
    <row r="23" spans="2:3" ht="17.25" x14ac:dyDescent="0.35">
      <c r="B23" s="238" t="s">
        <v>343</v>
      </c>
      <c r="C23" s="290"/>
    </row>
    <row r="24" spans="2:3" ht="17.25" x14ac:dyDescent="0.35">
      <c r="B24" s="18"/>
      <c r="C24" s="17"/>
    </row>
    <row r="25" spans="2:3" ht="19.5" x14ac:dyDescent="0.35">
      <c r="B25" s="10"/>
      <c r="C25" s="17"/>
    </row>
    <row r="26" spans="2:3" ht="19.5" x14ac:dyDescent="0.35">
      <c r="B26" s="10"/>
      <c r="C26" s="17"/>
    </row>
    <row r="27" spans="2:3" ht="24.75" x14ac:dyDescent="0.35">
      <c r="B27" s="12"/>
      <c r="C27" s="17"/>
    </row>
    <row r="28" spans="2:3" ht="17.25" x14ac:dyDescent="0.35">
      <c r="B28" s="18"/>
      <c r="C28" s="17"/>
    </row>
    <row r="29" spans="2:3" ht="24.75" x14ac:dyDescent="0.35">
      <c r="B29" s="12"/>
      <c r="C29" s="17"/>
    </row>
    <row r="30" spans="2:3" ht="17.25" x14ac:dyDescent="0.35">
      <c r="B30" s="18"/>
      <c r="C30" s="17"/>
    </row>
    <row r="31" spans="2:3" ht="17.25" x14ac:dyDescent="0.35">
      <c r="B31" s="18"/>
      <c r="C31" s="17"/>
    </row>
    <row r="32" spans="2:3" ht="17.25" x14ac:dyDescent="0.35">
      <c r="B32" s="18"/>
      <c r="C32" s="17"/>
    </row>
    <row r="33" spans="2:3" ht="17.25" x14ac:dyDescent="0.35">
      <c r="B33" s="18"/>
      <c r="C33" s="17"/>
    </row>
  </sheetData>
  <mergeCells count="12">
    <mergeCell ref="B19:C19"/>
    <mergeCell ref="B13:C13"/>
    <mergeCell ref="B9:C9"/>
    <mergeCell ref="B2:C2"/>
    <mergeCell ref="B6:C6"/>
    <mergeCell ref="B17:C17"/>
    <mergeCell ref="B3:C3"/>
    <mergeCell ref="B15:C15"/>
    <mergeCell ref="B8:C8"/>
    <mergeCell ref="B10:C10"/>
    <mergeCell ref="B11:C11"/>
    <mergeCell ref="B5:C5"/>
  </mergeCells>
  <pageMargins left="0.7" right="0.7" top="0.75" bottom="0.75" header="0.3" footer="0.3"/>
  <pageSetup paperSize="9" scale="4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1" tint="0.249977111117893"/>
  </sheetPr>
  <dimension ref="A1:Q80"/>
  <sheetViews>
    <sheetView view="pageBreakPreview" zoomScale="70" zoomScaleNormal="100" zoomScaleSheetLayoutView="70" workbookViewId="0">
      <selection activeCell="B3" sqref="B3:M3"/>
    </sheetView>
  </sheetViews>
  <sheetFormatPr defaultRowHeight="15" x14ac:dyDescent="0.25"/>
  <cols>
    <col min="2" max="2" width="39.7109375" customWidth="1"/>
    <col min="3" max="3" width="12.28515625" customWidth="1"/>
    <col min="4" max="4" width="10.7109375" customWidth="1"/>
    <col min="5" max="5" width="11.42578125" customWidth="1"/>
    <col min="6" max="6" width="13.5703125" bestFit="1" customWidth="1"/>
    <col min="7" max="7" width="12" customWidth="1"/>
    <col min="8" max="8" width="12.140625" customWidth="1"/>
    <col min="9" max="9" width="11.42578125" customWidth="1"/>
    <col min="10" max="10" width="11.5703125" customWidth="1"/>
    <col min="11" max="11" width="12" customWidth="1"/>
    <col min="12" max="12" width="12.85546875" customWidth="1"/>
    <col min="13" max="13" width="12.140625" customWidth="1"/>
    <col min="14" max="14" width="41.7109375" customWidth="1"/>
  </cols>
  <sheetData>
    <row r="1" spans="1:17" x14ac:dyDescent="0.25">
      <c r="A1" s="314"/>
      <c r="B1" s="314"/>
      <c r="C1" s="314"/>
      <c r="D1" s="314"/>
      <c r="E1" s="314"/>
      <c r="F1" s="314"/>
      <c r="G1" s="314"/>
      <c r="H1" s="314"/>
      <c r="I1" s="314"/>
      <c r="J1" s="314"/>
      <c r="K1" s="314"/>
      <c r="L1" s="314"/>
      <c r="M1" s="314"/>
      <c r="N1" s="314"/>
    </row>
    <row r="2" spans="1:17" ht="21.75" x14ac:dyDescent="0.45">
      <c r="A2" s="314"/>
      <c r="B2" s="315" t="s">
        <v>367</v>
      </c>
      <c r="C2" s="315"/>
      <c r="D2" s="316"/>
      <c r="E2" s="316"/>
      <c r="F2" s="316"/>
      <c r="G2" s="316"/>
      <c r="H2" s="316"/>
      <c r="I2" s="316"/>
      <c r="J2" s="316"/>
      <c r="K2" s="316"/>
      <c r="L2" s="316"/>
      <c r="M2" s="316"/>
      <c r="N2" s="316"/>
    </row>
    <row r="3" spans="1:17" ht="51" customHeight="1" x14ac:dyDescent="0.35">
      <c r="A3" s="314"/>
      <c r="B3" s="470" t="s">
        <v>368</v>
      </c>
      <c r="C3" s="470"/>
      <c r="D3" s="470"/>
      <c r="E3" s="470"/>
      <c r="F3" s="470"/>
      <c r="G3" s="470"/>
      <c r="H3" s="470"/>
      <c r="I3" s="470"/>
      <c r="J3" s="470"/>
      <c r="K3" s="470"/>
      <c r="L3" s="470"/>
      <c r="M3" s="470"/>
      <c r="N3" s="316"/>
    </row>
    <row r="4" spans="1:17" ht="17.25" x14ac:dyDescent="0.35">
      <c r="A4" s="314"/>
      <c r="B4" s="316"/>
      <c r="C4" s="316"/>
      <c r="D4" s="316"/>
      <c r="E4" s="316"/>
      <c r="F4" s="316"/>
      <c r="G4" s="316"/>
      <c r="H4" s="316"/>
      <c r="I4" s="316"/>
      <c r="J4" s="316"/>
      <c r="K4" s="316"/>
      <c r="L4" s="316"/>
      <c r="M4" s="316"/>
      <c r="N4" s="316"/>
    </row>
    <row r="5" spans="1:17" ht="17.25" x14ac:dyDescent="0.35">
      <c r="A5" s="314"/>
      <c r="B5" s="471" t="s">
        <v>298</v>
      </c>
      <c r="C5" s="471"/>
      <c r="D5" s="472"/>
      <c r="E5" s="472"/>
      <c r="F5" s="472"/>
      <c r="G5" s="472"/>
      <c r="H5" s="472"/>
      <c r="I5" s="472"/>
      <c r="J5" s="472"/>
      <c r="K5" s="472"/>
      <c r="L5" s="472"/>
      <c r="M5" s="472"/>
      <c r="N5" s="316"/>
    </row>
    <row r="6" spans="1:17" ht="88.5" customHeight="1" x14ac:dyDescent="0.35">
      <c r="A6" s="314"/>
      <c r="B6" s="473" t="s">
        <v>340</v>
      </c>
      <c r="C6" s="473"/>
      <c r="D6" s="474"/>
      <c r="E6" s="474"/>
      <c r="F6" s="474"/>
      <c r="G6" s="474"/>
      <c r="H6" s="474"/>
      <c r="I6" s="474"/>
      <c r="J6" s="474"/>
      <c r="K6" s="474"/>
      <c r="L6" s="474"/>
      <c r="M6" s="474"/>
      <c r="N6" s="316"/>
    </row>
    <row r="7" spans="1:17" ht="17.25" x14ac:dyDescent="0.35">
      <c r="A7" s="314"/>
      <c r="B7" s="316"/>
      <c r="C7" s="316"/>
      <c r="D7" s="316"/>
      <c r="E7" s="316"/>
      <c r="F7" s="316"/>
      <c r="G7" s="316"/>
      <c r="H7" s="316"/>
      <c r="I7" s="316"/>
      <c r="J7" s="316"/>
      <c r="K7" s="316"/>
      <c r="L7" s="316"/>
      <c r="M7" s="316"/>
      <c r="N7" s="316"/>
    </row>
    <row r="8" spans="1:17" ht="17.25" x14ac:dyDescent="0.35">
      <c r="A8" s="314"/>
      <c r="B8" s="317" t="s">
        <v>370</v>
      </c>
      <c r="C8" s="317"/>
      <c r="D8" s="316"/>
      <c r="E8" s="316"/>
      <c r="F8" s="316"/>
      <c r="G8" s="316"/>
      <c r="H8" s="316"/>
      <c r="I8" s="316"/>
      <c r="J8" s="316"/>
      <c r="K8" s="316"/>
      <c r="L8" s="316"/>
      <c r="M8" s="316"/>
      <c r="N8" s="316"/>
    </row>
    <row r="9" spans="1:17" ht="34.5" x14ac:dyDescent="0.35">
      <c r="A9" s="314"/>
      <c r="B9" s="318" t="s">
        <v>114</v>
      </c>
      <c r="C9" s="319" t="s">
        <v>325</v>
      </c>
      <c r="D9" s="319" t="s">
        <v>6</v>
      </c>
      <c r="E9" s="319" t="s">
        <v>7</v>
      </c>
      <c r="F9" s="319" t="s">
        <v>8</v>
      </c>
      <c r="G9" s="319" t="s">
        <v>9</v>
      </c>
      <c r="H9" s="319" t="s">
        <v>10</v>
      </c>
      <c r="I9" s="319" t="s">
        <v>268</v>
      </c>
      <c r="J9" s="319" t="s">
        <v>269</v>
      </c>
      <c r="K9" s="319" t="s">
        <v>270</v>
      </c>
      <c r="L9" s="319" t="s">
        <v>271</v>
      </c>
      <c r="M9" s="320" t="s">
        <v>272</v>
      </c>
      <c r="N9" s="321"/>
      <c r="O9" s="3"/>
      <c r="P9" s="3"/>
      <c r="Q9" s="3"/>
    </row>
    <row r="10" spans="1:17" ht="17.25" x14ac:dyDescent="0.35">
      <c r="A10" s="314"/>
      <c r="B10" s="322"/>
      <c r="C10" s="321"/>
      <c r="D10" s="323"/>
      <c r="E10" s="323"/>
      <c r="F10" s="323"/>
      <c r="G10" s="323"/>
      <c r="H10" s="323"/>
      <c r="I10" s="323"/>
      <c r="J10" s="323"/>
      <c r="K10" s="323"/>
      <c r="L10" s="323"/>
      <c r="M10" s="324"/>
      <c r="N10" s="321"/>
      <c r="O10" s="3"/>
      <c r="P10" s="3"/>
      <c r="Q10" s="3"/>
    </row>
    <row r="11" spans="1:17" ht="17.25" x14ac:dyDescent="0.35">
      <c r="A11" s="314"/>
      <c r="B11" s="325" t="s">
        <v>279</v>
      </c>
      <c r="C11" s="323"/>
      <c r="D11" s="323"/>
      <c r="E11" s="323"/>
      <c r="F11" s="323"/>
      <c r="G11" s="323"/>
      <c r="H11" s="323"/>
      <c r="I11" s="323"/>
      <c r="J11" s="323"/>
      <c r="K11" s="323"/>
      <c r="L11" s="323"/>
      <c r="M11" s="324"/>
      <c r="N11" s="321"/>
      <c r="O11" s="3"/>
      <c r="P11" s="3"/>
      <c r="Q11" s="3"/>
    </row>
    <row r="12" spans="1:17" ht="17.25" x14ac:dyDescent="0.35">
      <c r="A12" s="314"/>
      <c r="B12" s="322" t="s">
        <v>255</v>
      </c>
      <c r="C12" s="321">
        <f>'Capital income'!E39*100</f>
        <v>0</v>
      </c>
      <c r="D12" s="321">
        <f>'Capital income'!J39*100</f>
        <v>0</v>
      </c>
      <c r="E12" s="321">
        <f>'Capital income'!O39*100</f>
        <v>0</v>
      </c>
      <c r="F12" s="321">
        <f>'Capital income'!T39*100</f>
        <v>0</v>
      </c>
      <c r="G12" s="321">
        <f>'Capital income'!Y39*100</f>
        <v>0</v>
      </c>
      <c r="H12" s="321">
        <f>'Capital income'!AD39*100</f>
        <v>0</v>
      </c>
      <c r="I12" s="323"/>
      <c r="J12" s="323"/>
      <c r="K12" s="323"/>
      <c r="L12" s="323"/>
      <c r="M12" s="323"/>
      <c r="N12" s="321"/>
      <c r="O12" s="3"/>
      <c r="P12" s="3"/>
      <c r="Q12" s="3"/>
    </row>
    <row r="13" spans="1:17" ht="17.25" x14ac:dyDescent="0.35">
      <c r="A13" s="314"/>
      <c r="B13" s="326" t="str">
        <f>'Summary cash flow'!B11</f>
        <v>Grant funding (revenue)</v>
      </c>
      <c r="C13" s="327">
        <f>'Grant funding'!C9</f>
        <v>0</v>
      </c>
      <c r="D13" s="327">
        <f>'Grant funding'!D9</f>
        <v>0</v>
      </c>
      <c r="E13" s="327">
        <f>'Grant funding'!E9</f>
        <v>0</v>
      </c>
      <c r="F13" s="327">
        <f>'Grant funding'!F9</f>
        <v>0</v>
      </c>
      <c r="G13" s="327">
        <f>'Grant funding'!G9</f>
        <v>0</v>
      </c>
      <c r="H13" s="327">
        <f>'Grant funding'!H9</f>
        <v>0</v>
      </c>
      <c r="I13" s="327">
        <f>'Grant funding'!I9</f>
        <v>0</v>
      </c>
      <c r="J13" s="327">
        <f>'Grant funding'!J9</f>
        <v>0</v>
      </c>
      <c r="K13" s="327">
        <f>'Grant funding'!K9</f>
        <v>0</v>
      </c>
      <c r="L13" s="327">
        <f>'Grant funding'!L9</f>
        <v>0</v>
      </c>
      <c r="M13" s="328">
        <f>'Grant funding'!M9</f>
        <v>0</v>
      </c>
      <c r="N13" s="329" t="s">
        <v>207</v>
      </c>
      <c r="O13" s="3"/>
      <c r="P13" s="3"/>
      <c r="Q13" s="3"/>
    </row>
    <row r="14" spans="1:17" ht="17.25" x14ac:dyDescent="0.35">
      <c r="A14" s="314"/>
      <c r="B14" s="326" t="str">
        <f>'Summary cash flow'!B13</f>
        <v>Heritage attraction</v>
      </c>
      <c r="C14" s="327">
        <f>'Heritage attraction'!C6</f>
        <v>0</v>
      </c>
      <c r="D14" s="327">
        <f>'Heritage attraction'!D6</f>
        <v>0</v>
      </c>
      <c r="E14" s="327">
        <f>'Heritage attraction'!E6</f>
        <v>0</v>
      </c>
      <c r="F14" s="327">
        <f>'Heritage attraction'!F6</f>
        <v>0</v>
      </c>
      <c r="G14" s="327">
        <f>'Heritage attraction'!G6</f>
        <v>0</v>
      </c>
      <c r="H14" s="327">
        <f>'Heritage attraction'!H6</f>
        <v>0</v>
      </c>
      <c r="I14" s="327">
        <f>'Heritage attraction'!I6</f>
        <v>0</v>
      </c>
      <c r="J14" s="327">
        <f>'Heritage attraction'!J6</f>
        <v>0</v>
      </c>
      <c r="K14" s="327">
        <f>'Heritage attraction'!K6</f>
        <v>0</v>
      </c>
      <c r="L14" s="327">
        <f>'Heritage attraction'!L6</f>
        <v>0</v>
      </c>
      <c r="M14" s="328">
        <f>'Heritage attraction'!M6</f>
        <v>0</v>
      </c>
      <c r="N14" s="329" t="s">
        <v>208</v>
      </c>
      <c r="O14" s="3"/>
      <c r="P14" s="3"/>
      <c r="Q14" s="3"/>
    </row>
    <row r="15" spans="1:17" ht="17.25" x14ac:dyDescent="0.35">
      <c r="A15" s="314"/>
      <c r="B15" s="326" t="str">
        <f>'Summary cash flow'!B14</f>
        <v>Rental of outbuildings</v>
      </c>
      <c r="C15" s="327">
        <f>'Rental income'!C10</f>
        <v>0</v>
      </c>
      <c r="D15" s="327">
        <f>'Rental income'!D10</f>
        <v>0</v>
      </c>
      <c r="E15" s="327">
        <f>'Rental income'!E10</f>
        <v>0</v>
      </c>
      <c r="F15" s="327">
        <f>'Rental income'!F10</f>
        <v>0</v>
      </c>
      <c r="G15" s="327">
        <f>'Rental income'!G10</f>
        <v>0</v>
      </c>
      <c r="H15" s="327">
        <f>'Rental income'!H10</f>
        <v>0</v>
      </c>
      <c r="I15" s="327">
        <f>'Rental income'!I10</f>
        <v>0</v>
      </c>
      <c r="J15" s="327">
        <f>'Rental income'!J10</f>
        <v>0</v>
      </c>
      <c r="K15" s="327">
        <f>'Rental income'!K10</f>
        <v>0</v>
      </c>
      <c r="L15" s="327">
        <f>'Rental income'!L10</f>
        <v>0</v>
      </c>
      <c r="M15" s="328">
        <f>'Rental income'!M10</f>
        <v>0</v>
      </c>
      <c r="N15" s="329" t="s">
        <v>209</v>
      </c>
      <c r="O15" s="3"/>
      <c r="P15" s="3"/>
      <c r="Q15" s="3"/>
    </row>
    <row r="16" spans="1:17" ht="18" customHeight="1" x14ac:dyDescent="0.35">
      <c r="A16" s="314"/>
      <c r="B16" s="326" t="str">
        <f>'Summary cash flow'!B15</f>
        <v>Rental of offices</v>
      </c>
      <c r="C16" s="327">
        <f>'Rental income'!C21</f>
        <v>0</v>
      </c>
      <c r="D16" s="327">
        <f>'Rental income'!D21</f>
        <v>0</v>
      </c>
      <c r="E16" s="327">
        <f>'Rental income'!E21</f>
        <v>0</v>
      </c>
      <c r="F16" s="327">
        <f>'Rental income'!F21</f>
        <v>0</v>
      </c>
      <c r="G16" s="327">
        <f>'Rental income'!G21</f>
        <v>0</v>
      </c>
      <c r="H16" s="327">
        <f>'Rental income'!H21</f>
        <v>0</v>
      </c>
      <c r="I16" s="327">
        <f>'Rental income'!I21</f>
        <v>0</v>
      </c>
      <c r="J16" s="327">
        <f>'Rental income'!J21</f>
        <v>0</v>
      </c>
      <c r="K16" s="327">
        <f>'Rental income'!K21</f>
        <v>0</v>
      </c>
      <c r="L16" s="327">
        <f>'Rental income'!L21</f>
        <v>0</v>
      </c>
      <c r="M16" s="328">
        <f>'Rental income'!M21</f>
        <v>0</v>
      </c>
      <c r="N16" s="329" t="s">
        <v>209</v>
      </c>
      <c r="O16" s="3"/>
      <c r="P16" s="3"/>
      <c r="Q16" s="3"/>
    </row>
    <row r="17" spans="1:17" ht="17.25" x14ac:dyDescent="0.35">
      <c r="A17" s="314"/>
      <c r="B17" s="326">
        <f>'Summary cash flow'!B16</f>
        <v>0</v>
      </c>
      <c r="C17" s="327">
        <f>'Summary cash flow'!C16</f>
        <v>0</v>
      </c>
      <c r="D17" s="327">
        <f>'Summary cash flow'!D16</f>
        <v>0</v>
      </c>
      <c r="E17" s="327">
        <f>'Summary cash flow'!E16</f>
        <v>0</v>
      </c>
      <c r="F17" s="327">
        <f>'Summary cash flow'!F16</f>
        <v>0</v>
      </c>
      <c r="G17" s="327">
        <f>'Summary cash flow'!G16</f>
        <v>0</v>
      </c>
      <c r="H17" s="327">
        <f>'Summary cash flow'!H16</f>
        <v>0</v>
      </c>
      <c r="I17" s="327">
        <f>'Summary cash flow'!I16</f>
        <v>0</v>
      </c>
      <c r="J17" s="327">
        <f>'Summary cash flow'!J16</f>
        <v>0</v>
      </c>
      <c r="K17" s="327">
        <f>'Summary cash flow'!K16</f>
        <v>0</v>
      </c>
      <c r="L17" s="327">
        <f>'Summary cash flow'!L16</f>
        <v>0</v>
      </c>
      <c r="M17" s="328">
        <f>'Summary cash flow'!M16</f>
        <v>0</v>
      </c>
      <c r="N17" s="329"/>
      <c r="O17" s="3"/>
      <c r="P17" s="3"/>
      <c r="Q17" s="3"/>
    </row>
    <row r="18" spans="1:17" ht="17.25" x14ac:dyDescent="0.35">
      <c r="A18" s="314"/>
      <c r="B18" s="326">
        <f>'Summary cash flow'!B17</f>
        <v>0</v>
      </c>
      <c r="C18" s="327">
        <f>'Summary cash flow'!C17</f>
        <v>0</v>
      </c>
      <c r="D18" s="327">
        <f>'Summary cash flow'!D17</f>
        <v>0</v>
      </c>
      <c r="E18" s="327">
        <f>'Summary cash flow'!E17</f>
        <v>0</v>
      </c>
      <c r="F18" s="327">
        <f>'Summary cash flow'!F17</f>
        <v>0</v>
      </c>
      <c r="G18" s="327">
        <f>'Summary cash flow'!G17</f>
        <v>0</v>
      </c>
      <c r="H18" s="327">
        <f>'Summary cash flow'!H17</f>
        <v>0</v>
      </c>
      <c r="I18" s="327">
        <f>'Summary cash flow'!I17</f>
        <v>0</v>
      </c>
      <c r="J18" s="327">
        <f>'Summary cash flow'!J17</f>
        <v>0</v>
      </c>
      <c r="K18" s="327">
        <f>'Summary cash flow'!K17</f>
        <v>0</v>
      </c>
      <c r="L18" s="327">
        <f>'Summary cash flow'!L17</f>
        <v>0</v>
      </c>
      <c r="M18" s="328">
        <f>'Summary cash flow'!M17</f>
        <v>0</v>
      </c>
      <c r="N18" s="329"/>
      <c r="O18" s="3"/>
      <c r="P18" s="3"/>
      <c r="Q18" s="3"/>
    </row>
    <row r="19" spans="1:17" ht="17.25" x14ac:dyDescent="0.35">
      <c r="A19" s="314"/>
      <c r="B19" s="326">
        <f>'Summary cash flow'!B18</f>
        <v>0</v>
      </c>
      <c r="C19" s="327">
        <f>'Summary cash flow'!C18</f>
        <v>0</v>
      </c>
      <c r="D19" s="327">
        <f>'Summary cash flow'!D18</f>
        <v>0</v>
      </c>
      <c r="E19" s="327">
        <f>'Summary cash flow'!E18</f>
        <v>0</v>
      </c>
      <c r="F19" s="327">
        <f>'Summary cash flow'!F18</f>
        <v>0</v>
      </c>
      <c r="G19" s="327">
        <f>'Summary cash flow'!G18</f>
        <v>0</v>
      </c>
      <c r="H19" s="327">
        <f>'Summary cash flow'!H18</f>
        <v>0</v>
      </c>
      <c r="I19" s="327">
        <f>'Summary cash flow'!I18</f>
        <v>0</v>
      </c>
      <c r="J19" s="327">
        <f>'Summary cash flow'!J18</f>
        <v>0</v>
      </c>
      <c r="K19" s="327">
        <f>'Summary cash flow'!K18</f>
        <v>0</v>
      </c>
      <c r="L19" s="327">
        <f>'Summary cash flow'!L18</f>
        <v>0</v>
      </c>
      <c r="M19" s="328">
        <f>'Summary cash flow'!M18</f>
        <v>0</v>
      </c>
      <c r="N19" s="329"/>
      <c r="O19" s="3"/>
      <c r="P19" s="3"/>
      <c r="Q19" s="3"/>
    </row>
    <row r="20" spans="1:17" ht="17.25" x14ac:dyDescent="0.35">
      <c r="A20" s="314"/>
      <c r="B20" s="326">
        <f>'Summary cash flow'!B19</f>
        <v>0</v>
      </c>
      <c r="C20" s="327">
        <f>'Summary cash flow'!C19</f>
        <v>0</v>
      </c>
      <c r="D20" s="327">
        <f>'Summary cash flow'!D19</f>
        <v>0</v>
      </c>
      <c r="E20" s="327">
        <f>'Summary cash flow'!E19</f>
        <v>0</v>
      </c>
      <c r="F20" s="327">
        <f>'Summary cash flow'!F19</f>
        <v>0</v>
      </c>
      <c r="G20" s="327">
        <f>'Summary cash flow'!G19</f>
        <v>0</v>
      </c>
      <c r="H20" s="327">
        <f>'Summary cash flow'!H19</f>
        <v>0</v>
      </c>
      <c r="I20" s="327">
        <f>'Summary cash flow'!I19</f>
        <v>0</v>
      </c>
      <c r="J20" s="327">
        <f>'Summary cash flow'!J19</f>
        <v>0</v>
      </c>
      <c r="K20" s="327">
        <f>'Summary cash flow'!K19</f>
        <v>0</v>
      </c>
      <c r="L20" s="327">
        <f>'Summary cash flow'!L19</f>
        <v>0</v>
      </c>
      <c r="M20" s="328">
        <f>'Summary cash flow'!M19</f>
        <v>0</v>
      </c>
      <c r="N20" s="329"/>
      <c r="O20" s="3"/>
      <c r="P20" s="3"/>
      <c r="Q20" s="3"/>
    </row>
    <row r="21" spans="1:17" ht="17.25" x14ac:dyDescent="0.35">
      <c r="A21" s="314"/>
      <c r="B21" s="326">
        <f>'Summary cash flow'!B20</f>
        <v>0</v>
      </c>
      <c r="C21" s="327">
        <f>'Summary cash flow'!C20</f>
        <v>0</v>
      </c>
      <c r="D21" s="327">
        <f>'Summary cash flow'!D20</f>
        <v>0</v>
      </c>
      <c r="E21" s="327">
        <f>'Summary cash flow'!E20</f>
        <v>0</v>
      </c>
      <c r="F21" s="327">
        <f>'Summary cash flow'!F20</f>
        <v>0</v>
      </c>
      <c r="G21" s="327">
        <f>'Summary cash flow'!G20</f>
        <v>0</v>
      </c>
      <c r="H21" s="327">
        <f>'Summary cash flow'!H20</f>
        <v>0</v>
      </c>
      <c r="I21" s="327">
        <f>'Summary cash flow'!I20</f>
        <v>0</v>
      </c>
      <c r="J21" s="327">
        <f>'Summary cash flow'!J20</f>
        <v>0</v>
      </c>
      <c r="K21" s="327">
        <f>'Summary cash flow'!K20</f>
        <v>0</v>
      </c>
      <c r="L21" s="327">
        <f>'Summary cash flow'!L20</f>
        <v>0</v>
      </c>
      <c r="M21" s="328">
        <f>'Summary cash flow'!M20</f>
        <v>0</v>
      </c>
      <c r="N21" s="329"/>
      <c r="O21" s="3"/>
      <c r="P21" s="3"/>
      <c r="Q21" s="3"/>
    </row>
    <row r="22" spans="1:17" ht="17.25" x14ac:dyDescent="0.35">
      <c r="A22" s="314"/>
      <c r="B22" s="326">
        <f>'Summary cash flow'!B21</f>
        <v>0</v>
      </c>
      <c r="C22" s="327">
        <f>'Summary cash flow'!C21</f>
        <v>0</v>
      </c>
      <c r="D22" s="327">
        <f>'Summary cash flow'!D21</f>
        <v>0</v>
      </c>
      <c r="E22" s="327">
        <f>'Summary cash flow'!E21</f>
        <v>0</v>
      </c>
      <c r="F22" s="327">
        <f>'Summary cash flow'!F21</f>
        <v>0</v>
      </c>
      <c r="G22" s="327">
        <f>'Summary cash flow'!G21</f>
        <v>0</v>
      </c>
      <c r="H22" s="327">
        <f>'Summary cash flow'!H21</f>
        <v>0</v>
      </c>
      <c r="I22" s="327">
        <f>'Summary cash flow'!I21</f>
        <v>0</v>
      </c>
      <c r="J22" s="327">
        <f>'Summary cash flow'!J21</f>
        <v>0</v>
      </c>
      <c r="K22" s="327">
        <f>'Summary cash flow'!K21</f>
        <v>0</v>
      </c>
      <c r="L22" s="327">
        <f>'Summary cash flow'!L21</f>
        <v>0</v>
      </c>
      <c r="M22" s="328">
        <f>'Summary cash flow'!M21</f>
        <v>0</v>
      </c>
      <c r="N22" s="329"/>
      <c r="O22" s="3"/>
      <c r="P22" s="3"/>
      <c r="Q22" s="3"/>
    </row>
    <row r="23" spans="1:17" ht="17.25" x14ac:dyDescent="0.35">
      <c r="A23" s="314"/>
      <c r="B23" s="326">
        <f>'Summary cash flow'!B22</f>
        <v>0</v>
      </c>
      <c r="C23" s="327">
        <f>'Summary cash flow'!C22</f>
        <v>0</v>
      </c>
      <c r="D23" s="327">
        <f>'Summary cash flow'!D22</f>
        <v>0</v>
      </c>
      <c r="E23" s="327">
        <f>'Summary cash flow'!E22</f>
        <v>0</v>
      </c>
      <c r="F23" s="327">
        <f>'Summary cash flow'!F22</f>
        <v>0</v>
      </c>
      <c r="G23" s="327">
        <f>'Summary cash flow'!G22</f>
        <v>0</v>
      </c>
      <c r="H23" s="327">
        <f>'Summary cash flow'!H22</f>
        <v>0</v>
      </c>
      <c r="I23" s="327">
        <f>'Summary cash flow'!I22</f>
        <v>0</v>
      </c>
      <c r="J23" s="327">
        <f>'Summary cash flow'!J22</f>
        <v>0</v>
      </c>
      <c r="K23" s="327">
        <f>'Summary cash flow'!K22</f>
        <v>0</v>
      </c>
      <c r="L23" s="327">
        <f>'Summary cash flow'!L22</f>
        <v>0</v>
      </c>
      <c r="M23" s="328">
        <f>'Summary cash flow'!M22</f>
        <v>0</v>
      </c>
      <c r="N23" s="329"/>
      <c r="O23" s="3"/>
      <c r="P23" s="3"/>
      <c r="Q23" s="3"/>
    </row>
    <row r="24" spans="1:17" ht="17.25" x14ac:dyDescent="0.35">
      <c r="A24" s="314"/>
      <c r="B24" s="326" t="str">
        <f>'Summary cash flow'!B23</f>
        <v xml:space="preserve">Café </v>
      </c>
      <c r="C24" s="327"/>
      <c r="D24" s="327">
        <f>'Café '!D16</f>
        <v>0</v>
      </c>
      <c r="E24" s="327">
        <f>'Café '!E16</f>
        <v>0</v>
      </c>
      <c r="F24" s="327">
        <f>'Café '!F16</f>
        <v>0</v>
      </c>
      <c r="G24" s="327">
        <f>'Café '!G16</f>
        <v>0</v>
      </c>
      <c r="H24" s="327">
        <f>'Café '!H16</f>
        <v>0</v>
      </c>
      <c r="I24" s="327">
        <f>'Café '!I16</f>
        <v>0</v>
      </c>
      <c r="J24" s="327">
        <f>'Café '!J16</f>
        <v>0</v>
      </c>
      <c r="K24" s="327">
        <f>'Café '!K16</f>
        <v>0</v>
      </c>
      <c r="L24" s="327">
        <f>'Café '!L16</f>
        <v>0</v>
      </c>
      <c r="M24" s="328">
        <f>'Café '!M16</f>
        <v>0</v>
      </c>
      <c r="N24" s="329" t="s">
        <v>210</v>
      </c>
      <c r="O24" s="3"/>
      <c r="P24" s="3"/>
      <c r="Q24" s="3"/>
    </row>
    <row r="25" spans="1:17" ht="17.25" x14ac:dyDescent="0.35">
      <c r="A25" s="314"/>
      <c r="B25" s="326" t="str">
        <f>'Summary cash flow'!B24</f>
        <v>Service charges</v>
      </c>
      <c r="C25" s="327"/>
      <c r="D25" s="327">
        <f>'Café '!D38</f>
        <v>0</v>
      </c>
      <c r="E25" s="327">
        <f>'Café '!E38</f>
        <v>0</v>
      </c>
      <c r="F25" s="327">
        <f>'Café '!F38</f>
        <v>0</v>
      </c>
      <c r="G25" s="327">
        <f>'Café '!G38</f>
        <v>0</v>
      </c>
      <c r="H25" s="327">
        <f>'Café '!H38</f>
        <v>0</v>
      </c>
      <c r="I25" s="327">
        <f>'Café '!I38</f>
        <v>0</v>
      </c>
      <c r="J25" s="327">
        <f>'Café '!J38</f>
        <v>0</v>
      </c>
      <c r="K25" s="327">
        <f>'Café '!K38</f>
        <v>0</v>
      </c>
      <c r="L25" s="327">
        <f>'Café '!L38</f>
        <v>0</v>
      </c>
      <c r="M25" s="328">
        <f>'Café '!M38</f>
        <v>0</v>
      </c>
      <c r="N25" s="329" t="s">
        <v>210</v>
      </c>
      <c r="O25" s="3"/>
      <c r="P25" s="3"/>
      <c r="Q25" s="3"/>
    </row>
    <row r="26" spans="1:17" ht="17.25" x14ac:dyDescent="0.35">
      <c r="A26" s="314"/>
      <c r="B26" s="326">
        <f>'Summary cash flow'!B25</f>
        <v>0</v>
      </c>
      <c r="C26" s="327">
        <f>'Summary cash flow'!C25</f>
        <v>0</v>
      </c>
      <c r="D26" s="327">
        <f>'Café '!D39</f>
        <v>0</v>
      </c>
      <c r="E26" s="327">
        <f>'Café '!E39</f>
        <v>0</v>
      </c>
      <c r="F26" s="327">
        <f>'Café '!F39</f>
        <v>0</v>
      </c>
      <c r="G26" s="327">
        <f>'Café '!G39</f>
        <v>0</v>
      </c>
      <c r="H26" s="327">
        <f>'Café '!H39</f>
        <v>0</v>
      </c>
      <c r="I26" s="327">
        <f>'Café '!I39</f>
        <v>0</v>
      </c>
      <c r="J26" s="327">
        <f>'Café '!J39</f>
        <v>0</v>
      </c>
      <c r="K26" s="327">
        <f>'Café '!K39</f>
        <v>0</v>
      </c>
      <c r="L26" s="327">
        <f>'Café '!L39</f>
        <v>0</v>
      </c>
      <c r="M26" s="328">
        <f>'Café '!M39</f>
        <v>0</v>
      </c>
      <c r="N26" s="329"/>
      <c r="O26" s="3"/>
      <c r="P26" s="3"/>
      <c r="Q26" s="3"/>
    </row>
    <row r="27" spans="1:17" ht="17.25" x14ac:dyDescent="0.35">
      <c r="A27" s="314"/>
      <c r="B27" s="326">
        <f>'Summary cash flow'!B26</f>
        <v>0</v>
      </c>
      <c r="C27" s="327">
        <f>'Summary cash flow'!C26</f>
        <v>0</v>
      </c>
      <c r="D27" s="327">
        <f>'Café '!D40</f>
        <v>0</v>
      </c>
      <c r="E27" s="327">
        <f>'Café '!E40</f>
        <v>0</v>
      </c>
      <c r="F27" s="327">
        <f>'Café '!F40</f>
        <v>0</v>
      </c>
      <c r="G27" s="327">
        <f>'Café '!G40</f>
        <v>0</v>
      </c>
      <c r="H27" s="327">
        <f>'Café '!H40</f>
        <v>0</v>
      </c>
      <c r="I27" s="327">
        <f>'Café '!I40</f>
        <v>0</v>
      </c>
      <c r="J27" s="327">
        <f>'Café '!J40</f>
        <v>0</v>
      </c>
      <c r="K27" s="327">
        <f>'Café '!K40</f>
        <v>0</v>
      </c>
      <c r="L27" s="327">
        <f>'Café '!L40</f>
        <v>0</v>
      </c>
      <c r="M27" s="328">
        <f>'Café '!M40</f>
        <v>0</v>
      </c>
      <c r="N27" s="329"/>
      <c r="O27" s="3"/>
      <c r="P27" s="3"/>
      <c r="Q27" s="3"/>
    </row>
    <row r="28" spans="1:17" ht="17.25" x14ac:dyDescent="0.35">
      <c r="A28" s="314"/>
      <c r="B28" s="326">
        <f>'Summary cash flow'!B27</f>
        <v>0</v>
      </c>
      <c r="C28" s="327">
        <f>'Summary cash flow'!C27</f>
        <v>0</v>
      </c>
      <c r="D28" s="327">
        <f>'Café '!D41</f>
        <v>0</v>
      </c>
      <c r="E28" s="327">
        <f>'Café '!E41</f>
        <v>0</v>
      </c>
      <c r="F28" s="327">
        <f>'Café '!F41</f>
        <v>0</v>
      </c>
      <c r="G28" s="327">
        <f>'Café '!G41</f>
        <v>0</v>
      </c>
      <c r="H28" s="327">
        <f>'Café '!H41</f>
        <v>0</v>
      </c>
      <c r="I28" s="327">
        <f>'Café '!I41</f>
        <v>0</v>
      </c>
      <c r="J28" s="327">
        <f>'Café '!J41</f>
        <v>0</v>
      </c>
      <c r="K28" s="327">
        <f>'Café '!K41</f>
        <v>0</v>
      </c>
      <c r="L28" s="327">
        <f>'Café '!L41</f>
        <v>0</v>
      </c>
      <c r="M28" s="328">
        <f>'Café '!M41</f>
        <v>0</v>
      </c>
      <c r="N28" s="329"/>
      <c r="O28" s="3"/>
      <c r="P28" s="3"/>
      <c r="Q28" s="3"/>
    </row>
    <row r="29" spans="1:17" ht="17.25" x14ac:dyDescent="0.35">
      <c r="A29" s="314"/>
      <c r="B29" s="326">
        <f>'Summary cash flow'!B28</f>
        <v>0</v>
      </c>
      <c r="C29" s="327">
        <f>'Summary cash flow'!C28</f>
        <v>0</v>
      </c>
      <c r="D29" s="327">
        <f>'Café '!D42</f>
        <v>0</v>
      </c>
      <c r="E29" s="327">
        <f>'Café '!E42</f>
        <v>0</v>
      </c>
      <c r="F29" s="327">
        <f>'Café '!F42</f>
        <v>0</v>
      </c>
      <c r="G29" s="327">
        <f>'Café '!G42</f>
        <v>0</v>
      </c>
      <c r="H29" s="327">
        <f>'Café '!H42</f>
        <v>0</v>
      </c>
      <c r="I29" s="327">
        <f>'Café '!I42</f>
        <v>0</v>
      </c>
      <c r="J29" s="327">
        <f>'Café '!J42</f>
        <v>0</v>
      </c>
      <c r="K29" s="327">
        <f>'Café '!K42</f>
        <v>0</v>
      </c>
      <c r="L29" s="327">
        <f>'Café '!L42</f>
        <v>0</v>
      </c>
      <c r="M29" s="328">
        <f>'Café '!M42</f>
        <v>0</v>
      </c>
      <c r="N29" s="329"/>
      <c r="O29" s="3"/>
      <c r="P29" s="3"/>
      <c r="Q29" s="3"/>
    </row>
    <row r="30" spans="1:17" ht="17.25" x14ac:dyDescent="0.35">
      <c r="A30" s="314"/>
      <c r="B30" s="326">
        <f>'Summary cash flow'!B29</f>
        <v>0</v>
      </c>
      <c r="C30" s="327">
        <f>'Summary cash flow'!C29</f>
        <v>0</v>
      </c>
      <c r="D30" s="327">
        <f>'Café '!D43</f>
        <v>0</v>
      </c>
      <c r="E30" s="327">
        <f>'Café '!E43</f>
        <v>0</v>
      </c>
      <c r="F30" s="327">
        <f>'Café '!F43</f>
        <v>0</v>
      </c>
      <c r="G30" s="327">
        <f>'Café '!G43</f>
        <v>0</v>
      </c>
      <c r="H30" s="327">
        <f>'Café '!H43</f>
        <v>0</v>
      </c>
      <c r="I30" s="327">
        <f>'Café '!I43</f>
        <v>0</v>
      </c>
      <c r="J30" s="327">
        <f>'Café '!J43</f>
        <v>0</v>
      </c>
      <c r="K30" s="327">
        <f>'Café '!K43</f>
        <v>0</v>
      </c>
      <c r="L30" s="327">
        <f>'Café '!L43</f>
        <v>0</v>
      </c>
      <c r="M30" s="328">
        <f>'Café '!M43</f>
        <v>0</v>
      </c>
      <c r="N30" s="329"/>
      <c r="O30" s="3"/>
      <c r="P30" s="3"/>
      <c r="Q30" s="3"/>
    </row>
    <row r="31" spans="1:17" ht="17.25" x14ac:dyDescent="0.35">
      <c r="A31" s="314"/>
      <c r="B31" s="326">
        <f>'Summary cash flow'!B30</f>
        <v>0</v>
      </c>
      <c r="C31" s="327">
        <f>'Summary cash flow'!C30</f>
        <v>0</v>
      </c>
      <c r="D31" s="327">
        <f>'Café '!D44</f>
        <v>0</v>
      </c>
      <c r="E31" s="327">
        <f>'Café '!E44</f>
        <v>0</v>
      </c>
      <c r="F31" s="327">
        <f>'Café '!F44</f>
        <v>0</v>
      </c>
      <c r="G31" s="327">
        <f>'Café '!G44</f>
        <v>0</v>
      </c>
      <c r="H31" s="327">
        <f>'Café '!H44</f>
        <v>0</v>
      </c>
      <c r="I31" s="327">
        <f>'Café '!I44</f>
        <v>0</v>
      </c>
      <c r="J31" s="327">
        <f>'Café '!J44</f>
        <v>0</v>
      </c>
      <c r="K31" s="327">
        <f>'Café '!K44</f>
        <v>0</v>
      </c>
      <c r="L31" s="327">
        <f>'Café '!L44</f>
        <v>0</v>
      </c>
      <c r="M31" s="328">
        <f>'Café '!M44</f>
        <v>0</v>
      </c>
      <c r="N31" s="329"/>
      <c r="O31" s="3"/>
      <c r="P31" s="3"/>
      <c r="Q31" s="3"/>
    </row>
    <row r="32" spans="1:17" ht="17.25" x14ac:dyDescent="0.35">
      <c r="A32" s="314"/>
      <c r="B32" s="326">
        <f>'Summary cash flow'!B31</f>
        <v>0</v>
      </c>
      <c r="C32" s="327">
        <f>'Summary cash flow'!C31</f>
        <v>0</v>
      </c>
      <c r="D32" s="327">
        <f>'Café '!D45</f>
        <v>0</v>
      </c>
      <c r="E32" s="327">
        <f>'Café '!E45</f>
        <v>0</v>
      </c>
      <c r="F32" s="327">
        <f>'Café '!F45</f>
        <v>0</v>
      </c>
      <c r="G32" s="327">
        <f>'Café '!G45</f>
        <v>0</v>
      </c>
      <c r="H32" s="327">
        <f>'Café '!H45</f>
        <v>0</v>
      </c>
      <c r="I32" s="327">
        <f>'Café '!I45</f>
        <v>0</v>
      </c>
      <c r="J32" s="327">
        <f>'Café '!J45</f>
        <v>0</v>
      </c>
      <c r="K32" s="327">
        <f>'Café '!K45</f>
        <v>0</v>
      </c>
      <c r="L32" s="327">
        <f>'Café '!L45</f>
        <v>0</v>
      </c>
      <c r="M32" s="328">
        <f>'Café '!M45</f>
        <v>0</v>
      </c>
      <c r="N32" s="329"/>
      <c r="O32" s="3"/>
      <c r="P32" s="3"/>
      <c r="Q32" s="3"/>
    </row>
    <row r="33" spans="1:17" ht="17.25" x14ac:dyDescent="0.35">
      <c r="A33" s="314"/>
      <c r="B33" s="326" t="str">
        <f>'Summary cash flow'!B32</f>
        <v>Shop</v>
      </c>
      <c r="C33" s="327">
        <f>Shop!C9</f>
        <v>0</v>
      </c>
      <c r="D33" s="327">
        <f>Shop!D9</f>
        <v>0</v>
      </c>
      <c r="E33" s="327">
        <f>Shop!E9</f>
        <v>0</v>
      </c>
      <c r="F33" s="327">
        <f>Shop!F9</f>
        <v>0</v>
      </c>
      <c r="G33" s="327">
        <f>Shop!G9</f>
        <v>0</v>
      </c>
      <c r="H33" s="327">
        <f>Shop!H9</f>
        <v>0</v>
      </c>
      <c r="I33" s="327">
        <f>Shop!I9</f>
        <v>0</v>
      </c>
      <c r="J33" s="327">
        <f>Shop!J9</f>
        <v>0</v>
      </c>
      <c r="K33" s="327">
        <f>Shop!K9</f>
        <v>0</v>
      </c>
      <c r="L33" s="327">
        <f>Shop!L9</f>
        <v>0</v>
      </c>
      <c r="M33" s="328">
        <f>Shop!M9</f>
        <v>0</v>
      </c>
      <c r="N33" s="329" t="s">
        <v>211</v>
      </c>
      <c r="O33" s="3"/>
      <c r="P33" s="3"/>
      <c r="Q33" s="3"/>
    </row>
    <row r="34" spans="1:17" ht="17.25" x14ac:dyDescent="0.35">
      <c r="A34" s="314"/>
      <c r="B34" s="326" t="str">
        <f>'Summary cash flow'!B33</f>
        <v>Events</v>
      </c>
      <c r="C34" s="327">
        <f>Events!D12</f>
        <v>0</v>
      </c>
      <c r="D34" s="327">
        <f>Events!E12</f>
        <v>0</v>
      </c>
      <c r="E34" s="327">
        <f>Events!F12</f>
        <v>0</v>
      </c>
      <c r="F34" s="327">
        <f>Events!G12</f>
        <v>0</v>
      </c>
      <c r="G34" s="327">
        <f>Events!H12</f>
        <v>0</v>
      </c>
      <c r="H34" s="327">
        <f>Events!I12</f>
        <v>0</v>
      </c>
      <c r="I34" s="327">
        <f>Events!J12</f>
        <v>0</v>
      </c>
      <c r="J34" s="327">
        <f>Events!K12</f>
        <v>0</v>
      </c>
      <c r="K34" s="327">
        <f>Events!L12</f>
        <v>0</v>
      </c>
      <c r="L34" s="327">
        <f>Events!M12</f>
        <v>0</v>
      </c>
      <c r="M34" s="328">
        <f>Events!N12</f>
        <v>0</v>
      </c>
      <c r="N34" s="329" t="s">
        <v>214</v>
      </c>
      <c r="O34" s="3"/>
      <c r="P34" s="3"/>
      <c r="Q34" s="3"/>
    </row>
    <row r="35" spans="1:17" ht="17.25" x14ac:dyDescent="0.35">
      <c r="A35" s="314"/>
      <c r="B35" s="326" t="str">
        <f>'Summary cash flow'!B34</f>
        <v>Donations</v>
      </c>
      <c r="C35" s="327">
        <f>Donations!C12</f>
        <v>0</v>
      </c>
      <c r="D35" s="327">
        <f>Donations!D12</f>
        <v>0</v>
      </c>
      <c r="E35" s="327">
        <f>Donations!E12</f>
        <v>0</v>
      </c>
      <c r="F35" s="327">
        <f>Donations!F12</f>
        <v>0</v>
      </c>
      <c r="G35" s="327">
        <f>Donations!G12</f>
        <v>0</v>
      </c>
      <c r="H35" s="327">
        <f>Donations!H12</f>
        <v>0</v>
      </c>
      <c r="I35" s="327">
        <f>Donations!I12</f>
        <v>0</v>
      </c>
      <c r="J35" s="327">
        <f>Donations!J12</f>
        <v>0</v>
      </c>
      <c r="K35" s="327">
        <f>Donations!K12</f>
        <v>0</v>
      </c>
      <c r="L35" s="327">
        <f>Donations!L12</f>
        <v>0</v>
      </c>
      <c r="M35" s="328">
        <f>Donations!M12</f>
        <v>0</v>
      </c>
      <c r="N35" s="329" t="s">
        <v>212</v>
      </c>
      <c r="O35" s="3"/>
      <c r="P35" s="3"/>
      <c r="Q35" s="3"/>
    </row>
    <row r="36" spans="1:17" ht="17.25" x14ac:dyDescent="0.35">
      <c r="A36" s="314"/>
      <c r="B36" s="326" t="str">
        <f>'Summary cash flow'!B35</f>
        <v>Gift aid</v>
      </c>
      <c r="C36" s="327">
        <f>'Gift aid'!C23</f>
        <v>0</v>
      </c>
      <c r="D36" s="327">
        <f>'Gift aid'!D23</f>
        <v>0</v>
      </c>
      <c r="E36" s="327">
        <f>'Gift aid'!E23</f>
        <v>0</v>
      </c>
      <c r="F36" s="327">
        <f>'Gift aid'!F23</f>
        <v>0</v>
      </c>
      <c r="G36" s="327">
        <f>'Gift aid'!G23</f>
        <v>0</v>
      </c>
      <c r="H36" s="327">
        <f>'Gift aid'!H23</f>
        <v>0</v>
      </c>
      <c r="I36" s="327">
        <f>'Gift aid'!I23</f>
        <v>0</v>
      </c>
      <c r="J36" s="327">
        <f>'Gift aid'!J23</f>
        <v>0</v>
      </c>
      <c r="K36" s="327">
        <f>'Gift aid'!K23</f>
        <v>0</v>
      </c>
      <c r="L36" s="327">
        <f>'Gift aid'!L23</f>
        <v>0</v>
      </c>
      <c r="M36" s="328">
        <f>'Gift aid'!M23</f>
        <v>0</v>
      </c>
      <c r="N36" s="329" t="s">
        <v>213</v>
      </c>
      <c r="O36" s="3"/>
      <c r="P36" s="3"/>
      <c r="Q36" s="3"/>
    </row>
    <row r="37" spans="1:17" ht="17.25" x14ac:dyDescent="0.35">
      <c r="A37" s="314"/>
      <c r="B37" s="326" t="str">
        <f>'Summary cash flow'!B36</f>
        <v>Other</v>
      </c>
      <c r="C37" s="327"/>
      <c r="D37" s="327"/>
      <c r="E37" s="327"/>
      <c r="F37" s="327"/>
      <c r="G37" s="327"/>
      <c r="H37" s="327"/>
      <c r="I37" s="327"/>
      <c r="J37" s="327"/>
      <c r="K37" s="327"/>
      <c r="L37" s="327"/>
      <c r="M37" s="328"/>
      <c r="N37" s="321"/>
      <c r="O37" s="3"/>
      <c r="P37" s="3"/>
      <c r="Q37" s="3"/>
    </row>
    <row r="38" spans="1:17" ht="17.25" x14ac:dyDescent="0.35">
      <c r="A38" s="314"/>
      <c r="B38" s="326" t="str">
        <f>'Summary cash flow'!B37</f>
        <v>Other</v>
      </c>
      <c r="C38" s="327"/>
      <c r="D38" s="327"/>
      <c r="E38" s="327"/>
      <c r="F38" s="327"/>
      <c r="G38" s="327"/>
      <c r="H38" s="327"/>
      <c r="I38" s="327"/>
      <c r="J38" s="327"/>
      <c r="K38" s="327"/>
      <c r="L38" s="327"/>
      <c r="M38" s="328"/>
      <c r="N38" s="330"/>
      <c r="O38" s="7"/>
      <c r="P38" s="3"/>
      <c r="Q38" s="3"/>
    </row>
    <row r="39" spans="1:17" ht="17.25" x14ac:dyDescent="0.35">
      <c r="A39" s="314"/>
      <c r="B39" s="326"/>
      <c r="C39" s="327"/>
      <c r="D39" s="327"/>
      <c r="E39" s="327"/>
      <c r="F39" s="327"/>
      <c r="G39" s="327"/>
      <c r="H39" s="327"/>
      <c r="I39" s="327"/>
      <c r="J39" s="327"/>
      <c r="K39" s="327"/>
      <c r="L39" s="327"/>
      <c r="M39" s="328"/>
      <c r="N39" s="330"/>
      <c r="O39" s="7"/>
      <c r="P39" s="3"/>
      <c r="Q39" s="3"/>
    </row>
    <row r="40" spans="1:17" s="2" customFormat="1" ht="17.25" x14ac:dyDescent="0.35">
      <c r="A40" s="331"/>
      <c r="B40" s="332" t="s">
        <v>3</v>
      </c>
      <c r="C40" s="333">
        <f t="shared" ref="C40:M40" si="0">SUM(C13:C38)</f>
        <v>0</v>
      </c>
      <c r="D40" s="333">
        <f t="shared" si="0"/>
        <v>0</v>
      </c>
      <c r="E40" s="333">
        <f t="shared" si="0"/>
        <v>0</v>
      </c>
      <c r="F40" s="333">
        <f t="shared" si="0"/>
        <v>0</v>
      </c>
      <c r="G40" s="333">
        <f t="shared" si="0"/>
        <v>0</v>
      </c>
      <c r="H40" s="333">
        <f t="shared" si="0"/>
        <v>0</v>
      </c>
      <c r="I40" s="333">
        <f t="shared" si="0"/>
        <v>0</v>
      </c>
      <c r="J40" s="333">
        <f t="shared" si="0"/>
        <v>0</v>
      </c>
      <c r="K40" s="333">
        <f t="shared" si="0"/>
        <v>0</v>
      </c>
      <c r="L40" s="333">
        <f t="shared" si="0"/>
        <v>0</v>
      </c>
      <c r="M40" s="334">
        <f t="shared" si="0"/>
        <v>0</v>
      </c>
      <c r="N40" s="335"/>
      <c r="O40" s="8"/>
      <c r="P40" s="4"/>
      <c r="Q40" s="4"/>
    </row>
    <row r="41" spans="1:17" s="2" customFormat="1" ht="17.25" x14ac:dyDescent="0.35">
      <c r="A41" s="331"/>
      <c r="B41" s="332"/>
      <c r="C41" s="336"/>
      <c r="D41" s="333"/>
      <c r="E41" s="333"/>
      <c r="F41" s="333"/>
      <c r="G41" s="333"/>
      <c r="H41" s="333"/>
      <c r="I41" s="333"/>
      <c r="J41" s="333"/>
      <c r="K41" s="333"/>
      <c r="L41" s="333"/>
      <c r="M41" s="334"/>
      <c r="N41" s="335"/>
      <c r="O41" s="8"/>
      <c r="P41" s="4"/>
      <c r="Q41" s="4"/>
    </row>
    <row r="42" spans="1:17" ht="17.25" x14ac:dyDescent="0.35">
      <c r="A42" s="314"/>
      <c r="B42" s="325" t="s">
        <v>197</v>
      </c>
      <c r="C42" s="323"/>
      <c r="D42" s="236"/>
      <c r="E42" s="330"/>
      <c r="F42" s="330"/>
      <c r="G42" s="330"/>
      <c r="H42" s="330"/>
      <c r="I42" s="330"/>
      <c r="J42" s="330"/>
      <c r="K42" s="330"/>
      <c r="L42" s="330"/>
      <c r="M42" s="337"/>
      <c r="N42" s="330"/>
      <c r="O42" s="7"/>
      <c r="P42" s="3"/>
      <c r="Q42" s="3"/>
    </row>
    <row r="43" spans="1:17" ht="17.25" x14ac:dyDescent="0.35">
      <c r="A43" s="314"/>
      <c r="B43" s="322" t="s">
        <v>299</v>
      </c>
      <c r="C43" s="321">
        <f>'Capital expenditure'!E46*100</f>
        <v>0</v>
      </c>
      <c r="D43" s="321">
        <f>'Capital expenditure'!J46*100</f>
        <v>0</v>
      </c>
      <c r="E43" s="321">
        <f>'Capital expenditure'!O46*100</f>
        <v>0</v>
      </c>
      <c r="F43" s="321">
        <f>'Capital expenditure'!T46*100</f>
        <v>0</v>
      </c>
      <c r="G43" s="321">
        <f>'Capital expenditure'!Y46*100</f>
        <v>0</v>
      </c>
      <c r="H43" s="321">
        <f>'Capital expenditure'!AD46*100</f>
        <v>0</v>
      </c>
      <c r="I43" s="323"/>
      <c r="J43" s="323"/>
      <c r="K43" s="330"/>
      <c r="L43" s="330"/>
      <c r="M43" s="337"/>
      <c r="N43" s="330"/>
      <c r="O43" s="7"/>
      <c r="P43" s="3"/>
      <c r="Q43" s="3"/>
    </row>
    <row r="44" spans="1:17" ht="17.25" x14ac:dyDescent="0.35">
      <c r="A44" s="314"/>
      <c r="B44" s="113" t="s">
        <v>5</v>
      </c>
      <c r="C44" s="236">
        <f>'Staff expenditure'!C38</f>
        <v>0</v>
      </c>
      <c r="D44" s="236">
        <f>'Staff expenditure'!D38</f>
        <v>0</v>
      </c>
      <c r="E44" s="236">
        <f>'Staff expenditure'!E38</f>
        <v>0</v>
      </c>
      <c r="F44" s="236">
        <f>'Staff expenditure'!F38</f>
        <v>0</v>
      </c>
      <c r="G44" s="236">
        <f>'Staff expenditure'!G38</f>
        <v>0</v>
      </c>
      <c r="H44" s="236">
        <f>'Staff expenditure'!H38</f>
        <v>0</v>
      </c>
      <c r="I44" s="236">
        <f>'Staff expenditure'!I38</f>
        <v>0</v>
      </c>
      <c r="J44" s="236">
        <f>'Staff expenditure'!J38</f>
        <v>0</v>
      </c>
      <c r="K44" s="236">
        <f>'Staff expenditure'!K38</f>
        <v>0</v>
      </c>
      <c r="L44" s="236">
        <f>'Staff expenditure'!L38</f>
        <v>0</v>
      </c>
      <c r="M44" s="338">
        <f>'Staff expenditure'!M38</f>
        <v>0</v>
      </c>
      <c r="N44" s="330" t="s">
        <v>305</v>
      </c>
      <c r="O44" s="7"/>
      <c r="P44" s="3"/>
      <c r="Q44" s="3"/>
    </row>
    <row r="45" spans="1:17" ht="17.25" x14ac:dyDescent="0.25">
      <c r="A45" s="314"/>
      <c r="B45" s="339" t="str">
        <f>Overheads!B5</f>
        <v>Utilities</v>
      </c>
      <c r="C45" s="340">
        <f>Overheads!C5</f>
        <v>0</v>
      </c>
      <c r="D45" s="340">
        <f>Overheads!D5</f>
        <v>0</v>
      </c>
      <c r="E45" s="340">
        <f>Overheads!E5</f>
        <v>0</v>
      </c>
      <c r="F45" s="340">
        <f>Overheads!F5</f>
        <v>0</v>
      </c>
      <c r="G45" s="340">
        <f>Overheads!G5</f>
        <v>0</v>
      </c>
      <c r="H45" s="340">
        <f>Overheads!H5</f>
        <v>0</v>
      </c>
      <c r="I45" s="340">
        <f>Overheads!I5</f>
        <v>0</v>
      </c>
      <c r="J45" s="340">
        <f>Overheads!J5</f>
        <v>0</v>
      </c>
      <c r="K45" s="340">
        <f>Overheads!K5</f>
        <v>0</v>
      </c>
      <c r="L45" s="340">
        <f>Overheads!L5</f>
        <v>0</v>
      </c>
      <c r="M45" s="341">
        <f>Overheads!M5</f>
        <v>0</v>
      </c>
      <c r="N45" s="475" t="s">
        <v>282</v>
      </c>
      <c r="O45" s="7"/>
      <c r="P45" s="3"/>
      <c r="Q45" s="3"/>
    </row>
    <row r="46" spans="1:17" ht="15" customHeight="1" x14ac:dyDescent="0.25">
      <c r="A46" s="314"/>
      <c r="B46" s="339" t="str">
        <f>Overheads!B6</f>
        <v>Insurance</v>
      </c>
      <c r="C46" s="340">
        <f>Overheads!C6</f>
        <v>0</v>
      </c>
      <c r="D46" s="340">
        <f>Overheads!D6</f>
        <v>0</v>
      </c>
      <c r="E46" s="340">
        <f>Overheads!E6</f>
        <v>0</v>
      </c>
      <c r="F46" s="340">
        <f>Overheads!F6</f>
        <v>0</v>
      </c>
      <c r="G46" s="340">
        <f>Overheads!G6</f>
        <v>0</v>
      </c>
      <c r="H46" s="340">
        <f>Overheads!H6</f>
        <v>0</v>
      </c>
      <c r="I46" s="340">
        <f>Overheads!I6</f>
        <v>0</v>
      </c>
      <c r="J46" s="340">
        <f>Overheads!J6</f>
        <v>0</v>
      </c>
      <c r="K46" s="340">
        <f>Overheads!K6</f>
        <v>0</v>
      </c>
      <c r="L46" s="340">
        <f>Overheads!L6</f>
        <v>0</v>
      </c>
      <c r="M46" s="341">
        <f>Overheads!M6</f>
        <v>0</v>
      </c>
      <c r="N46" s="475"/>
      <c r="O46" s="7"/>
      <c r="P46" s="3"/>
      <c r="Q46" s="3"/>
    </row>
    <row r="47" spans="1:17" ht="17.25" x14ac:dyDescent="0.25">
      <c r="A47" s="314"/>
      <c r="B47" s="339" t="str">
        <f>Overheads!B7</f>
        <v>Publicity</v>
      </c>
      <c r="C47" s="340">
        <f>Overheads!C7</f>
        <v>0</v>
      </c>
      <c r="D47" s="340">
        <f>Overheads!D7</f>
        <v>0</v>
      </c>
      <c r="E47" s="340">
        <f>Overheads!E7</f>
        <v>0</v>
      </c>
      <c r="F47" s="340">
        <f>Overheads!F7</f>
        <v>0</v>
      </c>
      <c r="G47" s="340">
        <f>Overheads!G7</f>
        <v>0</v>
      </c>
      <c r="H47" s="340">
        <f>Overheads!H7</f>
        <v>0</v>
      </c>
      <c r="I47" s="340">
        <f>Overheads!I7</f>
        <v>0</v>
      </c>
      <c r="J47" s="340">
        <f>Overheads!J7</f>
        <v>0</v>
      </c>
      <c r="K47" s="340">
        <f>Overheads!K7</f>
        <v>0</v>
      </c>
      <c r="L47" s="340">
        <f>Overheads!L7</f>
        <v>0</v>
      </c>
      <c r="M47" s="341">
        <f>Overheads!M7</f>
        <v>0</v>
      </c>
      <c r="N47" s="475"/>
      <c r="O47" s="7"/>
      <c r="P47" s="3"/>
      <c r="Q47" s="3"/>
    </row>
    <row r="48" spans="1:17" ht="17.25" x14ac:dyDescent="0.25">
      <c r="A48" s="314"/>
      <c r="B48" s="339" t="str">
        <f>Overheads!B8</f>
        <v>IT</v>
      </c>
      <c r="C48" s="340">
        <f>Overheads!C8</f>
        <v>0</v>
      </c>
      <c r="D48" s="340">
        <f>Overheads!D8</f>
        <v>0</v>
      </c>
      <c r="E48" s="340">
        <f>Overheads!E8</f>
        <v>0</v>
      </c>
      <c r="F48" s="340">
        <f>Overheads!F8</f>
        <v>0</v>
      </c>
      <c r="G48" s="340">
        <f>Overheads!G8</f>
        <v>0</v>
      </c>
      <c r="H48" s="340">
        <f>Overheads!H8</f>
        <v>0</v>
      </c>
      <c r="I48" s="340">
        <f>Overheads!I8</f>
        <v>0</v>
      </c>
      <c r="J48" s="340">
        <f>Overheads!J8</f>
        <v>0</v>
      </c>
      <c r="K48" s="340">
        <f>Overheads!K8</f>
        <v>0</v>
      </c>
      <c r="L48" s="340">
        <f>Overheads!L8</f>
        <v>0</v>
      </c>
      <c r="M48" s="341">
        <f>Overheads!M8</f>
        <v>0</v>
      </c>
      <c r="N48" s="475"/>
      <c r="O48" s="7"/>
      <c r="P48" s="3"/>
      <c r="Q48" s="3"/>
    </row>
    <row r="49" spans="1:17" ht="15.75" customHeight="1" x14ac:dyDescent="0.25">
      <c r="A49" s="314"/>
      <c r="B49" s="339" t="str">
        <f>Overheads!B9</f>
        <v>Legal and audit</v>
      </c>
      <c r="C49" s="340">
        <f>Overheads!C9</f>
        <v>0</v>
      </c>
      <c r="D49" s="340">
        <f>Overheads!D9</f>
        <v>0</v>
      </c>
      <c r="E49" s="340">
        <f>Overheads!E9</f>
        <v>0</v>
      </c>
      <c r="F49" s="340">
        <f>Overheads!F9</f>
        <v>0</v>
      </c>
      <c r="G49" s="340">
        <f>Overheads!G9</f>
        <v>0</v>
      </c>
      <c r="H49" s="340">
        <f>Overheads!H9</f>
        <v>0</v>
      </c>
      <c r="I49" s="340">
        <f>Overheads!I9</f>
        <v>0</v>
      </c>
      <c r="J49" s="340">
        <f>Overheads!J9</f>
        <v>0</v>
      </c>
      <c r="K49" s="340">
        <f>Overheads!K9</f>
        <v>0</v>
      </c>
      <c r="L49" s="340">
        <f>Overheads!L9</f>
        <v>0</v>
      </c>
      <c r="M49" s="341">
        <f>Overheads!M9</f>
        <v>0</v>
      </c>
      <c r="N49" s="475"/>
      <c r="O49" s="7"/>
      <c r="P49" s="3"/>
      <c r="Q49" s="3"/>
    </row>
    <row r="50" spans="1:17" ht="17.25" x14ac:dyDescent="0.25">
      <c r="A50" s="314"/>
      <c r="B50" s="339" t="str">
        <f>Overheads!B10</f>
        <v>Website</v>
      </c>
      <c r="C50" s="340">
        <f>Overheads!C10</f>
        <v>0</v>
      </c>
      <c r="D50" s="340">
        <f>Overheads!D10</f>
        <v>0</v>
      </c>
      <c r="E50" s="340">
        <f>Overheads!E10</f>
        <v>0</v>
      </c>
      <c r="F50" s="340">
        <f>Overheads!F10</f>
        <v>0</v>
      </c>
      <c r="G50" s="340">
        <f>Overheads!G10</f>
        <v>0</v>
      </c>
      <c r="H50" s="340">
        <f>Overheads!H10</f>
        <v>0</v>
      </c>
      <c r="I50" s="340">
        <f>Overheads!I10</f>
        <v>0</v>
      </c>
      <c r="J50" s="340">
        <f>Overheads!J10</f>
        <v>0</v>
      </c>
      <c r="K50" s="340">
        <f>Overheads!K10</f>
        <v>0</v>
      </c>
      <c r="L50" s="340">
        <f>Overheads!L10</f>
        <v>0</v>
      </c>
      <c r="M50" s="341">
        <f>Overheads!M10</f>
        <v>0</v>
      </c>
      <c r="N50" s="475"/>
      <c r="O50" s="7"/>
      <c r="P50" s="3"/>
      <c r="Q50" s="3"/>
    </row>
    <row r="51" spans="1:17" ht="18.75" customHeight="1" x14ac:dyDescent="0.25">
      <c r="A51" s="314"/>
      <c r="B51" s="339" t="str">
        <f>Overheads!B11</f>
        <v>Maintenance of building and gardens</v>
      </c>
      <c r="C51" s="340">
        <f>Overheads!C11</f>
        <v>0</v>
      </c>
      <c r="D51" s="340">
        <f>Overheads!D11</f>
        <v>0</v>
      </c>
      <c r="E51" s="340">
        <f>Overheads!E11</f>
        <v>0</v>
      </c>
      <c r="F51" s="340">
        <f>Overheads!F11</f>
        <v>0</v>
      </c>
      <c r="G51" s="340">
        <f>Overheads!G11</f>
        <v>0</v>
      </c>
      <c r="H51" s="340">
        <f>Overheads!H11</f>
        <v>0</v>
      </c>
      <c r="I51" s="340">
        <f>Overheads!I11</f>
        <v>0</v>
      </c>
      <c r="J51" s="340">
        <f>Overheads!J11</f>
        <v>0</v>
      </c>
      <c r="K51" s="340">
        <f>Overheads!K11</f>
        <v>0</v>
      </c>
      <c r="L51" s="340">
        <f>Overheads!L11</f>
        <v>0</v>
      </c>
      <c r="M51" s="341">
        <f>Overheads!M11</f>
        <v>0</v>
      </c>
      <c r="N51" s="475"/>
      <c r="O51" s="7"/>
      <c r="P51" s="3"/>
      <c r="Q51" s="3"/>
    </row>
    <row r="52" spans="1:17" ht="17.25" customHeight="1" x14ac:dyDescent="0.25">
      <c r="A52" s="314"/>
      <c r="B52" s="339" t="str">
        <f>Overheads!B12</f>
        <v>Volunteer costs</v>
      </c>
      <c r="C52" s="340">
        <f>Overheads!C12</f>
        <v>0</v>
      </c>
      <c r="D52" s="340">
        <f>Overheads!D12</f>
        <v>0</v>
      </c>
      <c r="E52" s="340">
        <f>Overheads!E12</f>
        <v>0</v>
      </c>
      <c r="F52" s="340">
        <f>Overheads!F12</f>
        <v>0</v>
      </c>
      <c r="G52" s="340">
        <f>Overheads!G12</f>
        <v>0</v>
      </c>
      <c r="H52" s="340">
        <f>Overheads!H12</f>
        <v>0</v>
      </c>
      <c r="I52" s="340">
        <f>Overheads!I12</f>
        <v>0</v>
      </c>
      <c r="J52" s="340">
        <f>Overheads!J12</f>
        <v>0</v>
      </c>
      <c r="K52" s="340">
        <f>Overheads!K12</f>
        <v>0</v>
      </c>
      <c r="L52" s="340">
        <f>Overheads!L12</f>
        <v>0</v>
      </c>
      <c r="M52" s="341">
        <f>Overheads!M12</f>
        <v>0</v>
      </c>
      <c r="N52" s="475"/>
      <c r="O52" s="7"/>
      <c r="P52" s="3"/>
      <c r="Q52" s="3"/>
    </row>
    <row r="53" spans="1:17" ht="15.75" customHeight="1" x14ac:dyDescent="0.25">
      <c r="A53" s="314"/>
      <c r="B53" s="339" t="str">
        <f>Overheads!B13</f>
        <v>Site services</v>
      </c>
      <c r="C53" s="340">
        <f>Overheads!C13</f>
        <v>0</v>
      </c>
      <c r="D53" s="340">
        <f>Overheads!D13</f>
        <v>0</v>
      </c>
      <c r="E53" s="340">
        <f>Overheads!E13</f>
        <v>0</v>
      </c>
      <c r="F53" s="340">
        <f>Overheads!F13</f>
        <v>0</v>
      </c>
      <c r="G53" s="340">
        <f>Overheads!G13</f>
        <v>0</v>
      </c>
      <c r="H53" s="340">
        <f>Overheads!H13</f>
        <v>0</v>
      </c>
      <c r="I53" s="340">
        <f>Overheads!I13</f>
        <v>0</v>
      </c>
      <c r="J53" s="340">
        <f>Overheads!J13</f>
        <v>0</v>
      </c>
      <c r="K53" s="340">
        <f>Overheads!K13</f>
        <v>0</v>
      </c>
      <c r="L53" s="340">
        <f>Overheads!L13</f>
        <v>0</v>
      </c>
      <c r="M53" s="341">
        <f>Overheads!M13</f>
        <v>0</v>
      </c>
      <c r="N53" s="475"/>
      <c r="O53" s="7"/>
      <c r="P53" s="3"/>
      <c r="Q53" s="3"/>
    </row>
    <row r="54" spans="1:17" ht="17.25" x14ac:dyDescent="0.25">
      <c r="A54" s="314"/>
      <c r="B54" s="339" t="str">
        <f>Overheads!B14</f>
        <v>Admin</v>
      </c>
      <c r="C54" s="340">
        <f>Overheads!C14</f>
        <v>0</v>
      </c>
      <c r="D54" s="340">
        <f>Overheads!D14</f>
        <v>0</v>
      </c>
      <c r="E54" s="340">
        <f>Overheads!E14</f>
        <v>0</v>
      </c>
      <c r="F54" s="340">
        <f>Overheads!F14</f>
        <v>0</v>
      </c>
      <c r="G54" s="340">
        <f>Overheads!G14</f>
        <v>0</v>
      </c>
      <c r="H54" s="340">
        <f>Overheads!H14</f>
        <v>0</v>
      </c>
      <c r="I54" s="340">
        <f>Overheads!I14</f>
        <v>0</v>
      </c>
      <c r="J54" s="340">
        <f>Overheads!J14</f>
        <v>0</v>
      </c>
      <c r="K54" s="340">
        <f>Overheads!K14</f>
        <v>0</v>
      </c>
      <c r="L54" s="340">
        <f>Overheads!L14</f>
        <v>0</v>
      </c>
      <c r="M54" s="341">
        <f>Overheads!M14</f>
        <v>0</v>
      </c>
      <c r="N54" s="475"/>
      <c r="O54" s="7"/>
      <c r="P54" s="3"/>
      <c r="Q54" s="3"/>
    </row>
    <row r="55" spans="1:17" ht="17.25" x14ac:dyDescent="0.25">
      <c r="A55" s="314"/>
      <c r="B55" s="339" t="str">
        <f>Overheads!B15</f>
        <v>Petrol</v>
      </c>
      <c r="C55" s="340">
        <f>Overheads!C15</f>
        <v>0</v>
      </c>
      <c r="D55" s="340">
        <f>Overheads!D15</f>
        <v>0</v>
      </c>
      <c r="E55" s="340">
        <f>Overheads!E15</f>
        <v>0</v>
      </c>
      <c r="F55" s="340">
        <f>Overheads!F15</f>
        <v>0</v>
      </c>
      <c r="G55" s="340">
        <f>Overheads!G15</f>
        <v>0</v>
      </c>
      <c r="H55" s="340">
        <f>Overheads!H15</f>
        <v>0</v>
      </c>
      <c r="I55" s="340">
        <f>Overheads!I15</f>
        <v>0</v>
      </c>
      <c r="J55" s="340">
        <f>Overheads!J15</f>
        <v>0</v>
      </c>
      <c r="K55" s="340">
        <f>Overheads!K15</f>
        <v>0</v>
      </c>
      <c r="L55" s="340">
        <f>Overheads!L15</f>
        <v>0</v>
      </c>
      <c r="M55" s="341">
        <f>Overheads!M15</f>
        <v>0</v>
      </c>
      <c r="N55" s="475"/>
      <c r="O55" s="7"/>
      <c r="P55" s="3"/>
      <c r="Q55" s="3"/>
    </row>
    <row r="56" spans="1:17" ht="17.25" x14ac:dyDescent="0.25">
      <c r="A56" s="314"/>
      <c r="B56" s="339" t="str">
        <f>Overheads!B16</f>
        <v>Vehicle maintenance</v>
      </c>
      <c r="C56" s="340">
        <f>Overheads!C16</f>
        <v>0</v>
      </c>
      <c r="D56" s="340">
        <f>Overheads!D16</f>
        <v>0</v>
      </c>
      <c r="E56" s="340">
        <f>Overheads!E16</f>
        <v>0</v>
      </c>
      <c r="F56" s="340">
        <f>Overheads!F16</f>
        <v>0</v>
      </c>
      <c r="G56" s="340">
        <f>Overheads!G16</f>
        <v>0</v>
      </c>
      <c r="H56" s="340">
        <f>Overheads!H16</f>
        <v>0</v>
      </c>
      <c r="I56" s="340">
        <f>Overheads!I16</f>
        <v>0</v>
      </c>
      <c r="J56" s="340">
        <f>Overheads!J16</f>
        <v>0</v>
      </c>
      <c r="K56" s="340">
        <f>Overheads!K16</f>
        <v>0</v>
      </c>
      <c r="L56" s="340">
        <f>Overheads!L16</f>
        <v>0</v>
      </c>
      <c r="M56" s="341">
        <f>Overheads!M16</f>
        <v>0</v>
      </c>
      <c r="N56" s="475"/>
      <c r="O56" s="7"/>
      <c r="P56" s="3"/>
      <c r="Q56" s="3"/>
    </row>
    <row r="57" spans="1:17" ht="17.25" x14ac:dyDescent="0.25">
      <c r="A57" s="314"/>
      <c r="B57" s="339" t="str">
        <f>Overheads!B18</f>
        <v>Other</v>
      </c>
      <c r="C57" s="340">
        <f>Overheads!C18</f>
        <v>0</v>
      </c>
      <c r="D57" s="340">
        <f>Overheads!D18</f>
        <v>0</v>
      </c>
      <c r="E57" s="340">
        <f>Overheads!E18</f>
        <v>0</v>
      </c>
      <c r="F57" s="340">
        <f>Overheads!F18</f>
        <v>0</v>
      </c>
      <c r="G57" s="340">
        <f>Overheads!G18</f>
        <v>0</v>
      </c>
      <c r="H57" s="340">
        <f>Overheads!H18</f>
        <v>0</v>
      </c>
      <c r="I57" s="340">
        <f>Overheads!I18</f>
        <v>0</v>
      </c>
      <c r="J57" s="340">
        <f>Overheads!J18</f>
        <v>0</v>
      </c>
      <c r="K57" s="340">
        <f>Overheads!K18</f>
        <v>0</v>
      </c>
      <c r="L57" s="340">
        <f>Overheads!L18</f>
        <v>0</v>
      </c>
      <c r="M57" s="341">
        <f>Overheads!M18</f>
        <v>0</v>
      </c>
      <c r="N57" s="475"/>
      <c r="O57" s="7"/>
      <c r="P57" s="3"/>
      <c r="Q57" s="3"/>
    </row>
    <row r="58" spans="1:17" ht="17.25" x14ac:dyDescent="0.25">
      <c r="A58" s="314"/>
      <c r="B58" s="339" t="str">
        <f>Overheads!B19</f>
        <v>Other</v>
      </c>
      <c r="C58" s="340">
        <f>Overheads!C19</f>
        <v>0</v>
      </c>
      <c r="D58" s="340">
        <f>Overheads!D19</f>
        <v>0</v>
      </c>
      <c r="E58" s="340">
        <f>Overheads!E19</f>
        <v>0</v>
      </c>
      <c r="F58" s="340">
        <f>Overheads!F19</f>
        <v>0</v>
      </c>
      <c r="G58" s="340">
        <f>Overheads!G19</f>
        <v>0</v>
      </c>
      <c r="H58" s="340">
        <f>Overheads!H19</f>
        <v>0</v>
      </c>
      <c r="I58" s="340">
        <f>Overheads!I19</f>
        <v>0</v>
      </c>
      <c r="J58" s="340">
        <f>Overheads!J19</f>
        <v>0</v>
      </c>
      <c r="K58" s="340">
        <f>Overheads!K19</f>
        <v>0</v>
      </c>
      <c r="L58" s="340">
        <f>Overheads!L19</f>
        <v>0</v>
      </c>
      <c r="M58" s="341">
        <f>Overheads!M19</f>
        <v>0</v>
      </c>
      <c r="N58" s="476"/>
      <c r="O58" s="7"/>
      <c r="P58" s="3"/>
      <c r="Q58" s="3"/>
    </row>
    <row r="59" spans="1:17" ht="17.25" x14ac:dyDescent="0.35">
      <c r="A59" s="314"/>
      <c r="B59" s="113" t="s">
        <v>277</v>
      </c>
      <c r="C59" s="236">
        <f>'Finance costs'!D30*1000</f>
        <v>0</v>
      </c>
      <c r="D59" s="236">
        <f>'Finance costs'!D31*1000</f>
        <v>0</v>
      </c>
      <c r="E59" s="236">
        <f>'Finance costs'!D32*1000</f>
        <v>0</v>
      </c>
      <c r="F59" s="236">
        <f>'Finance costs'!D33*1000</f>
        <v>0</v>
      </c>
      <c r="G59" s="236">
        <f>'Finance costs'!D34*1000</f>
        <v>0</v>
      </c>
      <c r="H59" s="236">
        <f>'Finance costs'!D35*1000</f>
        <v>0</v>
      </c>
      <c r="I59" s="236">
        <f>'Finance costs'!D36*1000</f>
        <v>0</v>
      </c>
      <c r="J59" s="236">
        <f>'Finance costs'!D37*1000</f>
        <v>0</v>
      </c>
      <c r="K59" s="236">
        <f>'Finance costs'!D38*1000</f>
        <v>0</v>
      </c>
      <c r="L59" s="236">
        <f>'Finance costs'!D39*1000</f>
        <v>0</v>
      </c>
      <c r="M59" s="342"/>
      <c r="N59" s="330" t="s">
        <v>304</v>
      </c>
      <c r="O59" s="7"/>
      <c r="P59" s="3"/>
      <c r="Q59" s="3"/>
    </row>
    <row r="60" spans="1:17" ht="17.25" x14ac:dyDescent="0.35">
      <c r="A60" s="314"/>
      <c r="B60" s="113" t="s">
        <v>278</v>
      </c>
      <c r="C60" s="236">
        <f>'Finance costs'!D46*1000</f>
        <v>0</v>
      </c>
      <c r="D60" s="236">
        <f>'Finance costs'!D47*1000</f>
        <v>0</v>
      </c>
      <c r="E60" s="236">
        <f>'Finance costs'!D48*1000</f>
        <v>0</v>
      </c>
      <c r="F60" s="236">
        <f>'Finance costs'!D49*1000</f>
        <v>0</v>
      </c>
      <c r="G60" s="236">
        <f>'Finance costs'!D50*1000</f>
        <v>0</v>
      </c>
      <c r="H60" s="236">
        <f>'Finance costs'!D51*1000</f>
        <v>0</v>
      </c>
      <c r="I60" s="236">
        <f>'Finance costs'!D52*1000</f>
        <v>0</v>
      </c>
      <c r="J60" s="236">
        <f>'Finance costs'!D53*1000</f>
        <v>0</v>
      </c>
      <c r="K60" s="236">
        <f>'Finance costs'!D54*1000</f>
        <v>0</v>
      </c>
      <c r="L60" s="236">
        <f>'Finance costs'!D55*1000</f>
        <v>0</v>
      </c>
      <c r="M60" s="342"/>
      <c r="N60" s="330" t="s">
        <v>304</v>
      </c>
      <c r="O60" s="7"/>
      <c r="P60" s="3"/>
      <c r="Q60" s="3"/>
    </row>
    <row r="61" spans="1:17" ht="17.25" x14ac:dyDescent="0.35">
      <c r="A61" s="314"/>
      <c r="B61" s="113"/>
      <c r="C61" s="343"/>
      <c r="D61" s="236"/>
      <c r="E61" s="236"/>
      <c r="F61" s="236"/>
      <c r="G61" s="236"/>
      <c r="H61" s="236"/>
      <c r="I61" s="236"/>
      <c r="J61" s="236"/>
      <c r="K61" s="236"/>
      <c r="L61" s="236"/>
      <c r="M61" s="338"/>
      <c r="N61" s="330"/>
      <c r="O61" s="7"/>
      <c r="P61" s="3"/>
      <c r="Q61" s="3"/>
    </row>
    <row r="62" spans="1:17" ht="17.25" x14ac:dyDescent="0.35">
      <c r="A62" s="314"/>
      <c r="B62" s="116" t="s">
        <v>19</v>
      </c>
      <c r="C62" s="117">
        <f t="shared" ref="C62:M62" si="1">SUM(C44:C60)</f>
        <v>0</v>
      </c>
      <c r="D62" s="117">
        <f t="shared" si="1"/>
        <v>0</v>
      </c>
      <c r="E62" s="117">
        <f t="shared" si="1"/>
        <v>0</v>
      </c>
      <c r="F62" s="117">
        <f t="shared" si="1"/>
        <v>0</v>
      </c>
      <c r="G62" s="117">
        <f t="shared" si="1"/>
        <v>0</v>
      </c>
      <c r="H62" s="117">
        <f t="shared" si="1"/>
        <v>0</v>
      </c>
      <c r="I62" s="117">
        <f t="shared" si="1"/>
        <v>0</v>
      </c>
      <c r="J62" s="117">
        <f t="shared" si="1"/>
        <v>0</v>
      </c>
      <c r="K62" s="117">
        <f t="shared" si="1"/>
        <v>0</v>
      </c>
      <c r="L62" s="117">
        <f t="shared" si="1"/>
        <v>0</v>
      </c>
      <c r="M62" s="118">
        <f t="shared" si="1"/>
        <v>0</v>
      </c>
      <c r="N62" s="330"/>
      <c r="O62" s="7"/>
      <c r="P62" s="3"/>
      <c r="Q62" s="3"/>
    </row>
    <row r="63" spans="1:17" ht="17.25" x14ac:dyDescent="0.35">
      <c r="A63" s="314"/>
      <c r="B63" s="402" t="s">
        <v>390</v>
      </c>
      <c r="C63" s="410">
        <v>0.02</v>
      </c>
      <c r="D63" s="410">
        <v>0.02</v>
      </c>
      <c r="E63" s="410">
        <v>0.02</v>
      </c>
      <c r="F63" s="410">
        <v>0.02</v>
      </c>
      <c r="G63" s="410">
        <v>0.02</v>
      </c>
      <c r="H63" s="410">
        <v>0.02</v>
      </c>
      <c r="I63" s="410">
        <v>0.02</v>
      </c>
      <c r="J63" s="410">
        <v>0.02</v>
      </c>
      <c r="K63" s="410">
        <v>0.02</v>
      </c>
      <c r="L63" s="410">
        <v>0.02</v>
      </c>
      <c r="M63" s="410">
        <v>0.02</v>
      </c>
      <c r="N63" s="330"/>
      <c r="O63" s="7"/>
      <c r="P63" s="3"/>
      <c r="Q63" s="3"/>
    </row>
    <row r="64" spans="1:17" ht="17.25" x14ac:dyDescent="0.35">
      <c r="A64" s="314"/>
      <c r="B64" s="401" t="s">
        <v>388</v>
      </c>
      <c r="C64" s="371">
        <f>C62*C63</f>
        <v>0</v>
      </c>
      <c r="D64" s="371">
        <f t="shared" ref="D64:M64" si="2">D62*D63</f>
        <v>0</v>
      </c>
      <c r="E64" s="371">
        <f t="shared" si="2"/>
        <v>0</v>
      </c>
      <c r="F64" s="371">
        <f t="shared" si="2"/>
        <v>0</v>
      </c>
      <c r="G64" s="371">
        <f t="shared" si="2"/>
        <v>0</v>
      </c>
      <c r="H64" s="371">
        <f t="shared" si="2"/>
        <v>0</v>
      </c>
      <c r="I64" s="371">
        <f t="shared" si="2"/>
        <v>0</v>
      </c>
      <c r="J64" s="371">
        <f t="shared" si="2"/>
        <v>0</v>
      </c>
      <c r="K64" s="371">
        <f t="shared" si="2"/>
        <v>0</v>
      </c>
      <c r="L64" s="371">
        <f t="shared" si="2"/>
        <v>0</v>
      </c>
      <c r="M64" s="371">
        <f t="shared" si="2"/>
        <v>0</v>
      </c>
      <c r="N64" s="330"/>
      <c r="O64" s="7"/>
      <c r="P64" s="3"/>
      <c r="Q64" s="3"/>
    </row>
    <row r="65" spans="1:17" ht="34.5" x14ac:dyDescent="0.35">
      <c r="A65" s="314"/>
      <c r="B65" s="116" t="s">
        <v>389</v>
      </c>
      <c r="C65" s="117">
        <f>SUM(C62, C64)</f>
        <v>0</v>
      </c>
      <c r="D65" s="117">
        <f t="shared" ref="D65:M65" si="3">SUM(D62, D64)</f>
        <v>0</v>
      </c>
      <c r="E65" s="117">
        <f t="shared" si="3"/>
        <v>0</v>
      </c>
      <c r="F65" s="117">
        <f t="shared" si="3"/>
        <v>0</v>
      </c>
      <c r="G65" s="117">
        <f t="shared" si="3"/>
        <v>0</v>
      </c>
      <c r="H65" s="117">
        <f t="shared" si="3"/>
        <v>0</v>
      </c>
      <c r="I65" s="117">
        <f t="shared" si="3"/>
        <v>0</v>
      </c>
      <c r="J65" s="117">
        <f t="shared" si="3"/>
        <v>0</v>
      </c>
      <c r="K65" s="117">
        <f t="shared" si="3"/>
        <v>0</v>
      </c>
      <c r="L65" s="117">
        <f t="shared" si="3"/>
        <v>0</v>
      </c>
      <c r="M65" s="117">
        <f t="shared" si="3"/>
        <v>0</v>
      </c>
      <c r="N65" s="330"/>
      <c r="O65" s="7"/>
      <c r="P65" s="3"/>
      <c r="Q65" s="3"/>
    </row>
    <row r="66" spans="1:17" ht="17.25" x14ac:dyDescent="0.35">
      <c r="A66" s="314"/>
      <c r="B66" s="322"/>
      <c r="C66" s="321"/>
      <c r="D66" s="117"/>
      <c r="E66" s="330"/>
      <c r="F66" s="330"/>
      <c r="G66" s="330"/>
      <c r="H66" s="330"/>
      <c r="I66" s="330"/>
      <c r="J66" s="330"/>
      <c r="K66" s="330"/>
      <c r="L66" s="330"/>
      <c r="M66" s="337"/>
      <c r="N66" s="330"/>
      <c r="O66" s="7"/>
      <c r="P66" s="3"/>
      <c r="Q66" s="3"/>
    </row>
    <row r="67" spans="1:17" ht="17.25" x14ac:dyDescent="0.25">
      <c r="A67" s="314"/>
      <c r="B67" s="116" t="s">
        <v>297</v>
      </c>
      <c r="C67" s="117">
        <f>C40-C65</f>
        <v>0</v>
      </c>
      <c r="D67" s="117">
        <f t="shared" ref="D67:M67" si="4">D40-D65</f>
        <v>0</v>
      </c>
      <c r="E67" s="117">
        <f t="shared" si="4"/>
        <v>0</v>
      </c>
      <c r="F67" s="117">
        <f t="shared" si="4"/>
        <v>0</v>
      </c>
      <c r="G67" s="117">
        <f t="shared" si="4"/>
        <v>0</v>
      </c>
      <c r="H67" s="117">
        <f t="shared" si="4"/>
        <v>0</v>
      </c>
      <c r="I67" s="117">
        <f t="shared" si="4"/>
        <v>0</v>
      </c>
      <c r="J67" s="117">
        <f t="shared" si="4"/>
        <v>0</v>
      </c>
      <c r="K67" s="117">
        <f t="shared" si="4"/>
        <v>0</v>
      </c>
      <c r="L67" s="117">
        <f t="shared" si="4"/>
        <v>0</v>
      </c>
      <c r="M67" s="117">
        <f t="shared" si="4"/>
        <v>0</v>
      </c>
      <c r="N67" s="117"/>
      <c r="O67" s="29"/>
      <c r="P67" s="3"/>
      <c r="Q67" s="3"/>
    </row>
    <row r="68" spans="1:17" ht="17.25" x14ac:dyDescent="0.25">
      <c r="A68" s="314"/>
      <c r="B68" s="116"/>
      <c r="C68" s="117"/>
      <c r="D68" s="117"/>
      <c r="E68" s="117"/>
      <c r="F68" s="117"/>
      <c r="G68" s="117"/>
      <c r="H68" s="117"/>
      <c r="I68" s="117"/>
      <c r="J68" s="117"/>
      <c r="K68" s="117"/>
      <c r="L68" s="117"/>
      <c r="M68" s="118"/>
      <c r="N68" s="117"/>
      <c r="O68" s="29"/>
      <c r="P68" s="3"/>
      <c r="Q68" s="3"/>
    </row>
    <row r="69" spans="1:17" ht="17.25" x14ac:dyDescent="0.25">
      <c r="A69" s="314"/>
      <c r="B69" s="116" t="s">
        <v>354</v>
      </c>
      <c r="C69" s="300"/>
      <c r="D69" s="300"/>
      <c r="E69" s="300"/>
      <c r="F69" s="300"/>
      <c r="G69" s="300"/>
      <c r="H69" s="300"/>
      <c r="I69" s="300"/>
      <c r="J69" s="300"/>
      <c r="K69" s="300"/>
      <c r="L69" s="300"/>
      <c r="M69" s="307"/>
      <c r="N69" s="477" t="s">
        <v>356</v>
      </c>
      <c r="O69" s="29"/>
      <c r="P69" s="3"/>
      <c r="Q69" s="3"/>
    </row>
    <row r="70" spans="1:17" ht="17.25" x14ac:dyDescent="0.25">
      <c r="A70" s="314"/>
      <c r="B70" s="116" t="s">
        <v>352</v>
      </c>
      <c r="C70" s="117">
        <f>IF(C67&lt;0,0,C67*C69)</f>
        <v>0</v>
      </c>
      <c r="D70" s="117">
        <f t="shared" ref="D70:M70" si="5">IF(D67&lt;0,0,D67*D69)</f>
        <v>0</v>
      </c>
      <c r="E70" s="117">
        <f t="shared" si="5"/>
        <v>0</v>
      </c>
      <c r="F70" s="117">
        <f t="shared" si="5"/>
        <v>0</v>
      </c>
      <c r="G70" s="117">
        <f t="shared" si="5"/>
        <v>0</v>
      </c>
      <c r="H70" s="117">
        <f t="shared" si="5"/>
        <v>0</v>
      </c>
      <c r="I70" s="117">
        <f t="shared" si="5"/>
        <v>0</v>
      </c>
      <c r="J70" s="117">
        <f t="shared" si="5"/>
        <v>0</v>
      </c>
      <c r="K70" s="117">
        <f t="shared" si="5"/>
        <v>0</v>
      </c>
      <c r="L70" s="117">
        <f t="shared" si="5"/>
        <v>0</v>
      </c>
      <c r="M70" s="118">
        <f t="shared" si="5"/>
        <v>0</v>
      </c>
      <c r="N70" s="478"/>
      <c r="O70" s="29"/>
      <c r="P70" s="3"/>
      <c r="Q70" s="3"/>
    </row>
    <row r="71" spans="1:17" ht="17.25" x14ac:dyDescent="0.25">
      <c r="A71" s="314"/>
      <c r="B71" s="116" t="s">
        <v>353</v>
      </c>
      <c r="C71" s="117">
        <f>C67-C70</f>
        <v>0</v>
      </c>
      <c r="D71" s="117">
        <f t="shared" ref="D71" si="6">D67-D70</f>
        <v>0</v>
      </c>
      <c r="E71" s="117">
        <f t="shared" ref="E71" si="7">E67-E70</f>
        <v>0</v>
      </c>
      <c r="F71" s="117">
        <f t="shared" ref="F71" si="8">F67-F70</f>
        <v>0</v>
      </c>
      <c r="G71" s="117">
        <f t="shared" ref="G71" si="9">G67-G70</f>
        <v>0</v>
      </c>
      <c r="H71" s="117">
        <f t="shared" ref="H71" si="10">H67-H70</f>
        <v>0</v>
      </c>
      <c r="I71" s="117">
        <f t="shared" ref="I71" si="11">I67-I70</f>
        <v>0</v>
      </c>
      <c r="J71" s="117">
        <f t="shared" ref="J71" si="12">J67-J70</f>
        <v>0</v>
      </c>
      <c r="K71" s="117">
        <f t="shared" ref="K71" si="13">K67-K70</f>
        <v>0</v>
      </c>
      <c r="L71" s="117">
        <f t="shared" ref="L71" si="14">L67-L70</f>
        <v>0</v>
      </c>
      <c r="M71" s="118">
        <f t="shared" ref="M71" si="15">M67-M70</f>
        <v>0</v>
      </c>
      <c r="N71" s="478"/>
      <c r="O71" s="29"/>
      <c r="P71" s="3"/>
      <c r="Q71" s="3"/>
    </row>
    <row r="72" spans="1:17" ht="17.25" x14ac:dyDescent="0.25">
      <c r="A72" s="314"/>
      <c r="B72" s="116"/>
      <c r="C72" s="117"/>
      <c r="D72" s="117"/>
      <c r="E72" s="117"/>
      <c r="F72" s="117"/>
      <c r="G72" s="117"/>
      <c r="H72" s="117"/>
      <c r="I72" s="117"/>
      <c r="J72" s="117"/>
      <c r="K72" s="117"/>
      <c r="L72" s="117"/>
      <c r="M72" s="118"/>
      <c r="N72" s="117"/>
      <c r="O72" s="29"/>
      <c r="P72" s="3"/>
      <c r="Q72" s="3"/>
    </row>
    <row r="73" spans="1:17" ht="33.75" customHeight="1" x14ac:dyDescent="0.25">
      <c r="A73" s="314"/>
      <c r="B73" s="116" t="s">
        <v>371</v>
      </c>
      <c r="C73" s="117">
        <f>C67</f>
        <v>0</v>
      </c>
      <c r="D73" s="117">
        <f>D67+C67</f>
        <v>0</v>
      </c>
      <c r="E73" s="117">
        <f>E67+D67</f>
        <v>0</v>
      </c>
      <c r="F73" s="117">
        <f>F67+E67</f>
        <v>0</v>
      </c>
      <c r="G73" s="117">
        <f t="shared" ref="G73:M73" si="16">G67+F67</f>
        <v>0</v>
      </c>
      <c r="H73" s="117">
        <f t="shared" si="16"/>
        <v>0</v>
      </c>
      <c r="I73" s="117">
        <f t="shared" si="16"/>
        <v>0</v>
      </c>
      <c r="J73" s="117">
        <f t="shared" si="16"/>
        <v>0</v>
      </c>
      <c r="K73" s="117">
        <f t="shared" si="16"/>
        <v>0</v>
      </c>
      <c r="L73" s="117">
        <f t="shared" si="16"/>
        <v>0</v>
      </c>
      <c r="M73" s="118">
        <f t="shared" si="16"/>
        <v>0</v>
      </c>
      <c r="N73" s="117"/>
      <c r="O73" s="29"/>
      <c r="P73" s="3"/>
      <c r="Q73" s="3"/>
    </row>
    <row r="74" spans="1:17" ht="34.5" x14ac:dyDescent="0.25">
      <c r="A74" s="314"/>
      <c r="B74" s="116" t="s">
        <v>372</v>
      </c>
      <c r="C74" s="117">
        <f>C71</f>
        <v>0</v>
      </c>
      <c r="D74" s="117">
        <f>D71+C71</f>
        <v>0</v>
      </c>
      <c r="E74" s="117">
        <f t="shared" ref="E74:M74" si="17">E71+D71</f>
        <v>0</v>
      </c>
      <c r="F74" s="117">
        <f t="shared" si="17"/>
        <v>0</v>
      </c>
      <c r="G74" s="117">
        <f t="shared" si="17"/>
        <v>0</v>
      </c>
      <c r="H74" s="117">
        <f t="shared" si="17"/>
        <v>0</v>
      </c>
      <c r="I74" s="117">
        <f t="shared" si="17"/>
        <v>0</v>
      </c>
      <c r="J74" s="117">
        <f t="shared" si="17"/>
        <v>0</v>
      </c>
      <c r="K74" s="117">
        <f t="shared" si="17"/>
        <v>0</v>
      </c>
      <c r="L74" s="117">
        <f t="shared" si="17"/>
        <v>0</v>
      </c>
      <c r="M74" s="118">
        <f t="shared" si="17"/>
        <v>0</v>
      </c>
      <c r="N74" s="117"/>
      <c r="O74" s="29"/>
      <c r="P74" s="3"/>
      <c r="Q74" s="3"/>
    </row>
    <row r="75" spans="1:17" ht="17.25" x14ac:dyDescent="0.25">
      <c r="A75" s="314"/>
      <c r="B75" s="116"/>
      <c r="C75" s="234"/>
      <c r="D75" s="117"/>
      <c r="E75" s="117"/>
      <c r="F75" s="117"/>
      <c r="G75" s="117"/>
      <c r="H75" s="117"/>
      <c r="I75" s="117"/>
      <c r="J75" s="117"/>
      <c r="K75" s="117"/>
      <c r="L75" s="117"/>
      <c r="M75" s="118"/>
      <c r="N75" s="117"/>
      <c r="O75" s="29"/>
      <c r="P75" s="3"/>
      <c r="Q75" s="3"/>
    </row>
    <row r="76" spans="1:17" ht="34.5" x14ac:dyDescent="0.35">
      <c r="A76" s="314"/>
      <c r="B76" s="119" t="s">
        <v>274</v>
      </c>
      <c r="C76" s="120">
        <f t="shared" ref="C76:M76" si="18">IF(C40=0,0,(C67/C40))</f>
        <v>0</v>
      </c>
      <c r="D76" s="120">
        <f t="shared" si="18"/>
        <v>0</v>
      </c>
      <c r="E76" s="120">
        <f t="shared" si="18"/>
        <v>0</v>
      </c>
      <c r="F76" s="120">
        <f t="shared" si="18"/>
        <v>0</v>
      </c>
      <c r="G76" s="120">
        <f t="shared" si="18"/>
        <v>0</v>
      </c>
      <c r="H76" s="120">
        <f t="shared" si="18"/>
        <v>0</v>
      </c>
      <c r="I76" s="120">
        <f t="shared" si="18"/>
        <v>0</v>
      </c>
      <c r="J76" s="120">
        <f t="shared" si="18"/>
        <v>0</v>
      </c>
      <c r="K76" s="120">
        <f t="shared" si="18"/>
        <v>0</v>
      </c>
      <c r="L76" s="120">
        <f t="shared" si="18"/>
        <v>0</v>
      </c>
      <c r="M76" s="237">
        <f t="shared" si="18"/>
        <v>0</v>
      </c>
      <c r="N76" s="330"/>
      <c r="O76" s="7"/>
      <c r="P76" s="3"/>
      <c r="Q76" s="3"/>
    </row>
    <row r="77" spans="1:17" ht="17.25" x14ac:dyDescent="0.35">
      <c r="A77" s="314"/>
      <c r="B77" s="321"/>
      <c r="C77" s="321"/>
      <c r="D77" s="321"/>
      <c r="E77" s="321"/>
      <c r="F77" s="321"/>
      <c r="G77" s="321"/>
      <c r="H77" s="321"/>
      <c r="I77" s="321"/>
      <c r="J77" s="321"/>
      <c r="K77" s="321"/>
      <c r="L77" s="321"/>
      <c r="M77" s="321"/>
      <c r="N77" s="321"/>
      <c r="O77" s="3"/>
      <c r="P77" s="3"/>
      <c r="Q77" s="3"/>
    </row>
    <row r="78" spans="1:17" ht="17.25" x14ac:dyDescent="0.35">
      <c r="A78" s="314"/>
      <c r="B78" s="321"/>
      <c r="C78" s="321"/>
      <c r="D78" s="321"/>
      <c r="E78" s="321"/>
      <c r="F78" s="321"/>
      <c r="G78" s="321"/>
      <c r="H78" s="321"/>
      <c r="I78" s="321"/>
      <c r="J78" s="321"/>
      <c r="K78" s="321"/>
      <c r="L78" s="321"/>
      <c r="M78" s="321"/>
      <c r="N78" s="321"/>
      <c r="O78" s="3"/>
      <c r="P78" s="3"/>
      <c r="Q78" s="3"/>
    </row>
    <row r="79" spans="1:17" x14ac:dyDescent="0.25">
      <c r="B79" s="3"/>
      <c r="C79" s="3"/>
      <c r="D79" s="3"/>
      <c r="E79" s="3"/>
      <c r="F79" s="3"/>
      <c r="G79" s="3"/>
      <c r="H79" s="3"/>
      <c r="I79" s="3"/>
      <c r="J79" s="3"/>
      <c r="K79" s="3"/>
      <c r="L79" s="3"/>
      <c r="M79" s="3"/>
      <c r="N79" s="3"/>
      <c r="O79" s="3"/>
      <c r="P79" s="3"/>
      <c r="Q79" s="3"/>
    </row>
    <row r="80" spans="1:17" x14ac:dyDescent="0.25">
      <c r="B80" s="3"/>
      <c r="C80" s="3"/>
      <c r="D80" s="3"/>
      <c r="E80" s="3"/>
      <c r="F80" s="3"/>
      <c r="G80" s="3"/>
      <c r="H80" s="3"/>
      <c r="I80" s="3"/>
      <c r="J80" s="3"/>
      <c r="K80" s="3"/>
      <c r="L80" s="3"/>
      <c r="M80" s="3"/>
      <c r="N80" s="3"/>
      <c r="O80" s="3"/>
      <c r="P80" s="3"/>
      <c r="Q80" s="3"/>
    </row>
  </sheetData>
  <mergeCells count="5">
    <mergeCell ref="B3:M3"/>
    <mergeCell ref="B5:M5"/>
    <mergeCell ref="B6:M6"/>
    <mergeCell ref="N45:N58"/>
    <mergeCell ref="N69:N71"/>
  </mergeCells>
  <pageMargins left="0.7" right="0.7" top="0.75" bottom="0.75" header="0.3" footer="0.3"/>
  <pageSetup paperSize="9" scale="60" orientation="landscape" r:id="rId1"/>
  <rowBreaks count="1" manualBreakCount="1">
    <brk id="41" max="12" man="1"/>
  </rowBreaks>
  <ignoredErrors>
    <ignoredError sqref="M44"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1" tint="4.9989318521683403E-2"/>
  </sheetPr>
  <dimension ref="B2:N68"/>
  <sheetViews>
    <sheetView view="pageBreakPreview" topLeftCell="A47" zoomScale="80" zoomScaleNormal="55" zoomScaleSheetLayoutView="80" workbookViewId="0">
      <selection activeCell="B67" sqref="B67"/>
    </sheetView>
  </sheetViews>
  <sheetFormatPr defaultRowHeight="15" x14ac:dyDescent="0.25"/>
  <cols>
    <col min="1" max="1" width="4" customWidth="1"/>
    <col min="2" max="2" width="37" customWidth="1"/>
    <col min="3" max="3" width="14" customWidth="1"/>
    <col min="4" max="4" width="10.7109375" customWidth="1"/>
    <col min="5" max="5" width="11.140625" customWidth="1"/>
    <col min="6" max="6" width="13.140625" customWidth="1"/>
    <col min="7" max="7" width="13.28515625" customWidth="1"/>
    <col min="8" max="13" width="12.28515625" customWidth="1"/>
    <col min="14" max="14" width="74.7109375" customWidth="1"/>
  </cols>
  <sheetData>
    <row r="2" spans="2:14" ht="21.75" x14ac:dyDescent="0.45">
      <c r="B2" s="32" t="s">
        <v>229</v>
      </c>
      <c r="C2" s="32"/>
      <c r="D2" s="17"/>
      <c r="E2" s="17"/>
      <c r="F2" s="17"/>
      <c r="G2" s="17"/>
      <c r="H2" s="17"/>
      <c r="I2" s="17"/>
      <c r="J2" s="17"/>
      <c r="K2" s="17"/>
      <c r="L2" s="17"/>
      <c r="M2" s="17"/>
      <c r="N2" s="17"/>
    </row>
    <row r="3" spans="2:14" ht="21.75" x14ac:dyDescent="0.45">
      <c r="B3" s="32"/>
      <c r="C3" s="32"/>
      <c r="D3" s="17"/>
      <c r="E3" s="17"/>
      <c r="F3" s="17"/>
      <c r="G3" s="17"/>
      <c r="H3" s="17"/>
      <c r="I3" s="17"/>
      <c r="J3" s="17"/>
      <c r="K3" s="17"/>
      <c r="L3" s="17"/>
      <c r="M3" s="17"/>
      <c r="N3" s="17"/>
    </row>
    <row r="4" spans="2:14" ht="69.75" customHeight="1" x14ac:dyDescent="0.35">
      <c r="B4" s="481" t="s">
        <v>365</v>
      </c>
      <c r="C4" s="482"/>
      <c r="D4" s="482"/>
      <c r="E4" s="482"/>
      <c r="F4" s="482"/>
      <c r="G4" s="482"/>
      <c r="H4" s="482"/>
      <c r="I4" s="482"/>
      <c r="J4" s="482"/>
      <c r="K4" s="482"/>
      <c r="L4" s="482"/>
      <c r="M4" s="482"/>
      <c r="N4" s="17"/>
    </row>
    <row r="5" spans="2:14" ht="21.75" x14ac:dyDescent="0.45">
      <c r="B5" s="32"/>
      <c r="C5" s="32"/>
      <c r="D5" s="17"/>
      <c r="E5" s="17"/>
      <c r="F5" s="17"/>
      <c r="G5" s="17"/>
      <c r="H5" s="17"/>
      <c r="I5" s="17"/>
      <c r="J5" s="17"/>
      <c r="K5" s="17"/>
      <c r="L5" s="17"/>
      <c r="M5" s="17"/>
      <c r="N5" s="17"/>
    </row>
    <row r="6" spans="2:14" ht="17.25" x14ac:dyDescent="0.35">
      <c r="B6" s="235"/>
      <c r="C6" s="40" t="s">
        <v>325</v>
      </c>
      <c r="D6" s="40" t="s">
        <v>6</v>
      </c>
      <c r="E6" s="40" t="s">
        <v>7</v>
      </c>
      <c r="F6" s="40" t="s">
        <v>8</v>
      </c>
      <c r="G6" s="40" t="s">
        <v>9</v>
      </c>
      <c r="H6" s="40" t="s">
        <v>10</v>
      </c>
      <c r="I6" s="40" t="s">
        <v>268</v>
      </c>
      <c r="J6" s="40" t="s">
        <v>269</v>
      </c>
      <c r="K6" s="40" t="s">
        <v>270</v>
      </c>
      <c r="L6" s="40" t="s">
        <v>271</v>
      </c>
      <c r="M6" s="41" t="s">
        <v>272</v>
      </c>
      <c r="N6" s="308"/>
    </row>
    <row r="7" spans="2:14" ht="17.25" x14ac:dyDescent="0.35">
      <c r="B7" s="121"/>
      <c r="C7" s="122"/>
      <c r="D7" s="123"/>
      <c r="E7" s="123"/>
      <c r="F7" s="123"/>
      <c r="G7" s="123"/>
      <c r="H7" s="123"/>
      <c r="I7" s="123"/>
      <c r="J7" s="123"/>
      <c r="K7" s="123"/>
      <c r="L7" s="123"/>
      <c r="M7" s="124"/>
      <c r="N7" s="308"/>
    </row>
    <row r="8" spans="2:14" ht="71.25" customHeight="1" x14ac:dyDescent="0.35">
      <c r="B8" s="125" t="s">
        <v>265</v>
      </c>
      <c r="C8" s="126">
        <f>'Capital income'!D9*1000</f>
        <v>0</v>
      </c>
      <c r="D8" s="127">
        <f>C67</f>
        <v>0</v>
      </c>
      <c r="E8" s="127">
        <f>D67</f>
        <v>0</v>
      </c>
      <c r="F8" s="127">
        <f t="shared" ref="F8:M8" si="0">E67</f>
        <v>0</v>
      </c>
      <c r="G8" s="127">
        <f t="shared" si="0"/>
        <v>0</v>
      </c>
      <c r="H8" s="127">
        <f t="shared" si="0"/>
        <v>0</v>
      </c>
      <c r="I8" s="127">
        <f t="shared" si="0"/>
        <v>0</v>
      </c>
      <c r="J8" s="127">
        <f t="shared" si="0"/>
        <v>0</v>
      </c>
      <c r="K8" s="127">
        <f t="shared" si="0"/>
        <v>0</v>
      </c>
      <c r="L8" s="127">
        <f t="shared" si="0"/>
        <v>0</v>
      </c>
      <c r="M8" s="128">
        <f t="shared" si="0"/>
        <v>0</v>
      </c>
      <c r="N8" s="308" t="s">
        <v>296</v>
      </c>
    </row>
    <row r="9" spans="2:14" ht="17.25" x14ac:dyDescent="0.35">
      <c r="B9" s="121"/>
      <c r="C9" s="122"/>
      <c r="D9" s="127"/>
      <c r="E9" s="127"/>
      <c r="F9" s="127"/>
      <c r="G9" s="127"/>
      <c r="H9" s="127"/>
      <c r="I9" s="127"/>
      <c r="J9" s="127"/>
      <c r="K9" s="127"/>
      <c r="L9" s="127"/>
      <c r="M9" s="128"/>
      <c r="N9" s="308"/>
    </row>
    <row r="10" spans="2:14" ht="17.25" x14ac:dyDescent="0.35">
      <c r="B10" s="125" t="s">
        <v>0</v>
      </c>
      <c r="C10" s="126"/>
      <c r="D10" s="129"/>
      <c r="E10" s="129"/>
      <c r="F10" s="129"/>
      <c r="G10" s="129"/>
      <c r="H10" s="129"/>
      <c r="I10" s="129"/>
      <c r="J10" s="129"/>
      <c r="K10" s="129"/>
      <c r="L10" s="129"/>
      <c r="M10" s="130"/>
      <c r="N10" s="308"/>
    </row>
    <row r="11" spans="2:14" ht="17.25" x14ac:dyDescent="0.35">
      <c r="B11" s="121" t="s">
        <v>302</v>
      </c>
      <c r="C11" s="122"/>
      <c r="D11" s="129">
        <f>'Grant funding'!D9</f>
        <v>0</v>
      </c>
      <c r="E11" s="129">
        <f>'Grant funding'!E9</f>
        <v>0</v>
      </c>
      <c r="F11" s="129">
        <f>'Grant funding'!F9</f>
        <v>0</v>
      </c>
      <c r="G11" s="129">
        <f>'Grant funding'!G9</f>
        <v>0</v>
      </c>
      <c r="H11" s="129">
        <f>'Grant funding'!H9</f>
        <v>0</v>
      </c>
      <c r="I11" s="129">
        <f>'Grant funding'!I9</f>
        <v>0</v>
      </c>
      <c r="J11" s="129">
        <f>'Grant funding'!J9</f>
        <v>0</v>
      </c>
      <c r="K11" s="129">
        <f>'Grant funding'!K9</f>
        <v>0</v>
      </c>
      <c r="L11" s="129">
        <f>'Grant funding'!L9</f>
        <v>0</v>
      </c>
      <c r="M11" s="130">
        <f>'Grant funding'!M9</f>
        <v>0</v>
      </c>
      <c r="N11" s="308" t="s">
        <v>207</v>
      </c>
    </row>
    <row r="12" spans="2:14" ht="17.25" x14ac:dyDescent="0.35">
      <c r="B12" s="121" t="s">
        <v>255</v>
      </c>
      <c r="C12" s="110">
        <f>'Capital income'!E39*100</f>
        <v>0</v>
      </c>
      <c r="D12" s="129">
        <f>'Capital income'!J39*100</f>
        <v>0</v>
      </c>
      <c r="E12" s="129">
        <f>'Capital income'!O39*100</f>
        <v>0</v>
      </c>
      <c r="F12" s="129">
        <f>'Capital income'!T39*100</f>
        <v>0</v>
      </c>
      <c r="G12" s="129">
        <f>'Capital income'!Y39*100</f>
        <v>0</v>
      </c>
      <c r="H12" s="129">
        <f>'Capital income'!AD39*100</f>
        <v>0</v>
      </c>
      <c r="I12" s="129"/>
      <c r="J12" s="129"/>
      <c r="K12" s="129"/>
      <c r="L12" s="129"/>
      <c r="M12" s="130"/>
      <c r="N12" s="308" t="s">
        <v>311</v>
      </c>
    </row>
    <row r="13" spans="2:14" ht="17.25" x14ac:dyDescent="0.35">
      <c r="B13" s="121" t="str">
        <f>'Heritage attraction'!B2</f>
        <v>Heritage attraction</v>
      </c>
      <c r="C13" s="122"/>
      <c r="D13" s="129">
        <f>'Heritage attraction'!D6</f>
        <v>0</v>
      </c>
      <c r="E13" s="129">
        <f>'Heritage attraction'!E6</f>
        <v>0</v>
      </c>
      <c r="F13" s="129">
        <f>'Heritage attraction'!F6</f>
        <v>0</v>
      </c>
      <c r="G13" s="129">
        <f>'Heritage attraction'!G6</f>
        <v>0</v>
      </c>
      <c r="H13" s="129">
        <f>'Heritage attraction'!H6</f>
        <v>0</v>
      </c>
      <c r="I13" s="129">
        <f>'Heritage attraction'!I6</f>
        <v>0</v>
      </c>
      <c r="J13" s="129">
        <f>'Heritage attraction'!J6</f>
        <v>0</v>
      </c>
      <c r="K13" s="129">
        <f>'Heritage attraction'!K6</f>
        <v>0</v>
      </c>
      <c r="L13" s="129">
        <f>'Heritage attraction'!L6</f>
        <v>0</v>
      </c>
      <c r="M13" s="130">
        <f>'Heritage attraction'!M6</f>
        <v>0</v>
      </c>
      <c r="N13" s="308" t="s">
        <v>364</v>
      </c>
    </row>
    <row r="14" spans="2:14" ht="17.25" x14ac:dyDescent="0.25">
      <c r="B14" s="121" t="str">
        <f>'Rental income'!B2</f>
        <v>Rental of outbuildings</v>
      </c>
      <c r="C14" s="122"/>
      <c r="D14" s="129">
        <f>'Rental income'!D10</f>
        <v>0</v>
      </c>
      <c r="E14" s="129">
        <f>'Rental income'!E10</f>
        <v>0</v>
      </c>
      <c r="F14" s="129">
        <f>'Rental income'!F10</f>
        <v>0</v>
      </c>
      <c r="G14" s="129">
        <f>'Rental income'!G10</f>
        <v>0</v>
      </c>
      <c r="H14" s="129">
        <f>'Rental income'!H10</f>
        <v>0</v>
      </c>
      <c r="I14" s="129">
        <f>'Rental income'!I10</f>
        <v>0</v>
      </c>
      <c r="J14" s="129">
        <f>'Rental income'!J10</f>
        <v>0</v>
      </c>
      <c r="K14" s="129">
        <f>'Rental income'!K10</f>
        <v>0</v>
      </c>
      <c r="L14" s="129">
        <f>'Rental income'!L10</f>
        <v>0</v>
      </c>
      <c r="M14" s="130">
        <f>'Rental income'!M10</f>
        <v>0</v>
      </c>
      <c r="N14" s="480" t="s">
        <v>209</v>
      </c>
    </row>
    <row r="15" spans="2:14" ht="17.25" x14ac:dyDescent="0.25">
      <c r="B15" s="121" t="str">
        <f>'Rental income'!B13</f>
        <v>Rental of offices</v>
      </c>
      <c r="C15" s="122"/>
      <c r="D15" s="129">
        <f>'Rental income'!D21</f>
        <v>0</v>
      </c>
      <c r="E15" s="129">
        <f>'Rental income'!E21</f>
        <v>0</v>
      </c>
      <c r="F15" s="129">
        <f>'Rental income'!F21</f>
        <v>0</v>
      </c>
      <c r="G15" s="129">
        <f>'Rental income'!G21</f>
        <v>0</v>
      </c>
      <c r="H15" s="129">
        <f>'Rental income'!H21</f>
        <v>0</v>
      </c>
      <c r="I15" s="129">
        <f>'Rental income'!I21</f>
        <v>0</v>
      </c>
      <c r="J15" s="129">
        <f>'Rental income'!J21</f>
        <v>0</v>
      </c>
      <c r="K15" s="129">
        <f>'Rental income'!K21</f>
        <v>0</v>
      </c>
      <c r="L15" s="129">
        <f>'Rental income'!L21</f>
        <v>0</v>
      </c>
      <c r="M15" s="130">
        <f>'Rental income'!M21</f>
        <v>0</v>
      </c>
      <c r="N15" s="485"/>
    </row>
    <row r="16" spans="2:14" ht="17.25" x14ac:dyDescent="0.25">
      <c r="B16" s="121">
        <f>'Rental income'!B27</f>
        <v>0</v>
      </c>
      <c r="C16" s="122"/>
      <c r="D16" s="129">
        <f>'Rental income'!D27</f>
        <v>0</v>
      </c>
      <c r="E16" s="129">
        <f>'Rental income'!E27</f>
        <v>0</v>
      </c>
      <c r="F16" s="129">
        <f>'Rental income'!F27</f>
        <v>0</v>
      </c>
      <c r="G16" s="129">
        <f>'Rental income'!G27</f>
        <v>0</v>
      </c>
      <c r="H16" s="129">
        <f>'Rental income'!H27</f>
        <v>0</v>
      </c>
      <c r="I16" s="129">
        <f>'Rental income'!I27</f>
        <v>0</v>
      </c>
      <c r="J16" s="129">
        <f>'Rental income'!J27</f>
        <v>0</v>
      </c>
      <c r="K16" s="129">
        <f>'Rental income'!K27</f>
        <v>0</v>
      </c>
      <c r="L16" s="129">
        <f>'Rental income'!L27</f>
        <v>0</v>
      </c>
      <c r="M16" s="129">
        <f>'Rental income'!M27</f>
        <v>0</v>
      </c>
      <c r="N16" s="485"/>
    </row>
    <row r="17" spans="2:14" ht="17.25" x14ac:dyDescent="0.25">
      <c r="B17" s="121">
        <f>'Rental income'!B28</f>
        <v>0</v>
      </c>
      <c r="C17" s="122"/>
      <c r="D17" s="129">
        <f>'Rental income'!D28</f>
        <v>0</v>
      </c>
      <c r="E17" s="129">
        <f>'Rental income'!E28</f>
        <v>0</v>
      </c>
      <c r="F17" s="129">
        <f>'Rental income'!F28</f>
        <v>0</v>
      </c>
      <c r="G17" s="129">
        <f>'Rental income'!G28</f>
        <v>0</v>
      </c>
      <c r="H17" s="129">
        <f>'Rental income'!H28</f>
        <v>0</v>
      </c>
      <c r="I17" s="129">
        <f>'Rental income'!I28</f>
        <v>0</v>
      </c>
      <c r="J17" s="129">
        <f>'Rental income'!J28</f>
        <v>0</v>
      </c>
      <c r="K17" s="129">
        <f>'Rental income'!K28</f>
        <v>0</v>
      </c>
      <c r="L17" s="129">
        <f>'Rental income'!L28</f>
        <v>0</v>
      </c>
      <c r="M17" s="129">
        <f>'Rental income'!M28</f>
        <v>0</v>
      </c>
      <c r="N17" s="485"/>
    </row>
    <row r="18" spans="2:14" ht="17.25" x14ac:dyDescent="0.25">
      <c r="B18" s="121">
        <f>'Rental income'!B29</f>
        <v>0</v>
      </c>
      <c r="C18" s="122"/>
      <c r="D18" s="129">
        <f>'Rental income'!D29</f>
        <v>0</v>
      </c>
      <c r="E18" s="129">
        <f>'Rental income'!E29</f>
        <v>0</v>
      </c>
      <c r="F18" s="129">
        <f>'Rental income'!F29</f>
        <v>0</v>
      </c>
      <c r="G18" s="129">
        <f>'Rental income'!G29</f>
        <v>0</v>
      </c>
      <c r="H18" s="129">
        <f>'Rental income'!H29</f>
        <v>0</v>
      </c>
      <c r="I18" s="129">
        <f>'Rental income'!I29</f>
        <v>0</v>
      </c>
      <c r="J18" s="129">
        <f>'Rental income'!J29</f>
        <v>0</v>
      </c>
      <c r="K18" s="129">
        <f>'Rental income'!K29</f>
        <v>0</v>
      </c>
      <c r="L18" s="129">
        <f>'Rental income'!L29</f>
        <v>0</v>
      </c>
      <c r="M18" s="129">
        <f>'Rental income'!M29</f>
        <v>0</v>
      </c>
      <c r="N18" s="485"/>
    </row>
    <row r="19" spans="2:14" ht="17.25" x14ac:dyDescent="0.25">
      <c r="B19" s="121">
        <f>'Rental income'!B30</f>
        <v>0</v>
      </c>
      <c r="C19" s="122"/>
      <c r="D19" s="129">
        <f>'Rental income'!D30</f>
        <v>0</v>
      </c>
      <c r="E19" s="129">
        <f>'Rental income'!E30</f>
        <v>0</v>
      </c>
      <c r="F19" s="129">
        <f>'Rental income'!F30</f>
        <v>0</v>
      </c>
      <c r="G19" s="129">
        <f>'Rental income'!G30</f>
        <v>0</v>
      </c>
      <c r="H19" s="129">
        <f>'Rental income'!H30</f>
        <v>0</v>
      </c>
      <c r="I19" s="129">
        <f>'Rental income'!I30</f>
        <v>0</v>
      </c>
      <c r="J19" s="129">
        <f>'Rental income'!J30</f>
        <v>0</v>
      </c>
      <c r="K19" s="129">
        <f>'Rental income'!K30</f>
        <v>0</v>
      </c>
      <c r="L19" s="129">
        <f>'Rental income'!L30</f>
        <v>0</v>
      </c>
      <c r="M19" s="129">
        <f>'Rental income'!M30</f>
        <v>0</v>
      </c>
      <c r="N19" s="485"/>
    </row>
    <row r="20" spans="2:14" ht="17.25" x14ac:dyDescent="0.25">
      <c r="B20" s="121">
        <f>'Rental income'!B31</f>
        <v>0</v>
      </c>
      <c r="C20" s="122"/>
      <c r="D20" s="129">
        <f>'Rental income'!D31</f>
        <v>0</v>
      </c>
      <c r="E20" s="129">
        <f>'Rental income'!E31</f>
        <v>0</v>
      </c>
      <c r="F20" s="129">
        <f>'Rental income'!F31</f>
        <v>0</v>
      </c>
      <c r="G20" s="129">
        <f>'Rental income'!G31</f>
        <v>0</v>
      </c>
      <c r="H20" s="129">
        <f>'Rental income'!H31</f>
        <v>0</v>
      </c>
      <c r="I20" s="129">
        <f>'Rental income'!I31</f>
        <v>0</v>
      </c>
      <c r="J20" s="129">
        <f>'Rental income'!J31</f>
        <v>0</v>
      </c>
      <c r="K20" s="129">
        <f>'Rental income'!K31</f>
        <v>0</v>
      </c>
      <c r="L20" s="129">
        <f>'Rental income'!L31</f>
        <v>0</v>
      </c>
      <c r="M20" s="129">
        <f>'Rental income'!M31</f>
        <v>0</v>
      </c>
      <c r="N20" s="485"/>
    </row>
    <row r="21" spans="2:14" ht="17.25" x14ac:dyDescent="0.25">
      <c r="B21" s="121">
        <f>'Rental income'!B32</f>
        <v>0</v>
      </c>
      <c r="C21" s="122"/>
      <c r="D21" s="129">
        <f>'Rental income'!D32</f>
        <v>0</v>
      </c>
      <c r="E21" s="129">
        <f>'Rental income'!E32</f>
        <v>0</v>
      </c>
      <c r="F21" s="129">
        <f>'Rental income'!F32</f>
        <v>0</v>
      </c>
      <c r="G21" s="129">
        <f>'Rental income'!G32</f>
        <v>0</v>
      </c>
      <c r="H21" s="129">
        <f>'Rental income'!H32</f>
        <v>0</v>
      </c>
      <c r="I21" s="129">
        <f>'Rental income'!I32</f>
        <v>0</v>
      </c>
      <c r="J21" s="129">
        <f>'Rental income'!J32</f>
        <v>0</v>
      </c>
      <c r="K21" s="129">
        <f>'Rental income'!K32</f>
        <v>0</v>
      </c>
      <c r="L21" s="129">
        <f>'Rental income'!L32</f>
        <v>0</v>
      </c>
      <c r="M21" s="129">
        <f>'Rental income'!M32</f>
        <v>0</v>
      </c>
      <c r="N21" s="485"/>
    </row>
    <row r="22" spans="2:14" ht="17.25" x14ac:dyDescent="0.25">
      <c r="B22" s="121">
        <f>'Rental income'!B33</f>
        <v>0</v>
      </c>
      <c r="C22" s="122"/>
      <c r="D22" s="129">
        <f>'Rental income'!D33</f>
        <v>0</v>
      </c>
      <c r="E22" s="129">
        <f>'Rental income'!E33</f>
        <v>0</v>
      </c>
      <c r="F22" s="129">
        <f>'Rental income'!F33</f>
        <v>0</v>
      </c>
      <c r="G22" s="129">
        <f>'Rental income'!G33</f>
        <v>0</v>
      </c>
      <c r="H22" s="129">
        <f>'Rental income'!H33</f>
        <v>0</v>
      </c>
      <c r="I22" s="129">
        <f>'Rental income'!I33</f>
        <v>0</v>
      </c>
      <c r="J22" s="129">
        <f>'Rental income'!J33</f>
        <v>0</v>
      </c>
      <c r="K22" s="129">
        <f>'Rental income'!K33</f>
        <v>0</v>
      </c>
      <c r="L22" s="129">
        <f>'Rental income'!L33</f>
        <v>0</v>
      </c>
      <c r="M22" s="129">
        <f>'Rental income'!M33</f>
        <v>0</v>
      </c>
      <c r="N22" s="485"/>
    </row>
    <row r="23" spans="2:14" ht="17.25" x14ac:dyDescent="0.35">
      <c r="B23" s="121" t="str">
        <f>'Café '!B2</f>
        <v xml:space="preserve">Café </v>
      </c>
      <c r="C23" s="122"/>
      <c r="D23" s="129">
        <f>'Café '!D16</f>
        <v>0</v>
      </c>
      <c r="E23" s="129">
        <f>'Café '!E16</f>
        <v>0</v>
      </c>
      <c r="F23" s="129">
        <f>'Café '!F16</f>
        <v>0</v>
      </c>
      <c r="G23" s="129">
        <f>'Café '!G16</f>
        <v>0</v>
      </c>
      <c r="H23" s="129">
        <f>'Café '!H16</f>
        <v>0</v>
      </c>
      <c r="I23" s="129">
        <f>'Café '!I16</f>
        <v>0</v>
      </c>
      <c r="J23" s="129">
        <f>'Café '!J16</f>
        <v>0</v>
      </c>
      <c r="K23" s="129">
        <f>'Café '!K16</f>
        <v>0</v>
      </c>
      <c r="L23" s="129">
        <f>'Café '!L16</f>
        <v>0</v>
      </c>
      <c r="M23" s="130">
        <f>'Café '!M16</f>
        <v>0</v>
      </c>
      <c r="N23" s="308" t="s">
        <v>210</v>
      </c>
    </row>
    <row r="24" spans="2:14" ht="17.25" x14ac:dyDescent="0.25">
      <c r="B24" s="121" t="str">
        <f>Activities!B5</f>
        <v>Service charges</v>
      </c>
      <c r="C24" s="122"/>
      <c r="D24" s="110">
        <f>Activities!D5</f>
        <v>0</v>
      </c>
      <c r="E24" s="110">
        <f>Activities!E5</f>
        <v>0</v>
      </c>
      <c r="F24" s="110">
        <f>Activities!F5</f>
        <v>0</v>
      </c>
      <c r="G24" s="110">
        <f>Activities!G5</f>
        <v>0</v>
      </c>
      <c r="H24" s="110">
        <f>Activities!H5</f>
        <v>0</v>
      </c>
      <c r="I24" s="110">
        <f>Activities!I5</f>
        <v>0</v>
      </c>
      <c r="J24" s="110">
        <f>Activities!J5</f>
        <v>0</v>
      </c>
      <c r="K24" s="110">
        <f>Activities!K5</f>
        <v>0</v>
      </c>
      <c r="L24" s="110">
        <f>Activities!L5</f>
        <v>0</v>
      </c>
      <c r="M24" s="111">
        <f>Activities!M5</f>
        <v>0</v>
      </c>
      <c r="N24" s="483" t="s">
        <v>363</v>
      </c>
    </row>
    <row r="25" spans="2:14" ht="17.25" x14ac:dyDescent="0.25">
      <c r="B25" s="121">
        <f>Activities!B6</f>
        <v>0</v>
      </c>
      <c r="C25" s="122"/>
      <c r="D25" s="110">
        <f>Activities!D6</f>
        <v>0</v>
      </c>
      <c r="E25" s="110">
        <f>Activities!E6</f>
        <v>0</v>
      </c>
      <c r="F25" s="110">
        <f>Activities!F6</f>
        <v>0</v>
      </c>
      <c r="G25" s="110">
        <f>Activities!G6</f>
        <v>0</v>
      </c>
      <c r="H25" s="110">
        <f>Activities!H6</f>
        <v>0</v>
      </c>
      <c r="I25" s="110">
        <f>Activities!I6</f>
        <v>0</v>
      </c>
      <c r="J25" s="110">
        <f>Activities!J6</f>
        <v>0</v>
      </c>
      <c r="K25" s="110">
        <f>Activities!K6</f>
        <v>0</v>
      </c>
      <c r="L25" s="110">
        <f>Activities!L6</f>
        <v>0</v>
      </c>
      <c r="M25" s="111">
        <f>Activities!M6</f>
        <v>0</v>
      </c>
      <c r="N25" s="484"/>
    </row>
    <row r="26" spans="2:14" ht="17.25" x14ac:dyDescent="0.25">
      <c r="B26" s="121">
        <f>Activities!B7</f>
        <v>0</v>
      </c>
      <c r="C26" s="122"/>
      <c r="D26" s="110">
        <f>Activities!D7</f>
        <v>0</v>
      </c>
      <c r="E26" s="110">
        <f>Activities!E7</f>
        <v>0</v>
      </c>
      <c r="F26" s="110">
        <f>Activities!F7</f>
        <v>0</v>
      </c>
      <c r="G26" s="110">
        <f>Activities!G7</f>
        <v>0</v>
      </c>
      <c r="H26" s="110">
        <f>Activities!H7</f>
        <v>0</v>
      </c>
      <c r="I26" s="110">
        <f>Activities!I7</f>
        <v>0</v>
      </c>
      <c r="J26" s="110">
        <f>Activities!J7</f>
        <v>0</v>
      </c>
      <c r="K26" s="110">
        <f>Activities!K7</f>
        <v>0</v>
      </c>
      <c r="L26" s="110">
        <f>Activities!L7</f>
        <v>0</v>
      </c>
      <c r="M26" s="111">
        <f>Activities!M7</f>
        <v>0</v>
      </c>
      <c r="N26" s="484"/>
    </row>
    <row r="27" spans="2:14" ht="17.25" x14ac:dyDescent="0.25">
      <c r="B27" s="121">
        <f>Activities!B8</f>
        <v>0</v>
      </c>
      <c r="C27" s="122"/>
      <c r="D27" s="110">
        <f>Activities!D8</f>
        <v>0</v>
      </c>
      <c r="E27" s="110">
        <f>Activities!E8</f>
        <v>0</v>
      </c>
      <c r="F27" s="110">
        <f>Activities!F8</f>
        <v>0</v>
      </c>
      <c r="G27" s="110">
        <f>Activities!G8</f>
        <v>0</v>
      </c>
      <c r="H27" s="110">
        <f>Activities!H8</f>
        <v>0</v>
      </c>
      <c r="I27" s="110">
        <f>Activities!I8</f>
        <v>0</v>
      </c>
      <c r="J27" s="110">
        <f>Activities!J8</f>
        <v>0</v>
      </c>
      <c r="K27" s="110">
        <f>Activities!K8</f>
        <v>0</v>
      </c>
      <c r="L27" s="129"/>
      <c r="M27" s="130"/>
      <c r="N27" s="484"/>
    </row>
    <row r="28" spans="2:14" ht="17.25" x14ac:dyDescent="0.25">
      <c r="B28" s="121">
        <f>Activities!B9</f>
        <v>0</v>
      </c>
      <c r="C28" s="122"/>
      <c r="D28" s="110">
        <f>Activities!D9</f>
        <v>0</v>
      </c>
      <c r="E28" s="110">
        <f>Activities!E9</f>
        <v>0</v>
      </c>
      <c r="F28" s="110">
        <f>Activities!F9</f>
        <v>0</v>
      </c>
      <c r="G28" s="110">
        <f>Activities!G9</f>
        <v>0</v>
      </c>
      <c r="H28" s="110">
        <f>Activities!H9</f>
        <v>0</v>
      </c>
      <c r="I28" s="110">
        <f>Activities!I9</f>
        <v>0</v>
      </c>
      <c r="J28" s="110">
        <f>Activities!J9</f>
        <v>0</v>
      </c>
      <c r="K28" s="110">
        <f>Activities!K9</f>
        <v>0</v>
      </c>
      <c r="L28" s="129"/>
      <c r="M28" s="130"/>
      <c r="N28" s="484"/>
    </row>
    <row r="29" spans="2:14" ht="17.25" x14ac:dyDescent="0.25">
      <c r="B29" s="121">
        <f>Activities!B10</f>
        <v>0</v>
      </c>
      <c r="C29" s="122"/>
      <c r="D29" s="110">
        <f>Activities!D10</f>
        <v>0</v>
      </c>
      <c r="E29" s="110">
        <f>Activities!E10</f>
        <v>0</v>
      </c>
      <c r="F29" s="110">
        <f>Activities!F10</f>
        <v>0</v>
      </c>
      <c r="G29" s="110">
        <f>Activities!G10</f>
        <v>0</v>
      </c>
      <c r="H29" s="110">
        <f>Activities!H10</f>
        <v>0</v>
      </c>
      <c r="I29" s="110">
        <f>Activities!I10</f>
        <v>0</v>
      </c>
      <c r="J29" s="110">
        <f>Activities!J10</f>
        <v>0</v>
      </c>
      <c r="K29" s="110">
        <f>Activities!K10</f>
        <v>0</v>
      </c>
      <c r="L29" s="129"/>
      <c r="M29" s="130"/>
      <c r="N29" s="484"/>
    </row>
    <row r="30" spans="2:14" ht="17.25" x14ac:dyDescent="0.25">
      <c r="B30" s="121">
        <f>Activities!B11</f>
        <v>0</v>
      </c>
      <c r="C30" s="122"/>
      <c r="D30" s="110">
        <f>Activities!D11</f>
        <v>0</v>
      </c>
      <c r="E30" s="110">
        <f>Activities!E11</f>
        <v>0</v>
      </c>
      <c r="F30" s="110">
        <f>Activities!F11</f>
        <v>0</v>
      </c>
      <c r="G30" s="110">
        <f>Activities!G11</f>
        <v>0</v>
      </c>
      <c r="H30" s="110">
        <f>Activities!H11</f>
        <v>0</v>
      </c>
      <c r="I30" s="110">
        <f>Activities!I11</f>
        <v>0</v>
      </c>
      <c r="J30" s="110">
        <f>Activities!J11</f>
        <v>0</v>
      </c>
      <c r="K30" s="110">
        <f>Activities!K11</f>
        <v>0</v>
      </c>
      <c r="L30" s="129"/>
      <c r="M30" s="130"/>
      <c r="N30" s="484"/>
    </row>
    <row r="31" spans="2:14" ht="17.25" x14ac:dyDescent="0.25">
      <c r="B31" s="121">
        <f>Activities!B12</f>
        <v>0</v>
      </c>
      <c r="C31" s="122"/>
      <c r="D31" s="110">
        <f>Activities!D12</f>
        <v>0</v>
      </c>
      <c r="E31" s="110">
        <f>Activities!E12</f>
        <v>0</v>
      </c>
      <c r="F31" s="110">
        <f>Activities!F12</f>
        <v>0</v>
      </c>
      <c r="G31" s="110">
        <f>Activities!G12</f>
        <v>0</v>
      </c>
      <c r="H31" s="110">
        <f>Activities!H12</f>
        <v>0</v>
      </c>
      <c r="I31" s="110">
        <f>Activities!I12</f>
        <v>0</v>
      </c>
      <c r="J31" s="110">
        <f>Activities!J12</f>
        <v>0</v>
      </c>
      <c r="K31" s="110">
        <f>Activities!K12</f>
        <v>0</v>
      </c>
      <c r="L31" s="129"/>
      <c r="M31" s="130"/>
      <c r="N31" s="484"/>
    </row>
    <row r="32" spans="2:14" ht="17.25" x14ac:dyDescent="0.35">
      <c r="B32" s="121" t="s">
        <v>1</v>
      </c>
      <c r="C32" s="122"/>
      <c r="D32" s="129">
        <f>Shop!D9</f>
        <v>0</v>
      </c>
      <c r="E32" s="129">
        <f>Shop!E9</f>
        <v>0</v>
      </c>
      <c r="F32" s="129">
        <f>Shop!F9</f>
        <v>0</v>
      </c>
      <c r="G32" s="129">
        <f>Shop!G9</f>
        <v>0</v>
      </c>
      <c r="H32" s="129">
        <f>Shop!H9</f>
        <v>0</v>
      </c>
      <c r="I32" s="129">
        <f>Shop!I9</f>
        <v>0</v>
      </c>
      <c r="J32" s="129">
        <f>Shop!J9</f>
        <v>0</v>
      </c>
      <c r="K32" s="129">
        <f>Shop!K9</f>
        <v>0</v>
      </c>
      <c r="L32" s="129">
        <f>Shop!L9</f>
        <v>0</v>
      </c>
      <c r="M32" s="130">
        <f>Shop!M9</f>
        <v>0</v>
      </c>
      <c r="N32" s="308" t="s">
        <v>211</v>
      </c>
    </row>
    <row r="33" spans="2:14" ht="17.25" x14ac:dyDescent="0.35">
      <c r="B33" s="121" t="s">
        <v>2</v>
      </c>
      <c r="C33" s="122"/>
      <c r="D33" s="129">
        <f>Events!E12</f>
        <v>0</v>
      </c>
      <c r="E33" s="129">
        <f>Events!F12</f>
        <v>0</v>
      </c>
      <c r="F33" s="129">
        <f>Events!G12</f>
        <v>0</v>
      </c>
      <c r="G33" s="129">
        <f>Events!H12</f>
        <v>0</v>
      </c>
      <c r="H33" s="129">
        <f>Events!I12</f>
        <v>0</v>
      </c>
      <c r="I33" s="129">
        <f>Events!J12</f>
        <v>0</v>
      </c>
      <c r="J33" s="129">
        <f>Events!K12</f>
        <v>0</v>
      </c>
      <c r="K33" s="129">
        <f>Events!L12</f>
        <v>0</v>
      </c>
      <c r="L33" s="129">
        <f>Events!M12</f>
        <v>0</v>
      </c>
      <c r="M33" s="130">
        <f>Events!N12</f>
        <v>0</v>
      </c>
      <c r="N33" s="308" t="s">
        <v>214</v>
      </c>
    </row>
    <row r="34" spans="2:14" ht="17.25" x14ac:dyDescent="0.35">
      <c r="B34" s="131" t="s">
        <v>56</v>
      </c>
      <c r="C34" s="132"/>
      <c r="D34" s="129">
        <f>Donations!D12</f>
        <v>0</v>
      </c>
      <c r="E34" s="129">
        <f>Donations!E12</f>
        <v>0</v>
      </c>
      <c r="F34" s="129">
        <f>Donations!F12</f>
        <v>0</v>
      </c>
      <c r="G34" s="129">
        <f>Donations!G12</f>
        <v>0</v>
      </c>
      <c r="H34" s="129">
        <f>Donations!H12</f>
        <v>0</v>
      </c>
      <c r="I34" s="129">
        <f>Donations!I12</f>
        <v>0</v>
      </c>
      <c r="J34" s="129">
        <f>Donations!J12</f>
        <v>0</v>
      </c>
      <c r="K34" s="129">
        <f>Donations!K12</f>
        <v>0</v>
      </c>
      <c r="L34" s="129">
        <f>Donations!L12</f>
        <v>0</v>
      </c>
      <c r="M34" s="130">
        <f>Donations!M12</f>
        <v>0</v>
      </c>
      <c r="N34" s="308" t="s">
        <v>212</v>
      </c>
    </row>
    <row r="35" spans="2:14" ht="17.25" x14ac:dyDescent="0.35">
      <c r="B35" s="131" t="s">
        <v>57</v>
      </c>
      <c r="C35" s="132"/>
      <c r="D35" s="129">
        <f>'Gift aid'!D23</f>
        <v>0</v>
      </c>
      <c r="E35" s="129">
        <f>'Gift aid'!E23</f>
        <v>0</v>
      </c>
      <c r="F35" s="129">
        <f>'Gift aid'!F23</f>
        <v>0</v>
      </c>
      <c r="G35" s="129">
        <f>'Gift aid'!G23</f>
        <v>0</v>
      </c>
      <c r="H35" s="129">
        <f>'Gift aid'!H23</f>
        <v>0</v>
      </c>
      <c r="I35" s="129">
        <f>'Gift aid'!I23</f>
        <v>0</v>
      </c>
      <c r="J35" s="129">
        <f>'Gift aid'!J23</f>
        <v>0</v>
      </c>
      <c r="K35" s="129">
        <f>'Gift aid'!K23</f>
        <v>0</v>
      </c>
      <c r="L35" s="129">
        <f>'Gift aid'!L23</f>
        <v>0</v>
      </c>
      <c r="M35" s="130">
        <f>'Gift aid'!M23</f>
        <v>0</v>
      </c>
      <c r="N35" s="308" t="s">
        <v>213</v>
      </c>
    </row>
    <row r="36" spans="2:14" ht="17.25" x14ac:dyDescent="0.35">
      <c r="B36" s="131" t="s">
        <v>18</v>
      </c>
      <c r="C36" s="132"/>
      <c r="D36" s="129"/>
      <c r="E36" s="129"/>
      <c r="F36" s="129"/>
      <c r="G36" s="129"/>
      <c r="H36" s="129"/>
      <c r="I36" s="129"/>
      <c r="J36" s="129"/>
      <c r="K36" s="129"/>
      <c r="L36" s="129"/>
      <c r="M36" s="130"/>
      <c r="N36" s="308"/>
    </row>
    <row r="37" spans="2:14" ht="17.25" x14ac:dyDescent="0.35">
      <c r="B37" s="131" t="s">
        <v>18</v>
      </c>
      <c r="C37" s="132"/>
      <c r="D37" s="129"/>
      <c r="E37" s="129"/>
      <c r="F37" s="129"/>
      <c r="G37" s="129"/>
      <c r="H37" s="129"/>
      <c r="I37" s="129"/>
      <c r="J37" s="129"/>
      <c r="K37" s="129"/>
      <c r="L37" s="129"/>
      <c r="M37" s="130"/>
      <c r="N37" s="308"/>
    </row>
    <row r="38" spans="2:14" ht="17.25" x14ac:dyDescent="0.35">
      <c r="B38" s="131"/>
      <c r="C38" s="132"/>
      <c r="D38" s="129"/>
      <c r="E38" s="129"/>
      <c r="F38" s="129"/>
      <c r="G38" s="129"/>
      <c r="H38" s="129"/>
      <c r="I38" s="129"/>
      <c r="J38" s="129"/>
      <c r="K38" s="129"/>
      <c r="L38" s="129"/>
      <c r="M38" s="130"/>
      <c r="N38" s="308"/>
    </row>
    <row r="39" spans="2:14" ht="17.25" x14ac:dyDescent="0.35">
      <c r="B39" s="125" t="s">
        <v>3</v>
      </c>
      <c r="C39" s="127">
        <f>SUM(C10:C38)</f>
        <v>0</v>
      </c>
      <c r="D39" s="127">
        <f>SUM(D10:D38)</f>
        <v>0</v>
      </c>
      <c r="E39" s="127">
        <f>SUM(E10:E38)</f>
        <v>0</v>
      </c>
      <c r="F39" s="127">
        <f>SUM(F10:F38)</f>
        <v>0</v>
      </c>
      <c r="G39" s="127">
        <f>SUM(G10:G38)</f>
        <v>0</v>
      </c>
      <c r="H39" s="127">
        <f>SUM(H10:H38)</f>
        <v>0</v>
      </c>
      <c r="I39" s="127">
        <f>SUM(I10:I38)</f>
        <v>0</v>
      </c>
      <c r="J39" s="127">
        <f>SUM(J10:J38)</f>
        <v>0</v>
      </c>
      <c r="K39" s="127">
        <f>SUM(K10:K38)</f>
        <v>0</v>
      </c>
      <c r="L39" s="127">
        <f>SUM(L10:L38)</f>
        <v>0</v>
      </c>
      <c r="M39" s="127">
        <f>SUM(M10:M38)</f>
        <v>0</v>
      </c>
      <c r="N39" s="308" t="s">
        <v>124</v>
      </c>
    </row>
    <row r="40" spans="2:14" ht="17.25" x14ac:dyDescent="0.35">
      <c r="B40" s="121"/>
      <c r="C40" s="122"/>
      <c r="D40" s="129"/>
      <c r="E40" s="129"/>
      <c r="F40" s="129"/>
      <c r="G40" s="129"/>
      <c r="H40" s="129"/>
      <c r="I40" s="129"/>
      <c r="J40" s="129"/>
      <c r="K40" s="129"/>
      <c r="L40" s="129"/>
      <c r="M40" s="130"/>
      <c r="N40" s="308"/>
    </row>
    <row r="41" spans="2:14" ht="17.25" x14ac:dyDescent="0.35">
      <c r="B41" s="125" t="s">
        <v>4</v>
      </c>
      <c r="C41" s="126"/>
      <c r="D41" s="129"/>
      <c r="E41" s="129"/>
      <c r="F41" s="129"/>
      <c r="G41" s="129"/>
      <c r="H41" s="129"/>
      <c r="I41" s="129"/>
      <c r="J41" s="129"/>
      <c r="K41" s="129"/>
      <c r="L41" s="129"/>
      <c r="M41" s="130"/>
      <c r="N41" s="308"/>
    </row>
    <row r="42" spans="2:14" ht="17.25" x14ac:dyDescent="0.35">
      <c r="B42" s="121" t="s">
        <v>299</v>
      </c>
      <c r="C42" s="122">
        <f>'Capital expenditure'!E46*100</f>
        <v>0</v>
      </c>
      <c r="D42" s="129">
        <f>'Capital expenditure'!J46*100</f>
        <v>0</v>
      </c>
      <c r="E42" s="129">
        <f>'Capital expenditure'!O46*100</f>
        <v>0</v>
      </c>
      <c r="F42" s="129">
        <f>'Capital expenditure'!T46*100</f>
        <v>0</v>
      </c>
      <c r="G42" s="129">
        <f>'Capital expenditure'!Y46*100</f>
        <v>0</v>
      </c>
      <c r="H42" s="129">
        <f>'Capital expenditure'!AD46*100</f>
        <v>0</v>
      </c>
      <c r="I42" s="129"/>
      <c r="J42" s="129"/>
      <c r="K42" s="129"/>
      <c r="L42" s="129"/>
      <c r="M42" s="130"/>
      <c r="N42" s="369"/>
    </row>
    <row r="43" spans="2:14" ht="17.25" x14ac:dyDescent="0.25">
      <c r="B43" s="109" t="str">
        <f>'Staff expenditure'!B38</f>
        <v>Staff total</v>
      </c>
      <c r="C43" s="129">
        <f>'Staff expenditure'!C38</f>
        <v>0</v>
      </c>
      <c r="D43" s="129">
        <f>'Staff expenditure'!D38</f>
        <v>0</v>
      </c>
      <c r="E43" s="129">
        <f>'Staff expenditure'!E38</f>
        <v>0</v>
      </c>
      <c r="F43" s="129">
        <f>'Staff expenditure'!F38</f>
        <v>0</v>
      </c>
      <c r="G43" s="129">
        <f>'Staff expenditure'!G38</f>
        <v>0</v>
      </c>
      <c r="H43" s="129">
        <f>'Staff expenditure'!H38</f>
        <v>0</v>
      </c>
      <c r="I43" s="129">
        <f>'Staff expenditure'!I38</f>
        <v>0</v>
      </c>
      <c r="J43" s="129">
        <f>'Staff expenditure'!J38</f>
        <v>0</v>
      </c>
      <c r="K43" s="129">
        <f>'Staff expenditure'!K38</f>
        <v>0</v>
      </c>
      <c r="L43" s="129">
        <f>'Staff expenditure'!L38</f>
        <v>0</v>
      </c>
      <c r="M43" s="130">
        <f>'Staff expenditure'!M38</f>
        <v>0</v>
      </c>
      <c r="N43" s="479" t="s">
        <v>125</v>
      </c>
    </row>
    <row r="44" spans="2:14" ht="17.25" x14ac:dyDescent="0.25">
      <c r="B44" s="114" t="str">
        <f>Overheads!B5</f>
        <v>Utilities</v>
      </c>
      <c r="C44" s="133">
        <f>Overheads!C5</f>
        <v>0</v>
      </c>
      <c r="D44" s="133">
        <f>Overheads!D5</f>
        <v>0</v>
      </c>
      <c r="E44" s="133">
        <f>Overheads!E5</f>
        <v>0</v>
      </c>
      <c r="F44" s="133">
        <f>Overheads!F5</f>
        <v>0</v>
      </c>
      <c r="G44" s="133">
        <f>Overheads!G5</f>
        <v>0</v>
      </c>
      <c r="H44" s="133">
        <f>Overheads!H5</f>
        <v>0</v>
      </c>
      <c r="I44" s="133">
        <f>Overheads!I5</f>
        <v>0</v>
      </c>
      <c r="J44" s="133">
        <f>Overheads!J5</f>
        <v>0</v>
      </c>
      <c r="K44" s="133">
        <f>Overheads!K5</f>
        <v>0</v>
      </c>
      <c r="L44" s="133">
        <f>Overheads!L5</f>
        <v>0</v>
      </c>
      <c r="M44" s="134">
        <f>Overheads!M5</f>
        <v>0</v>
      </c>
      <c r="N44" s="479"/>
    </row>
    <row r="45" spans="2:14" ht="17.25" x14ac:dyDescent="0.25">
      <c r="B45" s="114" t="str">
        <f>Overheads!B6</f>
        <v>Insurance</v>
      </c>
      <c r="C45" s="133">
        <f>Overheads!C6</f>
        <v>0</v>
      </c>
      <c r="D45" s="133">
        <f>Overheads!D6</f>
        <v>0</v>
      </c>
      <c r="E45" s="133">
        <f>Overheads!E6</f>
        <v>0</v>
      </c>
      <c r="F45" s="133">
        <f>Overheads!F6</f>
        <v>0</v>
      </c>
      <c r="G45" s="133">
        <f>Overheads!G6</f>
        <v>0</v>
      </c>
      <c r="H45" s="133">
        <f>Overheads!H6</f>
        <v>0</v>
      </c>
      <c r="I45" s="133">
        <f>Overheads!I6</f>
        <v>0</v>
      </c>
      <c r="J45" s="133">
        <f>Overheads!J6</f>
        <v>0</v>
      </c>
      <c r="K45" s="133">
        <f>Overheads!K6</f>
        <v>0</v>
      </c>
      <c r="L45" s="133">
        <f>Overheads!L6</f>
        <v>0</v>
      </c>
      <c r="M45" s="134">
        <f>Overheads!M6</f>
        <v>0</v>
      </c>
      <c r="N45" s="479"/>
    </row>
    <row r="46" spans="2:14" ht="17.25" x14ac:dyDescent="0.25">
      <c r="B46" s="114" t="str">
        <f>Overheads!B7</f>
        <v>Publicity</v>
      </c>
      <c r="C46" s="133">
        <f>Overheads!C7</f>
        <v>0</v>
      </c>
      <c r="D46" s="133">
        <f>Overheads!D7</f>
        <v>0</v>
      </c>
      <c r="E46" s="133">
        <f>Overheads!E7</f>
        <v>0</v>
      </c>
      <c r="F46" s="133">
        <f>Overheads!F7</f>
        <v>0</v>
      </c>
      <c r="G46" s="133">
        <f>Overheads!G7</f>
        <v>0</v>
      </c>
      <c r="H46" s="133">
        <f>Overheads!H7</f>
        <v>0</v>
      </c>
      <c r="I46" s="133">
        <f>Overheads!I7</f>
        <v>0</v>
      </c>
      <c r="J46" s="133">
        <f>Overheads!J7</f>
        <v>0</v>
      </c>
      <c r="K46" s="133">
        <f>Overheads!K7</f>
        <v>0</v>
      </c>
      <c r="L46" s="133">
        <f>Overheads!L7</f>
        <v>0</v>
      </c>
      <c r="M46" s="134">
        <f>Overheads!M7</f>
        <v>0</v>
      </c>
      <c r="N46" s="479"/>
    </row>
    <row r="47" spans="2:14" ht="17.25" x14ac:dyDescent="0.25">
      <c r="B47" s="114" t="str">
        <f>Overheads!B8</f>
        <v>IT</v>
      </c>
      <c r="C47" s="133">
        <f>Overheads!C8</f>
        <v>0</v>
      </c>
      <c r="D47" s="133">
        <f>Overheads!D8</f>
        <v>0</v>
      </c>
      <c r="E47" s="133">
        <f>Overheads!E8</f>
        <v>0</v>
      </c>
      <c r="F47" s="133">
        <f>Overheads!F8</f>
        <v>0</v>
      </c>
      <c r="G47" s="133">
        <f>Overheads!G8</f>
        <v>0</v>
      </c>
      <c r="H47" s="133">
        <f>Overheads!H8</f>
        <v>0</v>
      </c>
      <c r="I47" s="133">
        <f>Overheads!I8</f>
        <v>0</v>
      </c>
      <c r="J47" s="133">
        <f>Overheads!J8</f>
        <v>0</v>
      </c>
      <c r="K47" s="133">
        <f>Overheads!K8</f>
        <v>0</v>
      </c>
      <c r="L47" s="133">
        <f>Overheads!L8</f>
        <v>0</v>
      </c>
      <c r="M47" s="134">
        <f>Overheads!M8</f>
        <v>0</v>
      </c>
      <c r="N47" s="479"/>
    </row>
    <row r="48" spans="2:14" ht="17.25" x14ac:dyDescent="0.25">
      <c r="B48" s="114" t="str">
        <f>Overheads!B9</f>
        <v>Legal and audit</v>
      </c>
      <c r="C48" s="133">
        <f>Overheads!C9</f>
        <v>0</v>
      </c>
      <c r="D48" s="133">
        <f>Overheads!D9</f>
        <v>0</v>
      </c>
      <c r="E48" s="133">
        <f>Overheads!E9</f>
        <v>0</v>
      </c>
      <c r="F48" s="133">
        <f>Overheads!F9</f>
        <v>0</v>
      </c>
      <c r="G48" s="133">
        <f>Overheads!G9</f>
        <v>0</v>
      </c>
      <c r="H48" s="133">
        <f>Overheads!H9</f>
        <v>0</v>
      </c>
      <c r="I48" s="133">
        <f>Overheads!I9</f>
        <v>0</v>
      </c>
      <c r="J48" s="133">
        <f>Overheads!J9</f>
        <v>0</v>
      </c>
      <c r="K48" s="133">
        <f>Overheads!K9</f>
        <v>0</v>
      </c>
      <c r="L48" s="133">
        <f>Overheads!L9</f>
        <v>0</v>
      </c>
      <c r="M48" s="134">
        <f>Overheads!M9</f>
        <v>0</v>
      </c>
      <c r="N48" s="479"/>
    </row>
    <row r="49" spans="2:14" ht="17.25" x14ac:dyDescent="0.25">
      <c r="B49" s="114" t="str">
        <f>Overheads!B10</f>
        <v>Website</v>
      </c>
      <c r="C49" s="133">
        <f>Overheads!C10</f>
        <v>0</v>
      </c>
      <c r="D49" s="133">
        <f>Overheads!D10</f>
        <v>0</v>
      </c>
      <c r="E49" s="133">
        <f>Overheads!E10</f>
        <v>0</v>
      </c>
      <c r="F49" s="133">
        <f>Overheads!F10</f>
        <v>0</v>
      </c>
      <c r="G49" s="133">
        <f>Overheads!G10</f>
        <v>0</v>
      </c>
      <c r="H49" s="133">
        <f>Overheads!H10</f>
        <v>0</v>
      </c>
      <c r="I49" s="133">
        <f>Overheads!I10</f>
        <v>0</v>
      </c>
      <c r="J49" s="133">
        <f>Overheads!J10</f>
        <v>0</v>
      </c>
      <c r="K49" s="133">
        <f>Overheads!K10</f>
        <v>0</v>
      </c>
      <c r="L49" s="133">
        <f>Overheads!L10</f>
        <v>0</v>
      </c>
      <c r="M49" s="134">
        <f>Overheads!M10</f>
        <v>0</v>
      </c>
      <c r="N49" s="479"/>
    </row>
    <row r="50" spans="2:14" ht="17.25" x14ac:dyDescent="0.25">
      <c r="B50" s="114" t="str">
        <f>Overheads!B11</f>
        <v>Maintenance of building and gardens</v>
      </c>
      <c r="C50" s="133">
        <f>Overheads!C11</f>
        <v>0</v>
      </c>
      <c r="D50" s="133">
        <f>Overheads!D11</f>
        <v>0</v>
      </c>
      <c r="E50" s="133">
        <f>Overheads!E11</f>
        <v>0</v>
      </c>
      <c r="F50" s="133">
        <f>Overheads!F11</f>
        <v>0</v>
      </c>
      <c r="G50" s="133">
        <f>Overheads!G11</f>
        <v>0</v>
      </c>
      <c r="H50" s="133">
        <f>Overheads!H11</f>
        <v>0</v>
      </c>
      <c r="I50" s="133">
        <f>Overheads!I11</f>
        <v>0</v>
      </c>
      <c r="J50" s="133">
        <f>Overheads!J11</f>
        <v>0</v>
      </c>
      <c r="K50" s="133">
        <f>Overheads!K11</f>
        <v>0</v>
      </c>
      <c r="L50" s="133">
        <f>Overheads!L11</f>
        <v>0</v>
      </c>
      <c r="M50" s="134">
        <f>Overheads!M11</f>
        <v>0</v>
      </c>
      <c r="N50" s="479"/>
    </row>
    <row r="51" spans="2:14" ht="17.25" x14ac:dyDescent="0.25">
      <c r="B51" s="114" t="str">
        <f>Overheads!B12</f>
        <v>Volunteer costs</v>
      </c>
      <c r="C51" s="133">
        <f>Overheads!C12</f>
        <v>0</v>
      </c>
      <c r="D51" s="133">
        <f>Overheads!D12</f>
        <v>0</v>
      </c>
      <c r="E51" s="133">
        <f>Overheads!E12</f>
        <v>0</v>
      </c>
      <c r="F51" s="133">
        <f>Overheads!F12</f>
        <v>0</v>
      </c>
      <c r="G51" s="133">
        <f>Overheads!G12</f>
        <v>0</v>
      </c>
      <c r="H51" s="133">
        <f>Overheads!H12</f>
        <v>0</v>
      </c>
      <c r="I51" s="133">
        <f>Overheads!I12</f>
        <v>0</v>
      </c>
      <c r="J51" s="133">
        <f>Overheads!J12</f>
        <v>0</v>
      </c>
      <c r="K51" s="133">
        <f>Overheads!K12</f>
        <v>0</v>
      </c>
      <c r="L51" s="133">
        <f>Overheads!L12</f>
        <v>0</v>
      </c>
      <c r="M51" s="134">
        <f>Overheads!M12</f>
        <v>0</v>
      </c>
      <c r="N51" s="479"/>
    </row>
    <row r="52" spans="2:14" ht="17.25" x14ac:dyDescent="0.25">
      <c r="B52" s="114" t="str">
        <f>Overheads!B13</f>
        <v>Site services</v>
      </c>
      <c r="C52" s="133">
        <f>Overheads!C13</f>
        <v>0</v>
      </c>
      <c r="D52" s="133">
        <f>Overheads!D13</f>
        <v>0</v>
      </c>
      <c r="E52" s="133">
        <f>Overheads!E13</f>
        <v>0</v>
      </c>
      <c r="F52" s="133">
        <f>Overheads!F13</f>
        <v>0</v>
      </c>
      <c r="G52" s="133">
        <f>Overheads!G13</f>
        <v>0</v>
      </c>
      <c r="H52" s="133">
        <f>Overheads!H13</f>
        <v>0</v>
      </c>
      <c r="I52" s="133">
        <f>Overheads!I13</f>
        <v>0</v>
      </c>
      <c r="J52" s="133">
        <f>Overheads!J13</f>
        <v>0</v>
      </c>
      <c r="K52" s="133">
        <f>Overheads!K13</f>
        <v>0</v>
      </c>
      <c r="L52" s="133">
        <f>Overheads!L13</f>
        <v>0</v>
      </c>
      <c r="M52" s="134">
        <f>Overheads!M13</f>
        <v>0</v>
      </c>
      <c r="N52" s="479"/>
    </row>
    <row r="53" spans="2:14" ht="17.25" x14ac:dyDescent="0.25">
      <c r="B53" s="114" t="str">
        <f>Overheads!B14</f>
        <v>Admin</v>
      </c>
      <c r="C53" s="133">
        <f>Overheads!C14</f>
        <v>0</v>
      </c>
      <c r="D53" s="133">
        <f>Overheads!D14</f>
        <v>0</v>
      </c>
      <c r="E53" s="133">
        <f>Overheads!E14</f>
        <v>0</v>
      </c>
      <c r="F53" s="133">
        <f>Overheads!F14</f>
        <v>0</v>
      </c>
      <c r="G53" s="133">
        <f>Overheads!G14</f>
        <v>0</v>
      </c>
      <c r="H53" s="133">
        <f>Overheads!H14</f>
        <v>0</v>
      </c>
      <c r="I53" s="133">
        <f>Overheads!I14</f>
        <v>0</v>
      </c>
      <c r="J53" s="133">
        <f>Overheads!J14</f>
        <v>0</v>
      </c>
      <c r="K53" s="133">
        <f>Overheads!K14</f>
        <v>0</v>
      </c>
      <c r="L53" s="133">
        <f>Overheads!L14</f>
        <v>0</v>
      </c>
      <c r="M53" s="134">
        <f>Overheads!M14</f>
        <v>0</v>
      </c>
      <c r="N53" s="479"/>
    </row>
    <row r="54" spans="2:14" ht="17.25" x14ac:dyDescent="0.25">
      <c r="B54" s="114" t="str">
        <f>Overheads!B15</f>
        <v>Petrol</v>
      </c>
      <c r="C54" s="133">
        <f>Overheads!C15</f>
        <v>0</v>
      </c>
      <c r="D54" s="133">
        <f>Overheads!D15</f>
        <v>0</v>
      </c>
      <c r="E54" s="133">
        <f>Overheads!E15</f>
        <v>0</v>
      </c>
      <c r="F54" s="133">
        <f>Overheads!F15</f>
        <v>0</v>
      </c>
      <c r="G54" s="133">
        <f>Overheads!G15</f>
        <v>0</v>
      </c>
      <c r="H54" s="133">
        <f>Overheads!H15</f>
        <v>0</v>
      </c>
      <c r="I54" s="133">
        <f>Overheads!I15</f>
        <v>0</v>
      </c>
      <c r="J54" s="133">
        <f>Overheads!J15</f>
        <v>0</v>
      </c>
      <c r="K54" s="133">
        <f>Overheads!K15</f>
        <v>0</v>
      </c>
      <c r="L54" s="133">
        <f>Overheads!L15</f>
        <v>0</v>
      </c>
      <c r="M54" s="134">
        <f>Overheads!M15</f>
        <v>0</v>
      </c>
      <c r="N54" s="479"/>
    </row>
    <row r="55" spans="2:14" ht="17.25" x14ac:dyDescent="0.25">
      <c r="B55" s="114" t="str">
        <f>Overheads!B16</f>
        <v>Vehicle maintenance</v>
      </c>
      <c r="C55" s="133">
        <f>Overheads!C16</f>
        <v>0</v>
      </c>
      <c r="D55" s="133">
        <f>Overheads!D16</f>
        <v>0</v>
      </c>
      <c r="E55" s="133">
        <f>Overheads!E16</f>
        <v>0</v>
      </c>
      <c r="F55" s="133">
        <f>Overheads!F16</f>
        <v>0</v>
      </c>
      <c r="G55" s="133">
        <f>Overheads!G16</f>
        <v>0</v>
      </c>
      <c r="H55" s="133">
        <f>Overheads!H16</f>
        <v>0</v>
      </c>
      <c r="I55" s="133">
        <f>Overheads!I16</f>
        <v>0</v>
      </c>
      <c r="J55" s="133">
        <f>Overheads!J16</f>
        <v>0</v>
      </c>
      <c r="K55" s="133">
        <f>Overheads!K16</f>
        <v>0</v>
      </c>
      <c r="L55" s="133">
        <f>Overheads!L16</f>
        <v>0</v>
      </c>
      <c r="M55" s="134">
        <f>Overheads!M16</f>
        <v>0</v>
      </c>
      <c r="N55" s="479"/>
    </row>
    <row r="56" spans="2:14" ht="17.25" x14ac:dyDescent="0.25">
      <c r="B56" s="114" t="str">
        <f>Overheads!B18</f>
        <v>Other</v>
      </c>
      <c r="C56" s="133">
        <f>Overheads!C18</f>
        <v>0</v>
      </c>
      <c r="D56" s="133">
        <f>Overheads!D18</f>
        <v>0</v>
      </c>
      <c r="E56" s="133">
        <f>Overheads!E18</f>
        <v>0</v>
      </c>
      <c r="F56" s="133">
        <f>Overheads!F18</f>
        <v>0</v>
      </c>
      <c r="G56" s="133">
        <f>Overheads!G18</f>
        <v>0</v>
      </c>
      <c r="H56" s="133">
        <f>Overheads!H18</f>
        <v>0</v>
      </c>
      <c r="I56" s="133">
        <f>Overheads!I18</f>
        <v>0</v>
      </c>
      <c r="J56" s="133">
        <f>Overheads!J18</f>
        <v>0</v>
      </c>
      <c r="K56" s="133">
        <f>Overheads!K18</f>
        <v>0</v>
      </c>
      <c r="L56" s="133">
        <f>Overheads!L18</f>
        <v>0</v>
      </c>
      <c r="M56" s="134">
        <f>Overheads!M18</f>
        <v>0</v>
      </c>
      <c r="N56" s="480"/>
    </row>
    <row r="57" spans="2:14" ht="17.25" x14ac:dyDescent="0.25">
      <c r="B57" s="114" t="str">
        <f>Overheads!B19</f>
        <v>Other</v>
      </c>
      <c r="C57" s="133">
        <f>Overheads!C19</f>
        <v>0</v>
      </c>
      <c r="D57" s="133">
        <f>Overheads!D19</f>
        <v>0</v>
      </c>
      <c r="E57" s="133">
        <f>Overheads!E19</f>
        <v>0</v>
      </c>
      <c r="F57" s="133">
        <f>Overheads!F19</f>
        <v>0</v>
      </c>
      <c r="G57" s="133">
        <f>Overheads!G19</f>
        <v>0</v>
      </c>
      <c r="H57" s="133">
        <f>Overheads!H19</f>
        <v>0</v>
      </c>
      <c r="I57" s="133">
        <f>Overheads!I19</f>
        <v>0</v>
      </c>
      <c r="J57" s="133">
        <f>Overheads!J19</f>
        <v>0</v>
      </c>
      <c r="K57" s="133">
        <f>Overheads!K19</f>
        <v>0</v>
      </c>
      <c r="L57" s="133">
        <f>Overheads!L19</f>
        <v>0</v>
      </c>
      <c r="M57" s="134">
        <f>Overheads!M19</f>
        <v>0</v>
      </c>
      <c r="N57" s="480"/>
    </row>
    <row r="58" spans="2:14" ht="17.25" x14ac:dyDescent="0.25">
      <c r="B58" s="114" t="str">
        <f>Overheads!B19</f>
        <v>Other</v>
      </c>
      <c r="C58" s="115">
        <f>Overheads!C19</f>
        <v>0</v>
      </c>
      <c r="D58" s="115">
        <f>Overheads!D19</f>
        <v>0</v>
      </c>
      <c r="E58" s="115">
        <f>Overheads!E19</f>
        <v>0</v>
      </c>
      <c r="F58" s="115">
        <f>Overheads!F19</f>
        <v>0</v>
      </c>
      <c r="G58" s="115">
        <f>Overheads!G19</f>
        <v>0</v>
      </c>
      <c r="H58" s="115">
        <f>Overheads!H19</f>
        <v>0</v>
      </c>
      <c r="I58" s="115">
        <f>Overheads!I19</f>
        <v>0</v>
      </c>
      <c r="J58" s="115">
        <f>Overheads!J19</f>
        <v>0</v>
      </c>
      <c r="K58" s="115">
        <f>Overheads!K19</f>
        <v>0</v>
      </c>
      <c r="L58" s="115">
        <f>Overheads!L19</f>
        <v>0</v>
      </c>
      <c r="M58" s="115">
        <f>Overheads!M19</f>
        <v>0</v>
      </c>
      <c r="N58" s="311"/>
    </row>
    <row r="59" spans="2:14" ht="17.25" x14ac:dyDescent="0.25">
      <c r="B59" s="114" t="str">
        <f>'Finance costs'!B13</f>
        <v>Total finance costs</v>
      </c>
      <c r="C59" s="133">
        <f>'Finance costs'!C13</f>
        <v>0</v>
      </c>
      <c r="D59" s="133">
        <f>'Finance costs'!D13</f>
        <v>0</v>
      </c>
      <c r="E59" s="133">
        <f>'Finance costs'!E13</f>
        <v>0</v>
      </c>
      <c r="F59" s="133">
        <f>'Finance costs'!F13</f>
        <v>0</v>
      </c>
      <c r="G59" s="133">
        <f>'Finance costs'!G13</f>
        <v>0</v>
      </c>
      <c r="H59" s="133">
        <f>'Finance costs'!H13</f>
        <v>0</v>
      </c>
      <c r="I59" s="133">
        <f>'Finance costs'!I13</f>
        <v>0</v>
      </c>
      <c r="J59" s="133">
        <f>'Finance costs'!J13</f>
        <v>0</v>
      </c>
      <c r="K59" s="133">
        <f>'Finance costs'!K13</f>
        <v>0</v>
      </c>
      <c r="L59" s="133">
        <f>'Finance costs'!L13</f>
        <v>0</v>
      </c>
      <c r="M59" s="134">
        <f>'Finance costs'!M13</f>
        <v>0</v>
      </c>
      <c r="N59" s="310" t="s">
        <v>227</v>
      </c>
    </row>
    <row r="60" spans="2:14" ht="17.25" x14ac:dyDescent="0.35">
      <c r="B60" s="114" t="s">
        <v>262</v>
      </c>
      <c r="C60" s="110"/>
      <c r="D60" s="110">
        <f>'Income and expenditure'!C70</f>
        <v>0</v>
      </c>
      <c r="E60" s="110">
        <f>'Income and expenditure'!D70</f>
        <v>0</v>
      </c>
      <c r="F60" s="110">
        <f>'Income and expenditure'!E70</f>
        <v>0</v>
      </c>
      <c r="G60" s="110">
        <f>'Income and expenditure'!F70</f>
        <v>0</v>
      </c>
      <c r="H60" s="110">
        <f>'Income and expenditure'!G70</f>
        <v>0</v>
      </c>
      <c r="I60" s="110">
        <f>'Income and expenditure'!H70</f>
        <v>0</v>
      </c>
      <c r="J60" s="110">
        <f>'Income and expenditure'!I70</f>
        <v>0</v>
      </c>
      <c r="K60" s="110">
        <f>'Income and expenditure'!J70</f>
        <v>0</v>
      </c>
      <c r="L60" s="110">
        <f>'Income and expenditure'!K70</f>
        <v>0</v>
      </c>
      <c r="M60" s="110">
        <f>'Income and expenditure'!L70</f>
        <v>0</v>
      </c>
      <c r="N60" s="308" t="s">
        <v>355</v>
      </c>
    </row>
    <row r="61" spans="2:14" ht="17.25" x14ac:dyDescent="0.25">
      <c r="B61" s="114"/>
      <c r="C61" s="115"/>
      <c r="D61" s="133"/>
      <c r="E61" s="133"/>
      <c r="F61" s="133"/>
      <c r="G61" s="133"/>
      <c r="H61" s="133"/>
      <c r="I61" s="133"/>
      <c r="J61" s="133"/>
      <c r="K61" s="133"/>
      <c r="L61" s="133"/>
      <c r="M61" s="134"/>
      <c r="N61" s="310"/>
    </row>
    <row r="62" spans="2:14" ht="17.25" x14ac:dyDescent="0.35">
      <c r="B62" s="112" t="s">
        <v>19</v>
      </c>
      <c r="C62" s="127">
        <f t="shared" ref="C62:M62" si="1">SUM(C43:C61)</f>
        <v>0</v>
      </c>
      <c r="D62" s="127">
        <f t="shared" si="1"/>
        <v>0</v>
      </c>
      <c r="E62" s="127">
        <f t="shared" si="1"/>
        <v>0</v>
      </c>
      <c r="F62" s="127">
        <f t="shared" si="1"/>
        <v>0</v>
      </c>
      <c r="G62" s="127">
        <f t="shared" si="1"/>
        <v>0</v>
      </c>
      <c r="H62" s="127">
        <f t="shared" si="1"/>
        <v>0</v>
      </c>
      <c r="I62" s="127">
        <f t="shared" si="1"/>
        <v>0</v>
      </c>
      <c r="J62" s="127">
        <f t="shared" si="1"/>
        <v>0</v>
      </c>
      <c r="K62" s="127">
        <f t="shared" si="1"/>
        <v>0</v>
      </c>
      <c r="L62" s="127">
        <f t="shared" si="1"/>
        <v>0</v>
      </c>
      <c r="M62" s="127">
        <f t="shared" si="1"/>
        <v>0</v>
      </c>
      <c r="N62" s="308" t="s">
        <v>126</v>
      </c>
    </row>
    <row r="63" spans="2:14" ht="17.25" x14ac:dyDescent="0.35">
      <c r="B63" s="403" t="s">
        <v>390</v>
      </c>
      <c r="C63" s="408">
        <v>0.02</v>
      </c>
      <c r="D63" s="408">
        <v>0.02</v>
      </c>
      <c r="E63" s="408">
        <v>0.02</v>
      </c>
      <c r="F63" s="408">
        <v>0.02</v>
      </c>
      <c r="G63" s="408">
        <v>0.02</v>
      </c>
      <c r="H63" s="408">
        <v>0.02</v>
      </c>
      <c r="I63" s="408">
        <v>0.02</v>
      </c>
      <c r="J63" s="408">
        <v>0.02</v>
      </c>
      <c r="K63" s="408">
        <v>0.02</v>
      </c>
      <c r="L63" s="408">
        <v>0.02</v>
      </c>
      <c r="M63" s="409">
        <v>0.02</v>
      </c>
      <c r="N63" s="369"/>
    </row>
    <row r="64" spans="2:14" ht="17.25" x14ac:dyDescent="0.35">
      <c r="B64" s="131" t="s">
        <v>388</v>
      </c>
      <c r="C64" s="117">
        <f>C62*C63</f>
        <v>0</v>
      </c>
      <c r="D64" s="117">
        <f t="shared" ref="D64:M64" si="2">D62*D63</f>
        <v>0</v>
      </c>
      <c r="E64" s="117">
        <f t="shared" si="2"/>
        <v>0</v>
      </c>
      <c r="F64" s="117">
        <f t="shared" si="2"/>
        <v>0</v>
      </c>
      <c r="G64" s="117">
        <f t="shared" si="2"/>
        <v>0</v>
      </c>
      <c r="H64" s="117">
        <f t="shared" si="2"/>
        <v>0</v>
      </c>
      <c r="I64" s="117">
        <f t="shared" si="2"/>
        <v>0</v>
      </c>
      <c r="J64" s="117">
        <f t="shared" si="2"/>
        <v>0</v>
      </c>
      <c r="K64" s="117">
        <f t="shared" si="2"/>
        <v>0</v>
      </c>
      <c r="L64" s="117">
        <f t="shared" si="2"/>
        <v>0</v>
      </c>
      <c r="M64" s="117">
        <f t="shared" si="2"/>
        <v>0</v>
      </c>
      <c r="N64" s="369"/>
    </row>
    <row r="65" spans="2:14" ht="34.5" x14ac:dyDescent="0.35">
      <c r="B65" s="112" t="s">
        <v>389</v>
      </c>
      <c r="C65" s="127">
        <f>SUM(C62, C64)</f>
        <v>0</v>
      </c>
      <c r="D65" s="127">
        <f t="shared" ref="D65:M65" si="3">SUM(D62, D64)</f>
        <v>0</v>
      </c>
      <c r="E65" s="127">
        <f t="shared" si="3"/>
        <v>0</v>
      </c>
      <c r="F65" s="127">
        <f t="shared" si="3"/>
        <v>0</v>
      </c>
      <c r="G65" s="127">
        <f t="shared" si="3"/>
        <v>0</v>
      </c>
      <c r="H65" s="127">
        <f t="shared" si="3"/>
        <v>0</v>
      </c>
      <c r="I65" s="127">
        <f t="shared" si="3"/>
        <v>0</v>
      </c>
      <c r="J65" s="127">
        <f t="shared" si="3"/>
        <v>0</v>
      </c>
      <c r="K65" s="127">
        <f t="shared" si="3"/>
        <v>0</v>
      </c>
      <c r="L65" s="127">
        <f t="shared" si="3"/>
        <v>0</v>
      </c>
      <c r="M65" s="127">
        <f t="shared" si="3"/>
        <v>0</v>
      </c>
      <c r="N65" s="369"/>
    </row>
    <row r="66" spans="2:14" ht="17.25" x14ac:dyDescent="0.35">
      <c r="B66" s="121"/>
      <c r="C66" s="122"/>
      <c r="D66" s="129"/>
      <c r="E66" s="129"/>
      <c r="F66" s="129"/>
      <c r="G66" s="129"/>
      <c r="H66" s="129"/>
      <c r="I66" s="129"/>
      <c r="J66" s="129"/>
      <c r="K66" s="129"/>
      <c r="L66" s="129"/>
      <c r="M66" s="130"/>
      <c r="N66" s="308"/>
    </row>
    <row r="67" spans="2:14" ht="70.5" customHeight="1" x14ac:dyDescent="0.35">
      <c r="B67" s="136" t="s">
        <v>266</v>
      </c>
      <c r="C67" s="137">
        <f>(C8+C39-C65)</f>
        <v>0</v>
      </c>
      <c r="D67" s="137">
        <f>(D8+D39-D65)</f>
        <v>0</v>
      </c>
      <c r="E67" s="137">
        <f>(E8+E39-E65)</f>
        <v>0</v>
      </c>
      <c r="F67" s="137">
        <f>(F8+F39-F65)</f>
        <v>0</v>
      </c>
      <c r="G67" s="137">
        <f>(G8+G39-G65)</f>
        <v>0</v>
      </c>
      <c r="H67" s="137">
        <f>(H8+H39-H65)</f>
        <v>0</v>
      </c>
      <c r="I67" s="137">
        <f>(I8+I39-I65)</f>
        <v>0</v>
      </c>
      <c r="J67" s="137">
        <f>(J8+J39-J65)</f>
        <v>0</v>
      </c>
      <c r="K67" s="137">
        <f>(K8+K39-K65)</f>
        <v>0</v>
      </c>
      <c r="L67" s="137">
        <f>(L8+L39-L65)</f>
        <v>0</v>
      </c>
      <c r="M67" s="137">
        <f>(M8+M39-M65)</f>
        <v>0</v>
      </c>
      <c r="N67" s="308" t="s">
        <v>127</v>
      </c>
    </row>
    <row r="68" spans="2:14" ht="17.25" x14ac:dyDescent="0.35">
      <c r="B68" s="17"/>
      <c r="C68" s="17"/>
      <c r="D68" s="17"/>
      <c r="E68" s="17"/>
      <c r="F68" s="17"/>
      <c r="G68" s="17"/>
      <c r="H68" s="17"/>
      <c r="I68" s="17"/>
      <c r="J68" s="17"/>
      <c r="K68" s="17"/>
      <c r="L68" s="17"/>
      <c r="M68" s="17"/>
      <c r="N68" s="17"/>
    </row>
  </sheetData>
  <mergeCells count="4">
    <mergeCell ref="N43:N57"/>
    <mergeCell ref="B4:M4"/>
    <mergeCell ref="N24:N31"/>
    <mergeCell ref="N14:N22"/>
  </mergeCells>
  <pageMargins left="0.7" right="0.7" top="0.75" bottom="0.75" header="0.3" footer="0.3"/>
  <pageSetup paperSize="9" scale="4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1" tint="4.9989318521683403E-2"/>
  </sheetPr>
  <dimension ref="A1:H201"/>
  <sheetViews>
    <sheetView tabSelected="1" view="pageBreakPreview" zoomScale="70" zoomScaleNormal="100" zoomScaleSheetLayoutView="70" workbookViewId="0">
      <selection activeCell="B5" sqref="B5:G5"/>
    </sheetView>
  </sheetViews>
  <sheetFormatPr defaultRowHeight="15" x14ac:dyDescent="0.25"/>
  <cols>
    <col min="1" max="1" width="1.85546875" customWidth="1"/>
    <col min="2" max="2" width="41.140625" style="2" customWidth="1"/>
    <col min="3" max="3" width="16.42578125" style="2" customWidth="1"/>
    <col min="4" max="4" width="11.140625" customWidth="1"/>
    <col min="5" max="5" width="11.5703125" customWidth="1"/>
    <col min="6" max="6" width="13" customWidth="1"/>
    <col min="7" max="7" width="12" customWidth="1"/>
    <col min="8" max="8" width="31.85546875" customWidth="1"/>
    <col min="9" max="9" width="26.7109375" customWidth="1"/>
  </cols>
  <sheetData>
    <row r="1" spans="1:8" ht="17.25" x14ac:dyDescent="0.35">
      <c r="A1" s="17"/>
      <c r="B1" s="45"/>
      <c r="C1" s="45"/>
      <c r="D1" s="17"/>
      <c r="E1" s="17"/>
      <c r="F1" s="17"/>
      <c r="G1" s="17"/>
      <c r="H1" s="17"/>
    </row>
    <row r="2" spans="1:8" ht="21.75" x14ac:dyDescent="0.45">
      <c r="A2" s="17"/>
      <c r="B2" s="65" t="s">
        <v>291</v>
      </c>
      <c r="C2" s="66"/>
      <c r="D2" s="60"/>
      <c r="E2" s="60"/>
      <c r="F2" s="60"/>
      <c r="G2" s="60"/>
      <c r="H2" s="60"/>
    </row>
    <row r="3" spans="1:8" ht="17.25" x14ac:dyDescent="0.35">
      <c r="A3" s="17"/>
      <c r="B3" s="66"/>
      <c r="C3" s="66"/>
      <c r="D3" s="60"/>
      <c r="E3" s="60"/>
      <c r="F3" s="60"/>
      <c r="G3" s="60"/>
      <c r="H3" s="60"/>
    </row>
    <row r="4" spans="1:8" ht="17.25" x14ac:dyDescent="0.35">
      <c r="A4" s="17"/>
      <c r="B4" s="492" t="s">
        <v>292</v>
      </c>
      <c r="C4" s="493"/>
      <c r="D4" s="493"/>
      <c r="E4" s="493"/>
      <c r="F4" s="493"/>
      <c r="G4" s="494"/>
      <c r="H4" s="60"/>
    </row>
    <row r="5" spans="1:8" ht="33.75" customHeight="1" x14ac:dyDescent="0.35">
      <c r="A5" s="17"/>
      <c r="B5" s="489" t="s">
        <v>377</v>
      </c>
      <c r="C5" s="490"/>
      <c r="D5" s="490"/>
      <c r="E5" s="490"/>
      <c r="F5" s="490"/>
      <c r="G5" s="491"/>
      <c r="H5" s="60"/>
    </row>
    <row r="6" spans="1:8" ht="58.5" customHeight="1" x14ac:dyDescent="0.35">
      <c r="A6" s="17"/>
      <c r="B6" s="489" t="s">
        <v>378</v>
      </c>
      <c r="C6" s="495"/>
      <c r="D6" s="495"/>
      <c r="E6" s="495"/>
      <c r="F6" s="495"/>
      <c r="G6" s="496"/>
      <c r="H6" s="60"/>
    </row>
    <row r="7" spans="1:8" ht="70.5" customHeight="1" x14ac:dyDescent="0.35">
      <c r="A7" s="17"/>
      <c r="B7" s="486" t="s">
        <v>381</v>
      </c>
      <c r="C7" s="487"/>
      <c r="D7" s="487"/>
      <c r="E7" s="487"/>
      <c r="F7" s="487"/>
      <c r="G7" s="488"/>
      <c r="H7" s="60"/>
    </row>
    <row r="8" spans="1:8" ht="17.25" x14ac:dyDescent="0.35">
      <c r="A8" s="17"/>
      <c r="B8" s="66"/>
      <c r="C8" s="66"/>
      <c r="D8" s="60"/>
      <c r="E8" s="60"/>
      <c r="F8" s="60"/>
      <c r="G8" s="60"/>
      <c r="H8" s="60"/>
    </row>
    <row r="9" spans="1:8" ht="21.75" x14ac:dyDescent="0.45">
      <c r="A9" s="17"/>
      <c r="B9" s="65" t="s">
        <v>308</v>
      </c>
      <c r="C9" s="160"/>
      <c r="D9" s="157"/>
      <c r="E9" s="157"/>
      <c r="F9" s="157"/>
      <c r="G9" s="157"/>
      <c r="H9" s="157"/>
    </row>
    <row r="10" spans="1:8" ht="17.25" x14ac:dyDescent="0.35">
      <c r="A10" s="17"/>
      <c r="B10" s="67"/>
      <c r="C10" s="163"/>
      <c r="D10" s="158"/>
      <c r="E10" s="158"/>
      <c r="F10" s="158"/>
      <c r="G10" s="158"/>
      <c r="H10" s="158"/>
    </row>
    <row r="11" spans="1:8" s="2" customFormat="1" ht="34.5" x14ac:dyDescent="0.35">
      <c r="A11" s="45"/>
      <c r="B11" s="151"/>
      <c r="C11" s="161" t="s">
        <v>339</v>
      </c>
      <c r="D11" s="155" t="s">
        <v>374</v>
      </c>
      <c r="E11" s="155" t="s">
        <v>379</v>
      </c>
      <c r="F11" s="155" t="s">
        <v>375</v>
      </c>
      <c r="G11" s="156" t="s">
        <v>376</v>
      </c>
      <c r="H11" s="304" t="s">
        <v>380</v>
      </c>
    </row>
    <row r="12" spans="1:8" s="2" customFormat="1" ht="17.25" x14ac:dyDescent="0.35">
      <c r="A12" s="45"/>
      <c r="B12" s="68"/>
      <c r="C12" s="166"/>
      <c r="D12" s="167"/>
      <c r="E12" s="167"/>
      <c r="F12" s="167"/>
      <c r="G12" s="168"/>
      <c r="H12" s="304"/>
    </row>
    <row r="13" spans="1:8" s="2" customFormat="1" ht="17.25" x14ac:dyDescent="0.35">
      <c r="A13" s="45"/>
      <c r="B13" s="68" t="s">
        <v>265</v>
      </c>
      <c r="C13" s="162">
        <f>'Summary cash flow'!C8</f>
        <v>0</v>
      </c>
      <c r="D13" s="163">
        <f>C13</f>
        <v>0</v>
      </c>
      <c r="E13" s="163">
        <f>D71</f>
        <v>0</v>
      </c>
      <c r="F13" s="163">
        <f t="shared" ref="F13:G13" si="0">E71</f>
        <v>0</v>
      </c>
      <c r="G13" s="164">
        <f t="shared" si="0"/>
        <v>0</v>
      </c>
      <c r="H13" s="163"/>
    </row>
    <row r="14" spans="1:8" s="25" customFormat="1" ht="17.25" x14ac:dyDescent="0.35">
      <c r="A14" s="17"/>
      <c r="B14" s="149"/>
      <c r="C14" s="165"/>
      <c r="D14" s="158"/>
      <c r="E14" s="158"/>
      <c r="F14" s="158"/>
      <c r="G14" s="152"/>
      <c r="H14" s="152"/>
    </row>
    <row r="15" spans="1:8" ht="17.25" x14ac:dyDescent="0.35">
      <c r="A15" s="17"/>
      <c r="B15" s="68" t="s">
        <v>0</v>
      </c>
      <c r="C15" s="162"/>
      <c r="D15" s="158"/>
      <c r="E15" s="158"/>
      <c r="F15" s="158"/>
      <c r="G15" s="152"/>
      <c r="H15" s="152"/>
    </row>
    <row r="16" spans="1:8" ht="17.25" x14ac:dyDescent="0.35">
      <c r="A16" s="17"/>
      <c r="B16" s="68" t="str">
        <f>'Summary cash flow'!B11</f>
        <v>Grant funding (revenue)</v>
      </c>
      <c r="C16" s="303">
        <f>'Summary cash flow'!C11</f>
        <v>0</v>
      </c>
      <c r="D16" s="281"/>
      <c r="E16" s="281"/>
      <c r="F16" s="281"/>
      <c r="G16" s="282"/>
      <c r="H16" s="152">
        <f t="shared" ref="H16:H42" si="1">(C16-(SUM(D16:G16)))</f>
        <v>0</v>
      </c>
    </row>
    <row r="17" spans="1:8" ht="17.25" x14ac:dyDescent="0.35">
      <c r="A17" s="17"/>
      <c r="B17" s="68" t="str">
        <f>'Summary cash flow'!B12</f>
        <v>Capital income</v>
      </c>
      <c r="C17" s="303">
        <f>'Summary cash flow'!C12</f>
        <v>0</v>
      </c>
      <c r="D17" s="281"/>
      <c r="E17" s="281"/>
      <c r="F17" s="281"/>
      <c r="G17" s="282"/>
      <c r="H17" s="152">
        <f t="shared" si="1"/>
        <v>0</v>
      </c>
    </row>
    <row r="18" spans="1:8" ht="17.25" x14ac:dyDescent="0.35">
      <c r="A18" s="17"/>
      <c r="B18" s="68" t="str">
        <f>'Summary cash flow'!B13</f>
        <v>Heritage attraction</v>
      </c>
      <c r="C18" s="303">
        <f>'Summary cash flow'!C13</f>
        <v>0</v>
      </c>
      <c r="D18" s="281"/>
      <c r="E18" s="281"/>
      <c r="F18" s="281"/>
      <c r="G18" s="282"/>
      <c r="H18" s="152">
        <f t="shared" si="1"/>
        <v>0</v>
      </c>
    </row>
    <row r="19" spans="1:8" ht="17.25" x14ac:dyDescent="0.35">
      <c r="A19" s="17"/>
      <c r="B19" s="68" t="str">
        <f>'Summary cash flow'!B14</f>
        <v>Rental of outbuildings</v>
      </c>
      <c r="C19" s="303">
        <f>'Summary cash flow'!C14</f>
        <v>0</v>
      </c>
      <c r="D19" s="281"/>
      <c r="E19" s="281"/>
      <c r="F19" s="281"/>
      <c r="G19" s="282"/>
      <c r="H19" s="152">
        <f t="shared" si="1"/>
        <v>0</v>
      </c>
    </row>
    <row r="20" spans="1:8" ht="17.25" x14ac:dyDescent="0.35">
      <c r="A20" s="17"/>
      <c r="B20" s="68" t="str">
        <f>'Summary cash flow'!B15</f>
        <v>Rental of offices</v>
      </c>
      <c r="C20" s="303">
        <f>'Summary cash flow'!C15</f>
        <v>0</v>
      </c>
      <c r="D20" s="281"/>
      <c r="E20" s="281"/>
      <c r="F20" s="281"/>
      <c r="G20" s="282"/>
      <c r="H20" s="152">
        <f t="shared" si="1"/>
        <v>0</v>
      </c>
    </row>
    <row r="21" spans="1:8" ht="17.25" x14ac:dyDescent="0.35">
      <c r="A21" s="17"/>
      <c r="B21" s="68">
        <f>'Summary cash flow'!B16</f>
        <v>0</v>
      </c>
      <c r="C21" s="303">
        <f>'Summary cash flow'!C16</f>
        <v>0</v>
      </c>
      <c r="D21" s="281"/>
      <c r="E21" s="281"/>
      <c r="F21" s="281"/>
      <c r="G21" s="282"/>
      <c r="H21" s="152">
        <f t="shared" si="1"/>
        <v>0</v>
      </c>
    </row>
    <row r="22" spans="1:8" ht="17.25" x14ac:dyDescent="0.35">
      <c r="A22" s="17"/>
      <c r="B22" s="68">
        <f>'Summary cash flow'!B17</f>
        <v>0</v>
      </c>
      <c r="C22" s="303">
        <f>'Summary cash flow'!C17</f>
        <v>0</v>
      </c>
      <c r="D22" s="281"/>
      <c r="E22" s="281"/>
      <c r="F22" s="281"/>
      <c r="G22" s="282"/>
      <c r="H22" s="152">
        <f t="shared" si="1"/>
        <v>0</v>
      </c>
    </row>
    <row r="23" spans="1:8" ht="17.25" x14ac:dyDescent="0.35">
      <c r="A23" s="17"/>
      <c r="B23" s="68">
        <f>'Summary cash flow'!B18</f>
        <v>0</v>
      </c>
      <c r="C23" s="303">
        <f>'Summary cash flow'!C18</f>
        <v>0</v>
      </c>
      <c r="D23" s="281"/>
      <c r="E23" s="281"/>
      <c r="F23" s="281"/>
      <c r="G23" s="282"/>
      <c r="H23" s="152">
        <f t="shared" si="1"/>
        <v>0</v>
      </c>
    </row>
    <row r="24" spans="1:8" ht="17.25" x14ac:dyDescent="0.35">
      <c r="A24" s="17"/>
      <c r="B24" s="68">
        <f>'Summary cash flow'!B19</f>
        <v>0</v>
      </c>
      <c r="C24" s="303">
        <f>'Summary cash flow'!C19</f>
        <v>0</v>
      </c>
      <c r="D24" s="281"/>
      <c r="E24" s="281"/>
      <c r="F24" s="281"/>
      <c r="G24" s="282"/>
      <c r="H24" s="152">
        <f t="shared" si="1"/>
        <v>0</v>
      </c>
    </row>
    <row r="25" spans="1:8" ht="17.25" x14ac:dyDescent="0.35">
      <c r="A25" s="17"/>
      <c r="B25" s="68">
        <f>'Summary cash flow'!B20</f>
        <v>0</v>
      </c>
      <c r="C25" s="303">
        <f>'Summary cash flow'!C20</f>
        <v>0</v>
      </c>
      <c r="D25" s="281"/>
      <c r="E25" s="281"/>
      <c r="F25" s="281"/>
      <c r="G25" s="282"/>
      <c r="H25" s="152">
        <f t="shared" si="1"/>
        <v>0</v>
      </c>
    </row>
    <row r="26" spans="1:8" ht="17.25" x14ac:dyDescent="0.35">
      <c r="A26" s="17"/>
      <c r="B26" s="68">
        <f>'Summary cash flow'!B21</f>
        <v>0</v>
      </c>
      <c r="C26" s="303">
        <f>'Summary cash flow'!C21</f>
        <v>0</v>
      </c>
      <c r="D26" s="281"/>
      <c r="E26" s="281"/>
      <c r="F26" s="281"/>
      <c r="G26" s="282"/>
      <c r="H26" s="152">
        <f t="shared" si="1"/>
        <v>0</v>
      </c>
    </row>
    <row r="27" spans="1:8" ht="17.25" x14ac:dyDescent="0.35">
      <c r="A27" s="17"/>
      <c r="B27" s="68">
        <f>'Summary cash flow'!B22</f>
        <v>0</v>
      </c>
      <c r="C27" s="303">
        <f>'Summary cash flow'!C22</f>
        <v>0</v>
      </c>
      <c r="D27" s="281"/>
      <c r="E27" s="281"/>
      <c r="F27" s="281"/>
      <c r="G27" s="282"/>
      <c r="H27" s="152">
        <f t="shared" si="1"/>
        <v>0</v>
      </c>
    </row>
    <row r="28" spans="1:8" ht="17.25" x14ac:dyDescent="0.35">
      <c r="A28" s="17"/>
      <c r="B28" s="68" t="str">
        <f>'Summary cash flow'!B23</f>
        <v xml:space="preserve">Café </v>
      </c>
      <c r="C28" s="303">
        <f>'Summary cash flow'!C23</f>
        <v>0</v>
      </c>
      <c r="D28" s="281"/>
      <c r="E28" s="281"/>
      <c r="F28" s="281"/>
      <c r="G28" s="282"/>
      <c r="H28" s="152">
        <f t="shared" si="1"/>
        <v>0</v>
      </c>
    </row>
    <row r="29" spans="1:8" ht="17.25" x14ac:dyDescent="0.35">
      <c r="A29" s="17"/>
      <c r="B29" s="68" t="str">
        <f>'Summary cash flow'!B24</f>
        <v>Service charges</v>
      </c>
      <c r="C29" s="303">
        <f>'Summary cash flow'!C24</f>
        <v>0</v>
      </c>
      <c r="D29" s="281"/>
      <c r="E29" s="281"/>
      <c r="F29" s="281"/>
      <c r="G29" s="282"/>
      <c r="H29" s="152">
        <f t="shared" si="1"/>
        <v>0</v>
      </c>
    </row>
    <row r="30" spans="1:8" ht="17.25" x14ac:dyDescent="0.35">
      <c r="A30" s="17"/>
      <c r="B30" s="68">
        <f>'Summary cash flow'!B25</f>
        <v>0</v>
      </c>
      <c r="C30" s="303">
        <f>'Summary cash flow'!C25</f>
        <v>0</v>
      </c>
      <c r="D30" s="281"/>
      <c r="E30" s="281"/>
      <c r="F30" s="281"/>
      <c r="G30" s="282"/>
      <c r="H30" s="152">
        <f t="shared" si="1"/>
        <v>0</v>
      </c>
    </row>
    <row r="31" spans="1:8" ht="17.25" x14ac:dyDescent="0.35">
      <c r="A31" s="17"/>
      <c r="B31" s="68">
        <f>'Summary cash flow'!B26</f>
        <v>0</v>
      </c>
      <c r="C31" s="303">
        <f>'Summary cash flow'!C26</f>
        <v>0</v>
      </c>
      <c r="D31" s="281"/>
      <c r="E31" s="281"/>
      <c r="F31" s="281"/>
      <c r="G31" s="282"/>
      <c r="H31" s="152">
        <f t="shared" si="1"/>
        <v>0</v>
      </c>
    </row>
    <row r="32" spans="1:8" ht="17.25" x14ac:dyDescent="0.35">
      <c r="A32" s="17"/>
      <c r="B32" s="68">
        <f>'Summary cash flow'!B27</f>
        <v>0</v>
      </c>
      <c r="C32" s="303">
        <f>'Summary cash flow'!C27</f>
        <v>0</v>
      </c>
      <c r="D32" s="281"/>
      <c r="E32" s="281"/>
      <c r="F32" s="281"/>
      <c r="G32" s="282"/>
      <c r="H32" s="152">
        <f t="shared" si="1"/>
        <v>0</v>
      </c>
    </row>
    <row r="33" spans="1:8" ht="17.25" x14ac:dyDescent="0.35">
      <c r="A33" s="17"/>
      <c r="B33" s="68">
        <f>'Summary cash flow'!B28</f>
        <v>0</v>
      </c>
      <c r="C33" s="303">
        <f>'Summary cash flow'!C28</f>
        <v>0</v>
      </c>
      <c r="D33" s="281"/>
      <c r="E33" s="281"/>
      <c r="F33" s="281"/>
      <c r="G33" s="282"/>
      <c r="H33" s="152">
        <f t="shared" si="1"/>
        <v>0</v>
      </c>
    </row>
    <row r="34" spans="1:8" ht="17.25" x14ac:dyDescent="0.35">
      <c r="A34" s="17"/>
      <c r="B34" s="68">
        <f>'Summary cash flow'!B29</f>
        <v>0</v>
      </c>
      <c r="C34" s="303">
        <f>'Summary cash flow'!C29</f>
        <v>0</v>
      </c>
      <c r="D34" s="281"/>
      <c r="E34" s="281"/>
      <c r="F34" s="281"/>
      <c r="G34" s="282"/>
      <c r="H34" s="152">
        <f t="shared" si="1"/>
        <v>0</v>
      </c>
    </row>
    <row r="35" spans="1:8" ht="17.25" x14ac:dyDescent="0.35">
      <c r="A35" s="17"/>
      <c r="B35" s="68">
        <f>'Summary cash flow'!B30</f>
        <v>0</v>
      </c>
      <c r="C35" s="303">
        <f>'Summary cash flow'!C30</f>
        <v>0</v>
      </c>
      <c r="D35" s="281"/>
      <c r="E35" s="281"/>
      <c r="F35" s="281"/>
      <c r="G35" s="282"/>
      <c r="H35" s="152">
        <f t="shared" si="1"/>
        <v>0</v>
      </c>
    </row>
    <row r="36" spans="1:8" ht="17.25" x14ac:dyDescent="0.35">
      <c r="A36" s="17"/>
      <c r="B36" s="68">
        <f>'Summary cash flow'!B31</f>
        <v>0</v>
      </c>
      <c r="C36" s="303">
        <f>'Summary cash flow'!C31</f>
        <v>0</v>
      </c>
      <c r="D36" s="281"/>
      <c r="E36" s="281"/>
      <c r="F36" s="281"/>
      <c r="G36" s="282"/>
      <c r="H36" s="152">
        <f t="shared" si="1"/>
        <v>0</v>
      </c>
    </row>
    <row r="37" spans="1:8" ht="19.5" customHeight="1" x14ac:dyDescent="0.35">
      <c r="A37" s="17"/>
      <c r="B37" s="68" t="str">
        <f>'Summary cash flow'!B32</f>
        <v>Shop</v>
      </c>
      <c r="C37" s="303">
        <f>'Summary cash flow'!C32</f>
        <v>0</v>
      </c>
      <c r="D37" s="281"/>
      <c r="E37" s="281"/>
      <c r="F37" s="281"/>
      <c r="G37" s="282"/>
      <c r="H37" s="152">
        <f t="shared" si="1"/>
        <v>0</v>
      </c>
    </row>
    <row r="38" spans="1:8" ht="19.5" customHeight="1" x14ac:dyDescent="0.35">
      <c r="A38" s="17"/>
      <c r="B38" s="68" t="str">
        <f>'Summary cash flow'!B33</f>
        <v>Events</v>
      </c>
      <c r="C38" s="303">
        <f>'Summary cash flow'!C33</f>
        <v>0</v>
      </c>
      <c r="D38" s="281"/>
      <c r="E38" s="281"/>
      <c r="F38" s="281"/>
      <c r="G38" s="282"/>
      <c r="H38" s="152">
        <f t="shared" si="1"/>
        <v>0</v>
      </c>
    </row>
    <row r="39" spans="1:8" ht="19.5" customHeight="1" x14ac:dyDescent="0.35">
      <c r="A39" s="17"/>
      <c r="B39" s="68" t="str">
        <f>'Summary cash flow'!B34</f>
        <v>Donations</v>
      </c>
      <c r="C39" s="303">
        <f>'Summary cash flow'!C34</f>
        <v>0</v>
      </c>
      <c r="D39" s="281"/>
      <c r="E39" s="281"/>
      <c r="F39" s="281"/>
      <c r="G39" s="282"/>
      <c r="H39" s="152">
        <f t="shared" si="1"/>
        <v>0</v>
      </c>
    </row>
    <row r="40" spans="1:8" ht="19.5" customHeight="1" x14ac:dyDescent="0.35">
      <c r="A40" s="17"/>
      <c r="B40" s="68" t="str">
        <f>'Summary cash flow'!B35</f>
        <v>Gift aid</v>
      </c>
      <c r="C40" s="303">
        <f>'Summary cash flow'!C35</f>
        <v>0</v>
      </c>
      <c r="D40" s="286"/>
      <c r="E40" s="286"/>
      <c r="F40" s="286"/>
      <c r="G40" s="287"/>
      <c r="H40" s="152">
        <f t="shared" si="1"/>
        <v>0</v>
      </c>
    </row>
    <row r="41" spans="1:8" ht="19.5" customHeight="1" x14ac:dyDescent="0.35">
      <c r="A41" s="17"/>
      <c r="B41" s="68" t="str">
        <f>'Summary cash flow'!B36</f>
        <v>Other</v>
      </c>
      <c r="C41" s="303">
        <f>'Summary cash flow'!C36</f>
        <v>0</v>
      </c>
      <c r="D41" s="281"/>
      <c r="E41" s="281"/>
      <c r="F41" s="281"/>
      <c r="G41" s="282"/>
      <c r="H41" s="152">
        <f t="shared" si="1"/>
        <v>0</v>
      </c>
    </row>
    <row r="42" spans="1:8" ht="19.5" customHeight="1" x14ac:dyDescent="0.35">
      <c r="A42" s="17"/>
      <c r="B42" s="68" t="str">
        <f>'Summary cash flow'!B37</f>
        <v>Other</v>
      </c>
      <c r="C42" s="303">
        <f>'Summary cash flow'!C37</f>
        <v>0</v>
      </c>
      <c r="D42" s="281"/>
      <c r="E42" s="281"/>
      <c r="F42" s="281"/>
      <c r="G42" s="282"/>
      <c r="H42" s="152">
        <f t="shared" si="1"/>
        <v>0</v>
      </c>
    </row>
    <row r="43" spans="1:8" s="25" customFormat="1" ht="17.25" x14ac:dyDescent="0.35">
      <c r="A43" s="17"/>
      <c r="B43" s="68"/>
      <c r="C43" s="303"/>
      <c r="D43" s="177"/>
      <c r="E43" s="177"/>
      <c r="F43" s="177"/>
      <c r="G43" s="178"/>
      <c r="H43" s="152"/>
    </row>
    <row r="44" spans="1:8" s="25" customFormat="1" ht="17.25" x14ac:dyDescent="0.35">
      <c r="A44" s="17"/>
      <c r="B44" s="68" t="str">
        <f>'Summary cash flow'!B39</f>
        <v>Total income</v>
      </c>
      <c r="C44" s="303">
        <f>'Summary cash flow'!C39</f>
        <v>0</v>
      </c>
      <c r="D44" s="344">
        <f>SUM(D16:D42)</f>
        <v>0</v>
      </c>
      <c r="E44" s="344">
        <f>SUM(E16:E42)</f>
        <v>0</v>
      </c>
      <c r="F44" s="344">
        <f>SUM(F16:F42)</f>
        <v>0</v>
      </c>
      <c r="G44" s="352">
        <f>SUM(G16:G42)</f>
        <v>0</v>
      </c>
      <c r="H44" s="152">
        <f>(C44-(SUM(D44:G44)))</f>
        <v>0</v>
      </c>
    </row>
    <row r="45" spans="1:8" s="25" customFormat="1" ht="17.25" x14ac:dyDescent="0.35">
      <c r="A45" s="17"/>
      <c r="B45" s="68"/>
      <c r="C45" s="303"/>
      <c r="D45" s="360"/>
      <c r="E45" s="360"/>
      <c r="F45" s="360"/>
      <c r="G45" s="361"/>
      <c r="H45" s="152">
        <f>(C45-(SUM(D45:G45)))</f>
        <v>0</v>
      </c>
    </row>
    <row r="46" spans="1:8" s="25" customFormat="1" ht="17.25" x14ac:dyDescent="0.35">
      <c r="A46" s="17"/>
      <c r="B46" s="68" t="str">
        <f>'Summary cash flow'!B41</f>
        <v>EXPENDITURE</v>
      </c>
      <c r="C46" s="303"/>
      <c r="D46" s="360"/>
      <c r="E46" s="360"/>
      <c r="F46" s="360"/>
      <c r="G46" s="361"/>
      <c r="H46" s="152"/>
    </row>
    <row r="47" spans="1:8" s="25" customFormat="1" ht="17.25" x14ac:dyDescent="0.35">
      <c r="A47" s="17"/>
      <c r="B47" s="68" t="str">
        <f>'Summary cash flow'!B42</f>
        <v>Capital expenditure</v>
      </c>
      <c r="C47" s="303">
        <f>'Summary cash flow'!C42</f>
        <v>0</v>
      </c>
      <c r="D47" s="281"/>
      <c r="E47" s="281"/>
      <c r="F47" s="281"/>
      <c r="G47" s="282"/>
      <c r="H47" s="152"/>
    </row>
    <row r="48" spans="1:8" s="25" customFormat="1" ht="17.25" x14ac:dyDescent="0.35">
      <c r="A48" s="17"/>
      <c r="B48" s="68" t="str">
        <f>'Summary cash flow'!B43</f>
        <v>Staff total</v>
      </c>
      <c r="C48" s="303">
        <f>'Summary cash flow'!C43</f>
        <v>0</v>
      </c>
      <c r="D48" s="281"/>
      <c r="E48" s="281"/>
      <c r="F48" s="281"/>
      <c r="G48" s="282"/>
      <c r="H48" s="152">
        <f t="shared" ref="H48:H65" si="2">(C48-(SUM(D48:G48)))</f>
        <v>0</v>
      </c>
    </row>
    <row r="49" spans="1:8" s="2" customFormat="1" ht="17.25" x14ac:dyDescent="0.35">
      <c r="A49" s="45"/>
      <c r="B49" s="68" t="str">
        <f>'Summary cash flow'!B44</f>
        <v>Utilities</v>
      </c>
      <c r="C49" s="303">
        <f>'Summary cash flow'!C44</f>
        <v>0</v>
      </c>
      <c r="D49" s="281"/>
      <c r="E49" s="281"/>
      <c r="F49" s="281"/>
      <c r="G49" s="282"/>
      <c r="H49" s="152">
        <f t="shared" si="2"/>
        <v>0</v>
      </c>
    </row>
    <row r="50" spans="1:8" s="25" customFormat="1" ht="17.25" x14ac:dyDescent="0.35">
      <c r="A50" s="17"/>
      <c r="B50" s="68" t="str">
        <f>'Summary cash flow'!B45</f>
        <v>Insurance</v>
      </c>
      <c r="C50" s="303">
        <f>'Summary cash flow'!C45</f>
        <v>0</v>
      </c>
      <c r="D50" s="281"/>
      <c r="E50" s="281"/>
      <c r="F50" s="281"/>
      <c r="G50" s="282"/>
      <c r="H50" s="152">
        <f t="shared" si="2"/>
        <v>0</v>
      </c>
    </row>
    <row r="51" spans="1:8" s="25" customFormat="1" ht="17.25" x14ac:dyDescent="0.35">
      <c r="A51" s="17"/>
      <c r="B51" s="68" t="str">
        <f>'Summary cash flow'!B46</f>
        <v>Publicity</v>
      </c>
      <c r="C51" s="303">
        <f>'Summary cash flow'!C46</f>
        <v>0</v>
      </c>
      <c r="D51" s="281"/>
      <c r="E51" s="281"/>
      <c r="F51" s="281"/>
      <c r="G51" s="282"/>
      <c r="H51" s="152">
        <f t="shared" si="2"/>
        <v>0</v>
      </c>
    </row>
    <row r="52" spans="1:8" s="25" customFormat="1" ht="17.25" x14ac:dyDescent="0.35">
      <c r="A52" s="17"/>
      <c r="B52" s="68" t="str">
        <f>'Summary cash flow'!B47</f>
        <v>IT</v>
      </c>
      <c r="C52" s="303">
        <f>'Summary cash flow'!C47</f>
        <v>0</v>
      </c>
      <c r="D52" s="281"/>
      <c r="E52" s="281"/>
      <c r="F52" s="281"/>
      <c r="G52" s="282"/>
      <c r="H52" s="152">
        <f t="shared" si="2"/>
        <v>0</v>
      </c>
    </row>
    <row r="53" spans="1:8" s="25" customFormat="1" ht="17.25" x14ac:dyDescent="0.35">
      <c r="A53" s="17"/>
      <c r="B53" s="68" t="str">
        <f>'Summary cash flow'!B48</f>
        <v>Legal and audit</v>
      </c>
      <c r="C53" s="303">
        <f>'Summary cash flow'!C48</f>
        <v>0</v>
      </c>
      <c r="D53" s="281"/>
      <c r="E53" s="281"/>
      <c r="F53" s="281"/>
      <c r="G53" s="282"/>
      <c r="H53" s="152">
        <f t="shared" si="2"/>
        <v>0</v>
      </c>
    </row>
    <row r="54" spans="1:8" ht="17.25" x14ac:dyDescent="0.35">
      <c r="A54" s="17"/>
      <c r="B54" s="68" t="str">
        <f>'Summary cash flow'!B49</f>
        <v>Website</v>
      </c>
      <c r="C54" s="303">
        <f>'Summary cash flow'!C49</f>
        <v>0</v>
      </c>
      <c r="D54" s="281"/>
      <c r="E54" s="281"/>
      <c r="F54" s="281"/>
      <c r="G54" s="282"/>
      <c r="H54" s="152">
        <f t="shared" si="2"/>
        <v>0</v>
      </c>
    </row>
    <row r="55" spans="1:8" ht="17.25" x14ac:dyDescent="0.35">
      <c r="A55" s="17"/>
      <c r="B55" s="68" t="str">
        <f>'Summary cash flow'!B50</f>
        <v>Maintenance of building and gardens</v>
      </c>
      <c r="C55" s="303">
        <f>'Summary cash flow'!C50</f>
        <v>0</v>
      </c>
      <c r="D55" s="281"/>
      <c r="E55" s="281"/>
      <c r="F55" s="281"/>
      <c r="G55" s="282"/>
      <c r="H55" s="152">
        <f t="shared" si="2"/>
        <v>0</v>
      </c>
    </row>
    <row r="56" spans="1:8" s="26" customFormat="1" ht="17.25" x14ac:dyDescent="0.35">
      <c r="A56" s="147"/>
      <c r="B56" s="68" t="str">
        <f>'Summary cash flow'!B51</f>
        <v>Volunteer costs</v>
      </c>
      <c r="C56" s="303">
        <f>'Summary cash flow'!C51</f>
        <v>0</v>
      </c>
      <c r="D56" s="281"/>
      <c r="E56" s="281"/>
      <c r="F56" s="281"/>
      <c r="G56" s="282"/>
      <c r="H56" s="152">
        <f t="shared" si="2"/>
        <v>0</v>
      </c>
    </row>
    <row r="57" spans="1:8" s="30" customFormat="1" ht="17.25" x14ac:dyDescent="0.35">
      <c r="A57" s="147"/>
      <c r="B57" s="68" t="str">
        <f>'Summary cash flow'!B52</f>
        <v>Site services</v>
      </c>
      <c r="C57" s="303">
        <f>'Summary cash flow'!C52</f>
        <v>0</v>
      </c>
      <c r="D57" s="281"/>
      <c r="E57" s="281"/>
      <c r="F57" s="281"/>
      <c r="G57" s="282"/>
      <c r="H57" s="152">
        <f t="shared" si="2"/>
        <v>0</v>
      </c>
    </row>
    <row r="58" spans="1:8" ht="17.25" x14ac:dyDescent="0.35">
      <c r="A58" s="17"/>
      <c r="B58" s="68" t="str">
        <f>'Summary cash flow'!B53</f>
        <v>Admin</v>
      </c>
      <c r="C58" s="303">
        <f>'Summary cash flow'!C53</f>
        <v>0</v>
      </c>
      <c r="D58" s="281"/>
      <c r="E58" s="281"/>
      <c r="F58" s="281"/>
      <c r="G58" s="282"/>
      <c r="H58" s="152">
        <f t="shared" si="2"/>
        <v>0</v>
      </c>
    </row>
    <row r="59" spans="1:8" ht="17.25" x14ac:dyDescent="0.35">
      <c r="A59" s="17"/>
      <c r="B59" s="68" t="str">
        <f>'Summary cash flow'!B54</f>
        <v>Petrol</v>
      </c>
      <c r="C59" s="303">
        <f>'Summary cash flow'!C54</f>
        <v>0</v>
      </c>
      <c r="D59" s="281"/>
      <c r="E59" s="281"/>
      <c r="F59" s="281"/>
      <c r="G59" s="282"/>
      <c r="H59" s="152">
        <f t="shared" si="2"/>
        <v>0</v>
      </c>
    </row>
    <row r="60" spans="1:8" ht="17.25" x14ac:dyDescent="0.35">
      <c r="A60" s="17"/>
      <c r="B60" s="68" t="str">
        <f>'Summary cash flow'!B55</f>
        <v>Vehicle maintenance</v>
      </c>
      <c r="C60" s="303">
        <f>'Summary cash flow'!C55</f>
        <v>0</v>
      </c>
      <c r="D60" s="281"/>
      <c r="E60" s="281"/>
      <c r="F60" s="281"/>
      <c r="G60" s="282"/>
      <c r="H60" s="152">
        <f t="shared" si="2"/>
        <v>0</v>
      </c>
    </row>
    <row r="61" spans="1:8" ht="17.25" x14ac:dyDescent="0.35">
      <c r="A61" s="17"/>
      <c r="B61" s="68" t="str">
        <f>'Summary cash flow'!B56</f>
        <v>Other</v>
      </c>
      <c r="C61" s="303">
        <f>'Summary cash flow'!C56</f>
        <v>0</v>
      </c>
      <c r="D61" s="286"/>
      <c r="E61" s="286"/>
      <c r="F61" s="286"/>
      <c r="G61" s="287"/>
      <c r="H61" s="152">
        <f t="shared" si="2"/>
        <v>0</v>
      </c>
    </row>
    <row r="62" spans="1:8" ht="17.25" x14ac:dyDescent="0.35">
      <c r="A62" s="17"/>
      <c r="B62" s="68" t="str">
        <f>'Summary cash flow'!B57</f>
        <v>Other</v>
      </c>
      <c r="C62" s="303">
        <f>'Summary cash flow'!C57</f>
        <v>0</v>
      </c>
      <c r="D62" s="281"/>
      <c r="E62" s="281"/>
      <c r="F62" s="281"/>
      <c r="G62" s="282"/>
      <c r="H62" s="152">
        <f t="shared" si="2"/>
        <v>0</v>
      </c>
    </row>
    <row r="63" spans="1:8" ht="17.25" x14ac:dyDescent="0.35">
      <c r="A63" s="17"/>
      <c r="B63" s="68" t="str">
        <f>'Summary cash flow'!B58</f>
        <v>Other</v>
      </c>
      <c r="C63" s="303">
        <f>'Summary cash flow'!C58</f>
        <v>0</v>
      </c>
      <c r="D63" s="286"/>
      <c r="E63" s="286"/>
      <c r="F63" s="286"/>
      <c r="G63" s="287"/>
      <c r="H63" s="152">
        <f t="shared" si="2"/>
        <v>0</v>
      </c>
    </row>
    <row r="64" spans="1:8" ht="17.25" x14ac:dyDescent="0.35">
      <c r="A64" s="17"/>
      <c r="B64" s="68" t="str">
        <f>'Summary cash flow'!B59</f>
        <v>Total finance costs</v>
      </c>
      <c r="C64" s="303">
        <f>'Summary cash flow'!C59</f>
        <v>0</v>
      </c>
      <c r="D64" s="281"/>
      <c r="E64" s="281"/>
      <c r="F64" s="281"/>
      <c r="G64" s="282"/>
      <c r="H64" s="152">
        <f t="shared" si="2"/>
        <v>0</v>
      </c>
    </row>
    <row r="65" spans="1:8" ht="17.25" x14ac:dyDescent="0.35">
      <c r="A65" s="17"/>
      <c r="B65" s="68" t="str">
        <f>'Summary cash flow'!B60</f>
        <v>Tax</v>
      </c>
      <c r="C65" s="303">
        <f>'Summary cash flow'!C60</f>
        <v>0</v>
      </c>
      <c r="D65" s="281"/>
      <c r="E65" s="281"/>
      <c r="F65" s="281"/>
      <c r="G65" s="282"/>
      <c r="H65" s="152">
        <f t="shared" si="2"/>
        <v>0</v>
      </c>
    </row>
    <row r="66" spans="1:8" ht="17.25" x14ac:dyDescent="0.35">
      <c r="A66" s="17"/>
      <c r="B66" s="68"/>
      <c r="C66" s="148"/>
      <c r="D66" s="177"/>
      <c r="E66" s="177"/>
      <c r="F66" s="177"/>
      <c r="G66" s="178"/>
      <c r="H66" s="152"/>
    </row>
    <row r="67" spans="1:8" ht="17.25" x14ac:dyDescent="0.35">
      <c r="A67" s="17"/>
      <c r="B67" s="68" t="str">
        <f>'Summary cash flow'!B62</f>
        <v>Total expenditure</v>
      </c>
      <c r="C67" s="148">
        <f>'Summary cash flow'!C62</f>
        <v>0</v>
      </c>
      <c r="D67" s="344">
        <f>SUM(D48:D65)</f>
        <v>0</v>
      </c>
      <c r="E67" s="344">
        <f>SUM(E48:E65)</f>
        <v>0</v>
      </c>
      <c r="F67" s="344">
        <f>SUM(F48:F65)</f>
        <v>0</v>
      </c>
      <c r="G67" s="352">
        <f>SUM(G48:G65)</f>
        <v>0</v>
      </c>
      <c r="H67" s="152">
        <f>(C67-(SUM(D67:G67)))</f>
        <v>0</v>
      </c>
    </row>
    <row r="68" spans="1:8" ht="17.25" x14ac:dyDescent="0.35">
      <c r="A68" s="17"/>
      <c r="B68" s="404" t="str">
        <f>'Summary cash flow'!B63</f>
        <v>Inflation rate</v>
      </c>
      <c r="C68" s="148">
        <f>'Summary cash flow'!C63</f>
        <v>0.02</v>
      </c>
      <c r="D68" s="344"/>
      <c r="E68" s="344"/>
      <c r="F68" s="344"/>
      <c r="G68" s="352"/>
      <c r="H68" s="152"/>
    </row>
    <row r="69" spans="1:8" ht="17.25" x14ac:dyDescent="0.35">
      <c r="A69" s="17"/>
      <c r="B69" s="68" t="str">
        <f>'Summary cash flow'!B65</f>
        <v>Total expenditure adjusted for inflation</v>
      </c>
      <c r="C69" s="148">
        <f>'Summary cash flow'!C65</f>
        <v>0</v>
      </c>
      <c r="D69" s="344">
        <f>SUM(D50:D67)</f>
        <v>0</v>
      </c>
      <c r="E69" s="344">
        <f>SUM(E50:E67)</f>
        <v>0</v>
      </c>
      <c r="F69" s="344">
        <f>SUM(F50:F67)</f>
        <v>0</v>
      </c>
      <c r="G69" s="352">
        <f>SUM(G50:G67)</f>
        <v>0</v>
      </c>
      <c r="H69" s="152">
        <f t="shared" ref="H69" si="3">(C69-(SUM(D69:G69)))</f>
        <v>0</v>
      </c>
    </row>
    <row r="70" spans="1:8" ht="17.25" x14ac:dyDescent="0.35">
      <c r="A70" s="17"/>
      <c r="B70" s="68">
        <f>'Summary cash flow'!B66</f>
        <v>0</v>
      </c>
      <c r="C70" s="148"/>
      <c r="D70" s="177"/>
      <c r="E70" s="177"/>
      <c r="F70" s="177"/>
      <c r="G70" s="178"/>
      <c r="H70" s="152"/>
    </row>
    <row r="71" spans="1:8" ht="17.25" x14ac:dyDescent="0.35">
      <c r="A71" s="17"/>
      <c r="B71" s="68" t="str">
        <f>'Summary cash flow'!B67</f>
        <v>Closing balance</v>
      </c>
      <c r="C71" s="148">
        <f>'Summary cash flow'!C67</f>
        <v>0</v>
      </c>
      <c r="D71" s="345">
        <f>SUM(D13+D44-D67)</f>
        <v>0</v>
      </c>
      <c r="E71" s="345">
        <f>SUM(E13+E44-E67)</f>
        <v>0</v>
      </c>
      <c r="F71" s="346">
        <f>SUM(F13+F44-F67)</f>
        <v>0</v>
      </c>
      <c r="G71" s="353">
        <f>SUM(G13+G44-G67)</f>
        <v>0</v>
      </c>
      <c r="H71" s="152">
        <f>(C71-(SUM(D71:G71)))</f>
        <v>0</v>
      </c>
    </row>
    <row r="72" spans="1:8" ht="17.25" x14ac:dyDescent="0.35">
      <c r="A72" s="17"/>
      <c r="B72" s="348"/>
      <c r="C72" s="349"/>
      <c r="D72" s="350"/>
      <c r="E72" s="350"/>
      <c r="F72" s="350"/>
      <c r="G72" s="350"/>
      <c r="H72" s="304"/>
    </row>
    <row r="73" spans="1:8" ht="17.25" x14ac:dyDescent="0.35">
      <c r="A73" s="17"/>
      <c r="B73" s="303"/>
      <c r="C73" s="385"/>
      <c r="D73" s="177"/>
      <c r="E73" s="177"/>
      <c r="F73" s="177"/>
      <c r="G73" s="177"/>
      <c r="H73" s="158"/>
    </row>
    <row r="74" spans="1:8" ht="21.75" x14ac:dyDescent="0.45">
      <c r="A74" s="17"/>
      <c r="B74" s="347" t="s">
        <v>309</v>
      </c>
      <c r="C74" s="344"/>
      <c r="D74" s="177"/>
      <c r="E74" s="177"/>
      <c r="F74" s="177"/>
      <c r="G74" s="177"/>
      <c r="H74" s="157"/>
    </row>
    <row r="75" spans="1:8" ht="17.25" x14ac:dyDescent="0.35">
      <c r="A75" s="17"/>
      <c r="B75" s="351"/>
      <c r="C75" s="232"/>
      <c r="D75" s="159"/>
      <c r="E75" s="159"/>
      <c r="F75" s="159"/>
      <c r="G75" s="159"/>
      <c r="H75" s="158"/>
    </row>
    <row r="76" spans="1:8" ht="34.5" x14ac:dyDescent="0.35">
      <c r="A76" s="17"/>
      <c r="B76" s="68"/>
      <c r="C76" s="166" t="s">
        <v>339</v>
      </c>
      <c r="D76" s="155" t="s">
        <v>374</v>
      </c>
      <c r="E76" s="155" t="s">
        <v>379</v>
      </c>
      <c r="F76" s="155" t="s">
        <v>375</v>
      </c>
      <c r="G76" s="156" t="s">
        <v>376</v>
      </c>
      <c r="H76" s="304" t="s">
        <v>380</v>
      </c>
    </row>
    <row r="77" spans="1:8" ht="17.25" x14ac:dyDescent="0.35">
      <c r="A77" s="17"/>
      <c r="B77" s="68"/>
      <c r="C77" s="166"/>
      <c r="D77" s="167"/>
      <c r="E77" s="167"/>
      <c r="F77" s="167"/>
      <c r="G77" s="168"/>
      <c r="H77" s="304"/>
    </row>
    <row r="78" spans="1:8" ht="17.25" x14ac:dyDescent="0.35">
      <c r="A78" s="17"/>
      <c r="B78" s="68" t="str">
        <f>B13</f>
        <v>Opening balance</v>
      </c>
      <c r="C78" s="162">
        <f>C71</f>
        <v>0</v>
      </c>
      <c r="D78" s="163">
        <f>C78</f>
        <v>0</v>
      </c>
      <c r="E78" s="163">
        <f>D136</f>
        <v>0</v>
      </c>
      <c r="F78" s="163">
        <f t="shared" ref="F78:G78" si="4">E136</f>
        <v>0</v>
      </c>
      <c r="G78" s="164">
        <f t="shared" si="4"/>
        <v>0</v>
      </c>
      <c r="H78" s="163"/>
    </row>
    <row r="79" spans="1:8" ht="17.25" x14ac:dyDescent="0.35">
      <c r="A79" s="17"/>
      <c r="B79" s="68"/>
      <c r="C79" s="165"/>
      <c r="D79" s="158"/>
      <c r="E79" s="158"/>
      <c r="F79" s="158"/>
      <c r="G79" s="152"/>
      <c r="H79" s="152"/>
    </row>
    <row r="80" spans="1:8" ht="17.25" x14ac:dyDescent="0.35">
      <c r="A80" s="17"/>
      <c r="B80" s="68" t="str">
        <f>B15</f>
        <v>INCOME</v>
      </c>
      <c r="C80" s="162"/>
      <c r="D80" s="158"/>
      <c r="E80" s="158"/>
      <c r="F80" s="158"/>
      <c r="G80" s="152"/>
      <c r="H80" s="152"/>
    </row>
    <row r="81" spans="1:8" ht="17.25" x14ac:dyDescent="0.35">
      <c r="A81" s="17"/>
      <c r="B81" s="68" t="str">
        <f>B16</f>
        <v>Grant funding (revenue)</v>
      </c>
      <c r="C81" s="303">
        <f>'Summary cash flow'!D11</f>
        <v>0</v>
      </c>
      <c r="D81" s="281"/>
      <c r="E81" s="281"/>
      <c r="F81" s="281"/>
      <c r="G81" s="282"/>
      <c r="H81" s="152">
        <f t="shared" ref="H81:H107" si="5">(C81-(SUM(D81:G81)))</f>
        <v>0</v>
      </c>
    </row>
    <row r="82" spans="1:8" ht="17.25" x14ac:dyDescent="0.35">
      <c r="A82" s="17"/>
      <c r="B82" s="68" t="str">
        <f>B17</f>
        <v>Capital income</v>
      </c>
      <c r="C82" s="303">
        <f>'Summary cash flow'!D12</f>
        <v>0</v>
      </c>
      <c r="D82" s="281"/>
      <c r="E82" s="281"/>
      <c r="F82" s="281"/>
      <c r="G82" s="282"/>
      <c r="H82" s="152">
        <f t="shared" si="5"/>
        <v>0</v>
      </c>
    </row>
    <row r="83" spans="1:8" ht="17.25" x14ac:dyDescent="0.35">
      <c r="A83" s="17"/>
      <c r="B83" s="68" t="str">
        <f>B18</f>
        <v>Heritage attraction</v>
      </c>
      <c r="C83" s="303">
        <f>'Summary cash flow'!D13</f>
        <v>0</v>
      </c>
      <c r="D83" s="281"/>
      <c r="E83" s="281"/>
      <c r="F83" s="281"/>
      <c r="G83" s="282"/>
      <c r="H83" s="152">
        <f t="shared" si="5"/>
        <v>0</v>
      </c>
    </row>
    <row r="84" spans="1:8" ht="17.25" x14ac:dyDescent="0.35">
      <c r="A84" s="17"/>
      <c r="B84" s="68" t="str">
        <f>B19</f>
        <v>Rental of outbuildings</v>
      </c>
      <c r="C84" s="303">
        <f>'Summary cash flow'!D14</f>
        <v>0</v>
      </c>
      <c r="D84" s="281"/>
      <c r="E84" s="281"/>
      <c r="F84" s="281"/>
      <c r="G84" s="282"/>
      <c r="H84" s="152">
        <f t="shared" si="5"/>
        <v>0</v>
      </c>
    </row>
    <row r="85" spans="1:8" ht="17.25" x14ac:dyDescent="0.35">
      <c r="A85" s="17"/>
      <c r="B85" s="68" t="str">
        <f>B20</f>
        <v>Rental of offices</v>
      </c>
      <c r="C85" s="303">
        <f>'Summary cash flow'!D15</f>
        <v>0</v>
      </c>
      <c r="D85" s="281"/>
      <c r="E85" s="281"/>
      <c r="F85" s="281"/>
      <c r="G85" s="282"/>
      <c r="H85" s="152">
        <f t="shared" si="5"/>
        <v>0</v>
      </c>
    </row>
    <row r="86" spans="1:8" ht="17.25" x14ac:dyDescent="0.35">
      <c r="A86" s="17"/>
      <c r="B86" s="68">
        <f>B21</f>
        <v>0</v>
      </c>
      <c r="C86" s="303">
        <f>'Summary cash flow'!D16</f>
        <v>0</v>
      </c>
      <c r="D86" s="281"/>
      <c r="E86" s="281"/>
      <c r="F86" s="281"/>
      <c r="G86" s="282"/>
      <c r="H86" s="152">
        <f t="shared" si="5"/>
        <v>0</v>
      </c>
    </row>
    <row r="87" spans="1:8" ht="17.25" x14ac:dyDescent="0.35">
      <c r="A87" s="17"/>
      <c r="B87" s="68">
        <f>B22</f>
        <v>0</v>
      </c>
      <c r="C87" s="303">
        <f>'Summary cash flow'!D17</f>
        <v>0</v>
      </c>
      <c r="D87" s="281"/>
      <c r="E87" s="281"/>
      <c r="F87" s="281"/>
      <c r="G87" s="282"/>
      <c r="H87" s="152">
        <f t="shared" si="5"/>
        <v>0</v>
      </c>
    </row>
    <row r="88" spans="1:8" ht="17.25" x14ac:dyDescent="0.35">
      <c r="A88" s="17"/>
      <c r="B88" s="68">
        <f>B23</f>
        <v>0</v>
      </c>
      <c r="C88" s="303">
        <f>'Summary cash flow'!D18</f>
        <v>0</v>
      </c>
      <c r="D88" s="281"/>
      <c r="E88" s="281"/>
      <c r="F88" s="281"/>
      <c r="G88" s="282"/>
      <c r="H88" s="152">
        <f t="shared" si="5"/>
        <v>0</v>
      </c>
    </row>
    <row r="89" spans="1:8" ht="17.25" x14ac:dyDescent="0.35">
      <c r="A89" s="17"/>
      <c r="B89" s="68">
        <f>B24</f>
        <v>0</v>
      </c>
      <c r="C89" s="303">
        <f>'Summary cash flow'!D19</f>
        <v>0</v>
      </c>
      <c r="D89" s="281"/>
      <c r="E89" s="281"/>
      <c r="F89" s="281"/>
      <c r="G89" s="282"/>
      <c r="H89" s="152">
        <f t="shared" si="5"/>
        <v>0</v>
      </c>
    </row>
    <row r="90" spans="1:8" ht="17.25" x14ac:dyDescent="0.35">
      <c r="A90" s="17"/>
      <c r="B90" s="68">
        <f>B25</f>
        <v>0</v>
      </c>
      <c r="C90" s="303">
        <f>'Summary cash flow'!D20</f>
        <v>0</v>
      </c>
      <c r="D90" s="281"/>
      <c r="E90" s="281"/>
      <c r="F90" s="281"/>
      <c r="G90" s="282"/>
      <c r="H90" s="152">
        <f t="shared" si="5"/>
        <v>0</v>
      </c>
    </row>
    <row r="91" spans="1:8" ht="17.25" x14ac:dyDescent="0.35">
      <c r="A91" s="17"/>
      <c r="B91" s="68">
        <f>B26</f>
        <v>0</v>
      </c>
      <c r="C91" s="303">
        <f>'Summary cash flow'!D21</f>
        <v>0</v>
      </c>
      <c r="D91" s="281"/>
      <c r="E91" s="281"/>
      <c r="F91" s="281"/>
      <c r="G91" s="282"/>
      <c r="H91" s="152">
        <f t="shared" si="5"/>
        <v>0</v>
      </c>
    </row>
    <row r="92" spans="1:8" ht="17.25" x14ac:dyDescent="0.35">
      <c r="A92" s="17"/>
      <c r="B92" s="68">
        <f>B27</f>
        <v>0</v>
      </c>
      <c r="C92" s="303">
        <f>'Summary cash flow'!D22</f>
        <v>0</v>
      </c>
      <c r="D92" s="281"/>
      <c r="E92" s="281"/>
      <c r="F92" s="281"/>
      <c r="G92" s="282"/>
      <c r="H92" s="152">
        <f t="shared" si="5"/>
        <v>0</v>
      </c>
    </row>
    <row r="93" spans="1:8" ht="17.25" x14ac:dyDescent="0.35">
      <c r="A93" s="17"/>
      <c r="B93" s="68" t="str">
        <f>B28</f>
        <v xml:space="preserve">Café </v>
      </c>
      <c r="C93" s="303">
        <f>'Summary cash flow'!D23</f>
        <v>0</v>
      </c>
      <c r="D93" s="281"/>
      <c r="E93" s="281"/>
      <c r="F93" s="281"/>
      <c r="G93" s="282"/>
      <c r="H93" s="152">
        <f t="shared" si="5"/>
        <v>0</v>
      </c>
    </row>
    <row r="94" spans="1:8" ht="17.25" x14ac:dyDescent="0.35">
      <c r="A94" s="17"/>
      <c r="B94" s="68" t="str">
        <f>B29</f>
        <v>Service charges</v>
      </c>
      <c r="C94" s="303">
        <f>'Summary cash flow'!D24</f>
        <v>0</v>
      </c>
      <c r="D94" s="281"/>
      <c r="E94" s="281"/>
      <c r="F94" s="281"/>
      <c r="G94" s="282"/>
      <c r="H94" s="152">
        <f t="shared" si="5"/>
        <v>0</v>
      </c>
    </row>
    <row r="95" spans="1:8" ht="17.25" x14ac:dyDescent="0.35">
      <c r="A95" s="17"/>
      <c r="B95" s="68">
        <f>B30</f>
        <v>0</v>
      </c>
      <c r="C95" s="303">
        <f>'Summary cash flow'!D25</f>
        <v>0</v>
      </c>
      <c r="D95" s="281"/>
      <c r="E95" s="281"/>
      <c r="F95" s="281"/>
      <c r="G95" s="282"/>
      <c r="H95" s="152">
        <f t="shared" si="5"/>
        <v>0</v>
      </c>
    </row>
    <row r="96" spans="1:8" ht="17.25" x14ac:dyDescent="0.35">
      <c r="A96" s="17"/>
      <c r="B96" s="68">
        <f>B31</f>
        <v>0</v>
      </c>
      <c r="C96" s="303">
        <f>'Summary cash flow'!D26</f>
        <v>0</v>
      </c>
      <c r="D96" s="281"/>
      <c r="E96" s="281"/>
      <c r="F96" s="281"/>
      <c r="G96" s="282"/>
      <c r="H96" s="152">
        <f t="shared" si="5"/>
        <v>0</v>
      </c>
    </row>
    <row r="97" spans="1:8" ht="17.25" x14ac:dyDescent="0.35">
      <c r="A97" s="17"/>
      <c r="B97" s="68">
        <f>B32</f>
        <v>0</v>
      </c>
      <c r="C97" s="303">
        <f>'Summary cash flow'!D27</f>
        <v>0</v>
      </c>
      <c r="D97" s="281"/>
      <c r="E97" s="281"/>
      <c r="F97" s="281"/>
      <c r="G97" s="282"/>
      <c r="H97" s="152">
        <f t="shared" si="5"/>
        <v>0</v>
      </c>
    </row>
    <row r="98" spans="1:8" ht="17.25" x14ac:dyDescent="0.35">
      <c r="A98" s="17"/>
      <c r="B98" s="68">
        <f>B33</f>
        <v>0</v>
      </c>
      <c r="C98" s="303">
        <f>'Summary cash flow'!D28</f>
        <v>0</v>
      </c>
      <c r="D98" s="281"/>
      <c r="E98" s="281"/>
      <c r="F98" s="281"/>
      <c r="G98" s="282"/>
      <c r="H98" s="152">
        <f t="shared" si="5"/>
        <v>0</v>
      </c>
    </row>
    <row r="99" spans="1:8" ht="17.25" x14ac:dyDescent="0.35">
      <c r="A99" s="17"/>
      <c r="B99" s="68">
        <f>B34</f>
        <v>0</v>
      </c>
      <c r="C99" s="303">
        <f>'Summary cash flow'!D29</f>
        <v>0</v>
      </c>
      <c r="D99" s="281"/>
      <c r="E99" s="281"/>
      <c r="F99" s="281"/>
      <c r="G99" s="282"/>
      <c r="H99" s="152">
        <f t="shared" si="5"/>
        <v>0</v>
      </c>
    </row>
    <row r="100" spans="1:8" ht="17.25" x14ac:dyDescent="0.35">
      <c r="A100" s="17"/>
      <c r="B100" s="68">
        <f>B35</f>
        <v>0</v>
      </c>
      <c r="C100" s="303">
        <f>'Summary cash flow'!D30</f>
        <v>0</v>
      </c>
      <c r="D100" s="281"/>
      <c r="E100" s="281"/>
      <c r="F100" s="281"/>
      <c r="G100" s="282"/>
      <c r="H100" s="152">
        <f t="shared" si="5"/>
        <v>0</v>
      </c>
    </row>
    <row r="101" spans="1:8" ht="17.25" x14ac:dyDescent="0.35">
      <c r="A101" s="17"/>
      <c r="B101" s="68">
        <f>B36</f>
        <v>0</v>
      </c>
      <c r="C101" s="303">
        <f>'Summary cash flow'!D31</f>
        <v>0</v>
      </c>
      <c r="D101" s="281"/>
      <c r="E101" s="281"/>
      <c r="F101" s="281"/>
      <c r="G101" s="282"/>
      <c r="H101" s="152">
        <f t="shared" si="5"/>
        <v>0</v>
      </c>
    </row>
    <row r="102" spans="1:8" ht="17.25" x14ac:dyDescent="0.35">
      <c r="A102" s="17"/>
      <c r="B102" s="68" t="str">
        <f>B37</f>
        <v>Shop</v>
      </c>
      <c r="C102" s="303">
        <f>'Summary cash flow'!D32</f>
        <v>0</v>
      </c>
      <c r="D102" s="281"/>
      <c r="E102" s="281"/>
      <c r="F102" s="281"/>
      <c r="G102" s="282"/>
      <c r="H102" s="152">
        <f t="shared" si="5"/>
        <v>0</v>
      </c>
    </row>
    <row r="103" spans="1:8" ht="17.25" x14ac:dyDescent="0.35">
      <c r="A103" s="17"/>
      <c r="B103" s="68" t="str">
        <f>B38</f>
        <v>Events</v>
      </c>
      <c r="C103" s="303">
        <f>'Summary cash flow'!D33</f>
        <v>0</v>
      </c>
      <c r="D103" s="281"/>
      <c r="E103" s="281"/>
      <c r="F103" s="281"/>
      <c r="G103" s="282"/>
      <c r="H103" s="152">
        <f t="shared" si="5"/>
        <v>0</v>
      </c>
    </row>
    <row r="104" spans="1:8" ht="17.25" x14ac:dyDescent="0.35">
      <c r="A104" s="17"/>
      <c r="B104" s="68" t="str">
        <f>B39</f>
        <v>Donations</v>
      </c>
      <c r="C104" s="303">
        <f>'Summary cash flow'!D34</f>
        <v>0</v>
      </c>
      <c r="D104" s="281"/>
      <c r="E104" s="281"/>
      <c r="F104" s="281"/>
      <c r="G104" s="282"/>
      <c r="H104" s="152">
        <f t="shared" si="5"/>
        <v>0</v>
      </c>
    </row>
    <row r="105" spans="1:8" ht="17.25" x14ac:dyDescent="0.35">
      <c r="A105" s="17"/>
      <c r="B105" s="68" t="str">
        <f>B40</f>
        <v>Gift aid</v>
      </c>
      <c r="C105" s="303">
        <f>'Summary cash flow'!D35</f>
        <v>0</v>
      </c>
      <c r="D105" s="286"/>
      <c r="E105" s="286"/>
      <c r="F105" s="286"/>
      <c r="G105" s="287"/>
      <c r="H105" s="152">
        <f t="shared" si="5"/>
        <v>0</v>
      </c>
    </row>
    <row r="106" spans="1:8" ht="17.25" x14ac:dyDescent="0.35">
      <c r="A106" s="17"/>
      <c r="B106" s="68" t="str">
        <f>B41</f>
        <v>Other</v>
      </c>
      <c r="C106" s="303">
        <f>'Summary cash flow'!D36</f>
        <v>0</v>
      </c>
      <c r="D106" s="281"/>
      <c r="E106" s="281"/>
      <c r="F106" s="281"/>
      <c r="G106" s="282"/>
      <c r="H106" s="152">
        <f t="shared" si="5"/>
        <v>0</v>
      </c>
    </row>
    <row r="107" spans="1:8" ht="17.25" x14ac:dyDescent="0.35">
      <c r="A107" s="17"/>
      <c r="B107" s="68" t="str">
        <f>B42</f>
        <v>Other</v>
      </c>
      <c r="C107" s="303">
        <f>'Summary cash flow'!D37</f>
        <v>0</v>
      </c>
      <c r="D107" s="281"/>
      <c r="E107" s="281"/>
      <c r="F107" s="281"/>
      <c r="G107" s="282"/>
      <c r="H107" s="152">
        <f t="shared" si="5"/>
        <v>0</v>
      </c>
    </row>
    <row r="108" spans="1:8" ht="17.25" x14ac:dyDescent="0.35">
      <c r="A108" s="17"/>
      <c r="B108" s="68"/>
      <c r="C108" s="303"/>
      <c r="D108" s="177"/>
      <c r="E108" s="177"/>
      <c r="F108" s="177"/>
      <c r="G108" s="178"/>
      <c r="H108" s="152"/>
    </row>
    <row r="109" spans="1:8" ht="17.25" x14ac:dyDescent="0.35">
      <c r="A109" s="17"/>
      <c r="B109" s="68" t="str">
        <f>B44</f>
        <v>Total income</v>
      </c>
      <c r="C109" s="303">
        <f>'Summary cash flow'!D39</f>
        <v>0</v>
      </c>
      <c r="D109" s="344">
        <f>SUM(D81:D107)</f>
        <v>0</v>
      </c>
      <c r="E109" s="344">
        <f>SUM(E81:E107)</f>
        <v>0</v>
      </c>
      <c r="F109" s="344">
        <f>SUM(F81:F107)</f>
        <v>0</v>
      </c>
      <c r="G109" s="352">
        <f>SUM(G81:G107)</f>
        <v>0</v>
      </c>
      <c r="H109" s="152">
        <f>(C109-(SUM(D109:G109)))</f>
        <v>0</v>
      </c>
    </row>
    <row r="110" spans="1:8" ht="17.25" x14ac:dyDescent="0.35">
      <c r="A110" s="17"/>
      <c r="B110" s="68"/>
      <c r="C110" s="303"/>
      <c r="D110" s="360"/>
      <c r="E110" s="360"/>
      <c r="F110" s="360"/>
      <c r="G110" s="361"/>
      <c r="H110" s="152">
        <f>(C110-(SUM(D110:G110)))</f>
        <v>0</v>
      </c>
    </row>
    <row r="111" spans="1:8" ht="17.25" x14ac:dyDescent="0.35">
      <c r="A111" s="17"/>
      <c r="B111" s="68" t="str">
        <f>B46</f>
        <v>EXPENDITURE</v>
      </c>
      <c r="C111" s="303"/>
      <c r="D111" s="360"/>
      <c r="E111" s="360"/>
      <c r="F111" s="360"/>
      <c r="G111" s="361"/>
      <c r="H111" s="152"/>
    </row>
    <row r="112" spans="1:8" ht="17.25" x14ac:dyDescent="0.35">
      <c r="A112" s="17"/>
      <c r="B112" s="68" t="str">
        <f>B47</f>
        <v>Capital expenditure</v>
      </c>
      <c r="C112" s="303">
        <f>C47</f>
        <v>0</v>
      </c>
      <c r="D112" s="281"/>
      <c r="E112" s="281"/>
      <c r="F112" s="281"/>
      <c r="G112" s="282"/>
      <c r="H112" s="152"/>
    </row>
    <row r="113" spans="1:8" ht="17.25" x14ac:dyDescent="0.35">
      <c r="A113" s="17"/>
      <c r="B113" s="68" t="str">
        <f>B48</f>
        <v>Staff total</v>
      </c>
      <c r="C113" s="303">
        <f>'Summary cash flow'!D43</f>
        <v>0</v>
      </c>
      <c r="D113" s="281"/>
      <c r="E113" s="281"/>
      <c r="F113" s="281"/>
      <c r="G113" s="282"/>
      <c r="H113" s="152">
        <f t="shared" ref="H113:H130" si="6">(C113-(SUM(D113:G113)))</f>
        <v>0</v>
      </c>
    </row>
    <row r="114" spans="1:8" ht="17.25" x14ac:dyDescent="0.35">
      <c r="A114" s="17"/>
      <c r="B114" s="68" t="str">
        <f>B49</f>
        <v>Utilities</v>
      </c>
      <c r="C114" s="303">
        <f>'Summary cash flow'!D44</f>
        <v>0</v>
      </c>
      <c r="D114" s="281"/>
      <c r="E114" s="281"/>
      <c r="F114" s="281"/>
      <c r="G114" s="282"/>
      <c r="H114" s="152">
        <f t="shared" si="6"/>
        <v>0</v>
      </c>
    </row>
    <row r="115" spans="1:8" ht="17.25" x14ac:dyDescent="0.35">
      <c r="A115" s="17"/>
      <c r="B115" s="68" t="str">
        <f>B50</f>
        <v>Insurance</v>
      </c>
      <c r="C115" s="303">
        <f>'Summary cash flow'!D45</f>
        <v>0</v>
      </c>
      <c r="D115" s="281"/>
      <c r="E115" s="281"/>
      <c r="F115" s="281"/>
      <c r="G115" s="282"/>
      <c r="H115" s="152">
        <f t="shared" si="6"/>
        <v>0</v>
      </c>
    </row>
    <row r="116" spans="1:8" ht="17.25" x14ac:dyDescent="0.35">
      <c r="A116" s="17"/>
      <c r="B116" s="68" t="str">
        <f>B51</f>
        <v>Publicity</v>
      </c>
      <c r="C116" s="303">
        <f>'Summary cash flow'!D46</f>
        <v>0</v>
      </c>
      <c r="D116" s="281"/>
      <c r="E116" s="281"/>
      <c r="F116" s="281"/>
      <c r="G116" s="282"/>
      <c r="H116" s="152">
        <f t="shared" si="6"/>
        <v>0</v>
      </c>
    </row>
    <row r="117" spans="1:8" ht="17.25" x14ac:dyDescent="0.35">
      <c r="A117" s="17"/>
      <c r="B117" s="68" t="str">
        <f>B52</f>
        <v>IT</v>
      </c>
      <c r="C117" s="303">
        <f>'Summary cash flow'!D47</f>
        <v>0</v>
      </c>
      <c r="D117" s="281"/>
      <c r="E117" s="281"/>
      <c r="F117" s="281"/>
      <c r="G117" s="282"/>
      <c r="H117" s="152">
        <f t="shared" si="6"/>
        <v>0</v>
      </c>
    </row>
    <row r="118" spans="1:8" ht="17.25" x14ac:dyDescent="0.35">
      <c r="A118" s="17"/>
      <c r="B118" s="68" t="str">
        <f>B53</f>
        <v>Legal and audit</v>
      </c>
      <c r="C118" s="303">
        <f>'Summary cash flow'!D48</f>
        <v>0</v>
      </c>
      <c r="D118" s="281"/>
      <c r="E118" s="281"/>
      <c r="F118" s="281"/>
      <c r="G118" s="282"/>
      <c r="H118" s="152">
        <f t="shared" si="6"/>
        <v>0</v>
      </c>
    </row>
    <row r="119" spans="1:8" ht="17.25" x14ac:dyDescent="0.35">
      <c r="A119" s="17"/>
      <c r="B119" s="68" t="str">
        <f>B54</f>
        <v>Website</v>
      </c>
      <c r="C119" s="303">
        <f>'Summary cash flow'!D49</f>
        <v>0</v>
      </c>
      <c r="D119" s="281"/>
      <c r="E119" s="281"/>
      <c r="F119" s="281"/>
      <c r="G119" s="282"/>
      <c r="H119" s="152">
        <f t="shared" si="6"/>
        <v>0</v>
      </c>
    </row>
    <row r="120" spans="1:8" ht="17.25" x14ac:dyDescent="0.35">
      <c r="A120" s="17"/>
      <c r="B120" s="68" t="str">
        <f>B55</f>
        <v>Maintenance of building and gardens</v>
      </c>
      <c r="C120" s="303">
        <f>'Summary cash flow'!D50</f>
        <v>0</v>
      </c>
      <c r="D120" s="281"/>
      <c r="E120" s="281"/>
      <c r="F120" s="281"/>
      <c r="G120" s="282"/>
      <c r="H120" s="152">
        <f t="shared" si="6"/>
        <v>0</v>
      </c>
    </row>
    <row r="121" spans="1:8" ht="17.25" x14ac:dyDescent="0.35">
      <c r="A121" s="17"/>
      <c r="B121" s="68" t="str">
        <f>B56</f>
        <v>Volunteer costs</v>
      </c>
      <c r="C121" s="303">
        <f>'Summary cash flow'!D51</f>
        <v>0</v>
      </c>
      <c r="D121" s="281"/>
      <c r="E121" s="281"/>
      <c r="F121" s="281"/>
      <c r="G121" s="282"/>
      <c r="H121" s="152">
        <f t="shared" si="6"/>
        <v>0</v>
      </c>
    </row>
    <row r="122" spans="1:8" ht="17.25" x14ac:dyDescent="0.35">
      <c r="A122" s="17"/>
      <c r="B122" s="68" t="str">
        <f>B57</f>
        <v>Site services</v>
      </c>
      <c r="C122" s="303">
        <f>'Summary cash flow'!D52</f>
        <v>0</v>
      </c>
      <c r="D122" s="281"/>
      <c r="E122" s="281"/>
      <c r="F122" s="281"/>
      <c r="G122" s="282"/>
      <c r="H122" s="152">
        <f t="shared" si="6"/>
        <v>0</v>
      </c>
    </row>
    <row r="123" spans="1:8" ht="17.25" x14ac:dyDescent="0.35">
      <c r="A123" s="17"/>
      <c r="B123" s="68" t="str">
        <f>B58</f>
        <v>Admin</v>
      </c>
      <c r="C123" s="303">
        <f>'Summary cash flow'!D53</f>
        <v>0</v>
      </c>
      <c r="D123" s="281"/>
      <c r="E123" s="281"/>
      <c r="F123" s="281"/>
      <c r="G123" s="282"/>
      <c r="H123" s="152">
        <f t="shared" si="6"/>
        <v>0</v>
      </c>
    </row>
    <row r="124" spans="1:8" ht="17.25" x14ac:dyDescent="0.35">
      <c r="A124" s="17"/>
      <c r="B124" s="68" t="str">
        <f>B59</f>
        <v>Petrol</v>
      </c>
      <c r="C124" s="303">
        <f>'Summary cash flow'!D54</f>
        <v>0</v>
      </c>
      <c r="D124" s="281"/>
      <c r="E124" s="281"/>
      <c r="F124" s="281"/>
      <c r="G124" s="282"/>
      <c r="H124" s="152">
        <f t="shared" si="6"/>
        <v>0</v>
      </c>
    </row>
    <row r="125" spans="1:8" ht="17.25" x14ac:dyDescent="0.35">
      <c r="A125" s="17"/>
      <c r="B125" s="68" t="str">
        <f>B60</f>
        <v>Vehicle maintenance</v>
      </c>
      <c r="C125" s="303">
        <f>'Summary cash flow'!D55</f>
        <v>0</v>
      </c>
      <c r="D125" s="281"/>
      <c r="E125" s="281"/>
      <c r="F125" s="281"/>
      <c r="G125" s="282"/>
      <c r="H125" s="152">
        <f t="shared" si="6"/>
        <v>0</v>
      </c>
    </row>
    <row r="126" spans="1:8" ht="17.25" x14ac:dyDescent="0.35">
      <c r="A126" s="17"/>
      <c r="B126" s="68" t="str">
        <f>B61</f>
        <v>Other</v>
      </c>
      <c r="C126" s="303">
        <f>'Summary cash flow'!D56</f>
        <v>0</v>
      </c>
      <c r="D126" s="286"/>
      <c r="E126" s="286"/>
      <c r="F126" s="286"/>
      <c r="G126" s="287"/>
      <c r="H126" s="152">
        <f t="shared" si="6"/>
        <v>0</v>
      </c>
    </row>
    <row r="127" spans="1:8" ht="17.25" x14ac:dyDescent="0.35">
      <c r="A127" s="17"/>
      <c r="B127" s="68" t="str">
        <f>B62</f>
        <v>Other</v>
      </c>
      <c r="C127" s="303">
        <f>'Summary cash flow'!D57</f>
        <v>0</v>
      </c>
      <c r="D127" s="281"/>
      <c r="E127" s="281"/>
      <c r="F127" s="281"/>
      <c r="G127" s="282"/>
      <c r="H127" s="152">
        <f t="shared" si="6"/>
        <v>0</v>
      </c>
    </row>
    <row r="128" spans="1:8" ht="17.25" x14ac:dyDescent="0.35">
      <c r="A128" s="17"/>
      <c r="B128" s="68" t="str">
        <f>B63</f>
        <v>Other</v>
      </c>
      <c r="C128" s="303">
        <f>'Summary cash flow'!D58</f>
        <v>0</v>
      </c>
      <c r="D128" s="286"/>
      <c r="E128" s="286"/>
      <c r="F128" s="286"/>
      <c r="G128" s="287"/>
      <c r="H128" s="152">
        <f t="shared" si="6"/>
        <v>0</v>
      </c>
    </row>
    <row r="129" spans="1:8" ht="17.25" x14ac:dyDescent="0.35">
      <c r="A129" s="17"/>
      <c r="B129" s="68" t="str">
        <f>B64</f>
        <v>Total finance costs</v>
      </c>
      <c r="C129" s="303">
        <f>'Summary cash flow'!D59</f>
        <v>0</v>
      </c>
      <c r="D129" s="281"/>
      <c r="E129" s="281"/>
      <c r="F129" s="281"/>
      <c r="G129" s="282"/>
      <c r="H129" s="152">
        <f t="shared" si="6"/>
        <v>0</v>
      </c>
    </row>
    <row r="130" spans="1:8" ht="17.25" x14ac:dyDescent="0.35">
      <c r="A130" s="17"/>
      <c r="B130" s="68" t="str">
        <f>B65</f>
        <v>Tax</v>
      </c>
      <c r="C130" s="303">
        <f>'Summary cash flow'!D60</f>
        <v>0</v>
      </c>
      <c r="D130" s="281"/>
      <c r="E130" s="281"/>
      <c r="F130" s="281"/>
      <c r="G130" s="282"/>
      <c r="H130" s="152">
        <f t="shared" si="6"/>
        <v>0</v>
      </c>
    </row>
    <row r="131" spans="1:8" ht="17.25" x14ac:dyDescent="0.35">
      <c r="A131" s="17"/>
      <c r="B131" s="68"/>
      <c r="C131" s="303"/>
      <c r="D131" s="379"/>
      <c r="E131" s="379"/>
      <c r="F131" s="379"/>
      <c r="G131" s="386"/>
      <c r="H131" s="152"/>
    </row>
    <row r="132" spans="1:8" ht="17.25" x14ac:dyDescent="0.35">
      <c r="A132" s="17"/>
      <c r="B132" s="68" t="str">
        <f>B67</f>
        <v>Total expenditure</v>
      </c>
      <c r="C132" s="303">
        <f>'Summary cash flow'!D62</f>
        <v>0</v>
      </c>
      <c r="D132" s="387">
        <f>SUM(D113:D130)</f>
        <v>0</v>
      </c>
      <c r="E132" s="387">
        <f>SUM(E113:E130)</f>
        <v>0</v>
      </c>
      <c r="F132" s="387">
        <f>SUM(F113:F130)</f>
        <v>0</v>
      </c>
      <c r="G132" s="388">
        <f>SUM(G113:G130)</f>
        <v>0</v>
      </c>
      <c r="H132" s="152">
        <f>(C132-(SUM(D132:G132)))</f>
        <v>0</v>
      </c>
    </row>
    <row r="133" spans="1:8" ht="17.25" x14ac:dyDescent="0.35">
      <c r="A133" s="17"/>
      <c r="B133" s="404" t="str">
        <f>B68</f>
        <v>Inflation rate</v>
      </c>
      <c r="C133" s="303">
        <f>'Summary cash flow'!D63</f>
        <v>0.02</v>
      </c>
      <c r="D133" s="387"/>
      <c r="E133" s="387"/>
      <c r="F133" s="387"/>
      <c r="G133" s="388"/>
      <c r="H133" s="152"/>
    </row>
    <row r="134" spans="1:8" ht="17.25" x14ac:dyDescent="0.35">
      <c r="A134" s="17"/>
      <c r="B134" s="68" t="str">
        <f>B69</f>
        <v>Total expenditure adjusted for inflation</v>
      </c>
      <c r="C134" s="303">
        <f>'Summary cash flow'!D65</f>
        <v>0</v>
      </c>
      <c r="D134" s="387">
        <f>SUM(D115:D132)</f>
        <v>0</v>
      </c>
      <c r="E134" s="387">
        <f>SUM(E115:E132)</f>
        <v>0</v>
      </c>
      <c r="F134" s="387">
        <f>SUM(F115:F132)</f>
        <v>0</v>
      </c>
      <c r="G134" s="388">
        <f>SUM(G115:G132)</f>
        <v>0</v>
      </c>
      <c r="H134" s="152">
        <f t="shared" ref="H134" si="7">(C134-(SUM(D134:G134)))</f>
        <v>0</v>
      </c>
    </row>
    <row r="135" spans="1:8" ht="17.25" x14ac:dyDescent="0.35">
      <c r="A135" s="17"/>
      <c r="B135" s="68"/>
      <c r="C135" s="303"/>
      <c r="D135" s="387"/>
      <c r="E135" s="387"/>
      <c r="F135" s="387"/>
      <c r="G135" s="388"/>
      <c r="H135" s="152"/>
    </row>
    <row r="136" spans="1:8" ht="17.25" x14ac:dyDescent="0.35">
      <c r="A136" s="17"/>
      <c r="B136" s="69" t="str">
        <f>B71</f>
        <v>Closing balance</v>
      </c>
      <c r="C136" s="305">
        <f>'Summary cash flow'!D67</f>
        <v>0</v>
      </c>
      <c r="D136" s="389">
        <f>SUM(D78+D109-D132)</f>
        <v>0</v>
      </c>
      <c r="E136" s="389">
        <f>SUM(E78+E109-E132)</f>
        <v>0</v>
      </c>
      <c r="F136" s="389">
        <f>SUM(F78+F109-F132)</f>
        <v>0</v>
      </c>
      <c r="G136" s="390">
        <f>SUM(G78+G109-G132)</f>
        <v>0</v>
      </c>
      <c r="H136" s="152">
        <f>(C136-(SUM(D136:G136)))</f>
        <v>0</v>
      </c>
    </row>
    <row r="137" spans="1:8" s="23" customFormat="1" ht="17.25" x14ac:dyDescent="0.35">
      <c r="A137" s="106"/>
      <c r="B137" s="377"/>
      <c r="C137" s="378"/>
      <c r="D137" s="379"/>
      <c r="E137" s="379"/>
      <c r="F137" s="379"/>
      <c r="G137" s="379"/>
      <c r="H137" s="177"/>
    </row>
    <row r="138" spans="1:8" s="23" customFormat="1" ht="17.25" x14ac:dyDescent="0.35">
      <c r="A138" s="106"/>
      <c r="B138" s="377"/>
      <c r="C138" s="378"/>
      <c r="D138" s="379"/>
      <c r="E138" s="379"/>
      <c r="F138" s="379"/>
      <c r="G138" s="379"/>
      <c r="H138" s="177"/>
    </row>
    <row r="139" spans="1:8" s="23" customFormat="1" ht="21.75" x14ac:dyDescent="0.45">
      <c r="A139" s="106"/>
      <c r="B139" s="380" t="s">
        <v>310</v>
      </c>
      <c r="C139" s="381"/>
      <c r="D139" s="382"/>
      <c r="E139" s="382"/>
      <c r="F139" s="382"/>
      <c r="G139" s="382"/>
      <c r="H139" s="383"/>
    </row>
    <row r="140" spans="1:8" s="23" customFormat="1" ht="17.25" x14ac:dyDescent="0.35">
      <c r="A140" s="106"/>
      <c r="B140" s="384"/>
      <c r="C140" s="344"/>
      <c r="D140" s="379"/>
      <c r="E140" s="379"/>
      <c r="F140" s="379"/>
      <c r="G140" s="379"/>
      <c r="H140" s="177"/>
    </row>
    <row r="141" spans="1:8" ht="34.5" x14ac:dyDescent="0.35">
      <c r="B141" s="151"/>
      <c r="C141" s="161" t="s">
        <v>339</v>
      </c>
      <c r="D141" s="155" t="s">
        <v>374</v>
      </c>
      <c r="E141" s="155" t="s">
        <v>379</v>
      </c>
      <c r="F141" s="155" t="s">
        <v>375</v>
      </c>
      <c r="G141" s="156" t="s">
        <v>376</v>
      </c>
      <c r="H141" s="304" t="s">
        <v>380</v>
      </c>
    </row>
    <row r="142" spans="1:8" ht="17.25" x14ac:dyDescent="0.35">
      <c r="B142" s="68"/>
      <c r="C142" s="166"/>
      <c r="D142" s="355"/>
      <c r="E142" s="355"/>
      <c r="F142" s="355"/>
      <c r="G142" s="356"/>
      <c r="H142" s="304"/>
    </row>
    <row r="143" spans="1:8" ht="17.25" x14ac:dyDescent="0.35">
      <c r="B143" s="68" t="str">
        <f>B78</f>
        <v>Opening balance</v>
      </c>
      <c r="C143" s="162">
        <f>C136</f>
        <v>0</v>
      </c>
      <c r="D143" s="357">
        <f>C143</f>
        <v>0</v>
      </c>
      <c r="E143" s="357">
        <f>D201</f>
        <v>0</v>
      </c>
      <c r="F143" s="357">
        <f t="shared" ref="F143:G143" si="8">E201</f>
        <v>0</v>
      </c>
      <c r="G143" s="358">
        <f t="shared" si="8"/>
        <v>0</v>
      </c>
      <c r="H143" s="163"/>
    </row>
    <row r="144" spans="1:8" ht="17.25" x14ac:dyDescent="0.35">
      <c r="B144" s="68"/>
      <c r="C144" s="165"/>
      <c r="D144" s="354"/>
      <c r="E144" s="354"/>
      <c r="F144" s="354"/>
      <c r="G144" s="359"/>
      <c r="H144" s="152"/>
    </row>
    <row r="145" spans="2:8" ht="17.25" x14ac:dyDescent="0.35">
      <c r="B145" s="68" t="str">
        <f>B80</f>
        <v>INCOME</v>
      </c>
      <c r="C145" s="162"/>
      <c r="D145" s="354"/>
      <c r="E145" s="354"/>
      <c r="F145" s="354"/>
      <c r="G145" s="359"/>
      <c r="H145" s="152"/>
    </row>
    <row r="146" spans="2:8" ht="17.25" x14ac:dyDescent="0.35">
      <c r="B146" s="68" t="str">
        <f>B81</f>
        <v>Grant funding (revenue)</v>
      </c>
      <c r="C146" s="303">
        <f>'Summary cash flow'!E11</f>
        <v>0</v>
      </c>
      <c r="D146" s="281"/>
      <c r="E146" s="281"/>
      <c r="F146" s="281"/>
      <c r="G146" s="282"/>
      <c r="H146" s="152">
        <f t="shared" ref="H146:H172" si="9">(C146-(SUM(D146:G146)))</f>
        <v>0</v>
      </c>
    </row>
    <row r="147" spans="2:8" ht="17.25" x14ac:dyDescent="0.35">
      <c r="B147" s="68" t="str">
        <f>B82</f>
        <v>Capital income</v>
      </c>
      <c r="C147" s="303">
        <f>'Summary cash flow'!E12</f>
        <v>0</v>
      </c>
      <c r="D147" s="281"/>
      <c r="E147" s="281"/>
      <c r="F147" s="281"/>
      <c r="G147" s="282"/>
      <c r="H147" s="152">
        <f t="shared" si="9"/>
        <v>0</v>
      </c>
    </row>
    <row r="148" spans="2:8" ht="17.25" x14ac:dyDescent="0.35">
      <c r="B148" s="68" t="str">
        <f>B83</f>
        <v>Heritage attraction</v>
      </c>
      <c r="C148" s="303">
        <f>'Summary cash flow'!E13</f>
        <v>0</v>
      </c>
      <c r="D148" s="281"/>
      <c r="E148" s="281"/>
      <c r="F148" s="281"/>
      <c r="G148" s="282"/>
      <c r="H148" s="152">
        <f t="shared" si="9"/>
        <v>0</v>
      </c>
    </row>
    <row r="149" spans="2:8" ht="17.25" x14ac:dyDescent="0.35">
      <c r="B149" s="68" t="str">
        <f>B84</f>
        <v>Rental of outbuildings</v>
      </c>
      <c r="C149" s="303">
        <f>'Summary cash flow'!E14</f>
        <v>0</v>
      </c>
      <c r="D149" s="281"/>
      <c r="E149" s="281"/>
      <c r="F149" s="281"/>
      <c r="G149" s="282"/>
      <c r="H149" s="152">
        <f t="shared" si="9"/>
        <v>0</v>
      </c>
    </row>
    <row r="150" spans="2:8" ht="17.25" x14ac:dyDescent="0.35">
      <c r="B150" s="68" t="str">
        <f>B85</f>
        <v>Rental of offices</v>
      </c>
      <c r="C150" s="303">
        <f>'Summary cash flow'!E15</f>
        <v>0</v>
      </c>
      <c r="D150" s="281"/>
      <c r="E150" s="281"/>
      <c r="F150" s="281"/>
      <c r="G150" s="282"/>
      <c r="H150" s="152">
        <f t="shared" si="9"/>
        <v>0</v>
      </c>
    </row>
    <row r="151" spans="2:8" ht="17.25" x14ac:dyDescent="0.35">
      <c r="B151" s="68">
        <f>B86</f>
        <v>0</v>
      </c>
      <c r="C151" s="303">
        <f>'Summary cash flow'!E16</f>
        <v>0</v>
      </c>
      <c r="D151" s="281"/>
      <c r="E151" s="281"/>
      <c r="F151" s="281"/>
      <c r="G151" s="282"/>
      <c r="H151" s="152">
        <f t="shared" si="9"/>
        <v>0</v>
      </c>
    </row>
    <row r="152" spans="2:8" ht="17.25" x14ac:dyDescent="0.35">
      <c r="B152" s="68">
        <f>B87</f>
        <v>0</v>
      </c>
      <c r="C152" s="303">
        <f>'Summary cash flow'!E17</f>
        <v>0</v>
      </c>
      <c r="D152" s="281"/>
      <c r="E152" s="281"/>
      <c r="F152" s="281"/>
      <c r="G152" s="282"/>
      <c r="H152" s="152">
        <f t="shared" si="9"/>
        <v>0</v>
      </c>
    </row>
    <row r="153" spans="2:8" ht="17.25" x14ac:dyDescent="0.35">
      <c r="B153" s="68">
        <f>B88</f>
        <v>0</v>
      </c>
      <c r="C153" s="303">
        <f>'Summary cash flow'!E18</f>
        <v>0</v>
      </c>
      <c r="D153" s="281"/>
      <c r="E153" s="281"/>
      <c r="F153" s="281"/>
      <c r="G153" s="282"/>
      <c r="H153" s="152">
        <f t="shared" si="9"/>
        <v>0</v>
      </c>
    </row>
    <row r="154" spans="2:8" ht="17.25" x14ac:dyDescent="0.35">
      <c r="B154" s="68">
        <f>B89</f>
        <v>0</v>
      </c>
      <c r="C154" s="303">
        <f>'Summary cash flow'!E19</f>
        <v>0</v>
      </c>
      <c r="D154" s="281"/>
      <c r="E154" s="281"/>
      <c r="F154" s="281"/>
      <c r="G154" s="282"/>
      <c r="H154" s="152">
        <f t="shared" si="9"/>
        <v>0</v>
      </c>
    </row>
    <row r="155" spans="2:8" ht="17.25" x14ac:dyDescent="0.35">
      <c r="B155" s="68">
        <f>B90</f>
        <v>0</v>
      </c>
      <c r="C155" s="303">
        <f>'Summary cash flow'!E20</f>
        <v>0</v>
      </c>
      <c r="D155" s="281"/>
      <c r="E155" s="281"/>
      <c r="F155" s="281"/>
      <c r="G155" s="282"/>
      <c r="H155" s="152">
        <f t="shared" si="9"/>
        <v>0</v>
      </c>
    </row>
    <row r="156" spans="2:8" ht="17.25" x14ac:dyDescent="0.35">
      <c r="B156" s="68">
        <f>B91</f>
        <v>0</v>
      </c>
      <c r="C156" s="303">
        <f>'Summary cash flow'!E21</f>
        <v>0</v>
      </c>
      <c r="D156" s="281"/>
      <c r="E156" s="281"/>
      <c r="F156" s="281"/>
      <c r="G156" s="282"/>
      <c r="H156" s="152">
        <f t="shared" si="9"/>
        <v>0</v>
      </c>
    </row>
    <row r="157" spans="2:8" ht="17.25" x14ac:dyDescent="0.35">
      <c r="B157" s="68">
        <f>B92</f>
        <v>0</v>
      </c>
      <c r="C157" s="303">
        <f>'Summary cash flow'!E22</f>
        <v>0</v>
      </c>
      <c r="D157" s="281"/>
      <c r="E157" s="281"/>
      <c r="F157" s="281"/>
      <c r="G157" s="282"/>
      <c r="H157" s="152">
        <f t="shared" si="9"/>
        <v>0</v>
      </c>
    </row>
    <row r="158" spans="2:8" ht="17.25" x14ac:dyDescent="0.35">
      <c r="B158" s="68" t="str">
        <f>B93</f>
        <v xml:space="preserve">Café </v>
      </c>
      <c r="C158" s="303">
        <f>'Summary cash flow'!E23</f>
        <v>0</v>
      </c>
      <c r="D158" s="281"/>
      <c r="E158" s="281"/>
      <c r="F158" s="281"/>
      <c r="G158" s="282"/>
      <c r="H158" s="152">
        <f t="shared" si="9"/>
        <v>0</v>
      </c>
    </row>
    <row r="159" spans="2:8" ht="17.25" x14ac:dyDescent="0.35">
      <c r="B159" s="68" t="str">
        <f>B94</f>
        <v>Service charges</v>
      </c>
      <c r="C159" s="303">
        <f>'Summary cash flow'!E24</f>
        <v>0</v>
      </c>
      <c r="D159" s="281"/>
      <c r="E159" s="281"/>
      <c r="F159" s="281"/>
      <c r="G159" s="282"/>
      <c r="H159" s="152">
        <f t="shared" si="9"/>
        <v>0</v>
      </c>
    </row>
    <row r="160" spans="2:8" ht="17.25" x14ac:dyDescent="0.35">
      <c r="B160" s="68">
        <f>B95</f>
        <v>0</v>
      </c>
      <c r="C160" s="303">
        <f>'Summary cash flow'!E25</f>
        <v>0</v>
      </c>
      <c r="D160" s="281"/>
      <c r="E160" s="281"/>
      <c r="F160" s="281"/>
      <c r="G160" s="282"/>
      <c r="H160" s="152">
        <f t="shared" si="9"/>
        <v>0</v>
      </c>
    </row>
    <row r="161" spans="2:8" ht="17.25" x14ac:dyDescent="0.35">
      <c r="B161" s="68">
        <f>B96</f>
        <v>0</v>
      </c>
      <c r="C161" s="303">
        <f>'Summary cash flow'!E26</f>
        <v>0</v>
      </c>
      <c r="D161" s="281"/>
      <c r="E161" s="281"/>
      <c r="F161" s="281"/>
      <c r="G161" s="282"/>
      <c r="H161" s="152">
        <f t="shared" si="9"/>
        <v>0</v>
      </c>
    </row>
    <row r="162" spans="2:8" ht="17.25" x14ac:dyDescent="0.35">
      <c r="B162" s="68">
        <f>B97</f>
        <v>0</v>
      </c>
      <c r="C162" s="303">
        <f>'Summary cash flow'!E27</f>
        <v>0</v>
      </c>
      <c r="D162" s="281"/>
      <c r="E162" s="281"/>
      <c r="F162" s="281"/>
      <c r="G162" s="282"/>
      <c r="H162" s="152">
        <f t="shared" si="9"/>
        <v>0</v>
      </c>
    </row>
    <row r="163" spans="2:8" ht="17.25" x14ac:dyDescent="0.35">
      <c r="B163" s="68">
        <f>B98</f>
        <v>0</v>
      </c>
      <c r="C163" s="303">
        <f>'Summary cash flow'!E28</f>
        <v>0</v>
      </c>
      <c r="D163" s="281"/>
      <c r="E163" s="281"/>
      <c r="F163" s="281"/>
      <c r="G163" s="282"/>
      <c r="H163" s="152">
        <f t="shared" si="9"/>
        <v>0</v>
      </c>
    </row>
    <row r="164" spans="2:8" ht="17.25" x14ac:dyDescent="0.35">
      <c r="B164" s="68">
        <f>B99</f>
        <v>0</v>
      </c>
      <c r="C164" s="303">
        <f>'Summary cash flow'!E29</f>
        <v>0</v>
      </c>
      <c r="D164" s="281"/>
      <c r="E164" s="281"/>
      <c r="F164" s="281"/>
      <c r="G164" s="282"/>
      <c r="H164" s="152">
        <f t="shared" si="9"/>
        <v>0</v>
      </c>
    </row>
    <row r="165" spans="2:8" ht="17.25" x14ac:dyDescent="0.35">
      <c r="B165" s="68">
        <f>B100</f>
        <v>0</v>
      </c>
      <c r="C165" s="303">
        <f>'Summary cash flow'!E30</f>
        <v>0</v>
      </c>
      <c r="D165" s="281"/>
      <c r="E165" s="281"/>
      <c r="F165" s="281"/>
      <c r="G165" s="282"/>
      <c r="H165" s="152">
        <f t="shared" si="9"/>
        <v>0</v>
      </c>
    </row>
    <row r="166" spans="2:8" ht="17.25" x14ac:dyDescent="0.35">
      <c r="B166" s="68">
        <f>B101</f>
        <v>0</v>
      </c>
      <c r="C166" s="303">
        <f>'Summary cash flow'!E31</f>
        <v>0</v>
      </c>
      <c r="D166" s="281"/>
      <c r="E166" s="281"/>
      <c r="F166" s="281"/>
      <c r="G166" s="282"/>
      <c r="H166" s="152">
        <f t="shared" si="9"/>
        <v>0</v>
      </c>
    </row>
    <row r="167" spans="2:8" ht="17.25" x14ac:dyDescent="0.35">
      <c r="B167" s="68" t="str">
        <f>B102</f>
        <v>Shop</v>
      </c>
      <c r="C167" s="303">
        <f>'Summary cash flow'!E32</f>
        <v>0</v>
      </c>
      <c r="D167" s="281"/>
      <c r="E167" s="281"/>
      <c r="F167" s="281"/>
      <c r="G167" s="282"/>
      <c r="H167" s="152">
        <f t="shared" si="9"/>
        <v>0</v>
      </c>
    </row>
    <row r="168" spans="2:8" ht="17.25" x14ac:dyDescent="0.35">
      <c r="B168" s="68" t="str">
        <f>B103</f>
        <v>Events</v>
      </c>
      <c r="C168" s="303">
        <f>'Summary cash flow'!E33</f>
        <v>0</v>
      </c>
      <c r="D168" s="281"/>
      <c r="E168" s="281"/>
      <c r="F168" s="281"/>
      <c r="G168" s="282"/>
      <c r="H168" s="152">
        <f t="shared" si="9"/>
        <v>0</v>
      </c>
    </row>
    <row r="169" spans="2:8" ht="17.25" x14ac:dyDescent="0.35">
      <c r="B169" s="68" t="str">
        <f>B104</f>
        <v>Donations</v>
      </c>
      <c r="C169" s="303">
        <f>'Summary cash flow'!E34</f>
        <v>0</v>
      </c>
      <c r="D169" s="281"/>
      <c r="E169" s="281"/>
      <c r="F169" s="281"/>
      <c r="G169" s="282"/>
      <c r="H169" s="152">
        <f t="shared" si="9"/>
        <v>0</v>
      </c>
    </row>
    <row r="170" spans="2:8" ht="17.25" x14ac:dyDescent="0.35">
      <c r="B170" s="68" t="str">
        <f>B105</f>
        <v>Gift aid</v>
      </c>
      <c r="C170" s="303">
        <f>'Summary cash flow'!E35</f>
        <v>0</v>
      </c>
      <c r="D170" s="286"/>
      <c r="E170" s="286"/>
      <c r="F170" s="286"/>
      <c r="G170" s="287"/>
      <c r="H170" s="152">
        <f t="shared" si="9"/>
        <v>0</v>
      </c>
    </row>
    <row r="171" spans="2:8" ht="17.25" x14ac:dyDescent="0.35">
      <c r="B171" s="68" t="str">
        <f>B106</f>
        <v>Other</v>
      </c>
      <c r="C171" s="303">
        <f>'Summary cash flow'!E36</f>
        <v>0</v>
      </c>
      <c r="D171" s="281"/>
      <c r="E171" s="281"/>
      <c r="F171" s="281"/>
      <c r="G171" s="282"/>
      <c r="H171" s="152">
        <f t="shared" si="9"/>
        <v>0</v>
      </c>
    </row>
    <row r="172" spans="2:8" ht="17.25" x14ac:dyDescent="0.35">
      <c r="B172" s="68" t="str">
        <f>B107</f>
        <v>Other</v>
      </c>
      <c r="C172" s="303">
        <f>'Summary cash flow'!E37</f>
        <v>0</v>
      </c>
      <c r="D172" s="281"/>
      <c r="E172" s="281"/>
      <c r="F172" s="281"/>
      <c r="G172" s="282"/>
      <c r="H172" s="152">
        <f t="shared" si="9"/>
        <v>0</v>
      </c>
    </row>
    <row r="173" spans="2:8" ht="17.25" x14ac:dyDescent="0.35">
      <c r="B173" s="68"/>
      <c r="C173" s="303"/>
      <c r="D173" s="177"/>
      <c r="E173" s="177"/>
      <c r="F173" s="177"/>
      <c r="G173" s="178"/>
      <c r="H173" s="152"/>
    </row>
    <row r="174" spans="2:8" ht="17.25" x14ac:dyDescent="0.35">
      <c r="B174" s="68" t="str">
        <f>B109</f>
        <v>Total income</v>
      </c>
      <c r="C174" s="303">
        <f>'Summary cash flow'!E39</f>
        <v>0</v>
      </c>
      <c r="D174" s="344">
        <f>SUM(D146:D172)</f>
        <v>0</v>
      </c>
      <c r="E174" s="344">
        <f>SUM(E146:E172)</f>
        <v>0</v>
      </c>
      <c r="F174" s="344">
        <f>SUM(F146:F172)</f>
        <v>0</v>
      </c>
      <c r="G174" s="352">
        <f>SUM(G146:G172)</f>
        <v>0</v>
      </c>
      <c r="H174" s="152">
        <f>(C174-(SUM(D174:G174)))</f>
        <v>0</v>
      </c>
    </row>
    <row r="175" spans="2:8" ht="17.25" x14ac:dyDescent="0.35">
      <c r="B175" s="68"/>
      <c r="C175" s="303"/>
      <c r="D175" s="360"/>
      <c r="E175" s="360"/>
      <c r="F175" s="360"/>
      <c r="G175" s="361"/>
      <c r="H175" s="152">
        <f>(C175-(SUM(D175:G175)))</f>
        <v>0</v>
      </c>
    </row>
    <row r="176" spans="2:8" ht="17.25" x14ac:dyDescent="0.35">
      <c r="B176" s="68" t="str">
        <f t="shared" ref="B176:B195" si="10">B111</f>
        <v>EXPENDITURE</v>
      </c>
      <c r="C176" s="303"/>
      <c r="D176" s="360"/>
      <c r="E176" s="360"/>
      <c r="F176" s="360"/>
      <c r="G176" s="361"/>
      <c r="H176" s="152"/>
    </row>
    <row r="177" spans="2:8" ht="17.25" x14ac:dyDescent="0.35">
      <c r="B177" s="68" t="str">
        <f t="shared" si="10"/>
        <v>Capital expenditure</v>
      </c>
      <c r="C177" s="303">
        <f>C112</f>
        <v>0</v>
      </c>
      <c r="D177" s="281"/>
      <c r="E177" s="281"/>
      <c r="F177" s="281"/>
      <c r="G177" s="282"/>
      <c r="H177" s="152"/>
    </row>
    <row r="178" spans="2:8" ht="17.25" x14ac:dyDescent="0.35">
      <c r="B178" s="68" t="str">
        <f t="shared" si="10"/>
        <v>Staff total</v>
      </c>
      <c r="C178" s="303">
        <f>'Summary cash flow'!E43</f>
        <v>0</v>
      </c>
      <c r="D178" s="281"/>
      <c r="E178" s="281"/>
      <c r="F178" s="281"/>
      <c r="G178" s="282"/>
      <c r="H178" s="152">
        <f t="shared" ref="H178:H195" si="11">(C178-(SUM(D178:G178)))</f>
        <v>0</v>
      </c>
    </row>
    <row r="179" spans="2:8" ht="17.25" x14ac:dyDescent="0.35">
      <c r="B179" s="68" t="str">
        <f t="shared" si="10"/>
        <v>Utilities</v>
      </c>
      <c r="C179" s="303">
        <f>'Summary cash flow'!E44</f>
        <v>0</v>
      </c>
      <c r="D179" s="281"/>
      <c r="E179" s="281"/>
      <c r="F179" s="281"/>
      <c r="G179" s="282"/>
      <c r="H179" s="152">
        <f t="shared" si="11"/>
        <v>0</v>
      </c>
    </row>
    <row r="180" spans="2:8" ht="17.25" x14ac:dyDescent="0.35">
      <c r="B180" s="68" t="str">
        <f t="shared" si="10"/>
        <v>Insurance</v>
      </c>
      <c r="C180" s="303">
        <f>'Summary cash flow'!E45</f>
        <v>0</v>
      </c>
      <c r="D180" s="281"/>
      <c r="E180" s="281"/>
      <c r="F180" s="281"/>
      <c r="G180" s="282"/>
      <c r="H180" s="152">
        <f t="shared" si="11"/>
        <v>0</v>
      </c>
    </row>
    <row r="181" spans="2:8" ht="17.25" x14ac:dyDescent="0.35">
      <c r="B181" s="68" t="str">
        <f t="shared" si="10"/>
        <v>Publicity</v>
      </c>
      <c r="C181" s="303">
        <f>'Summary cash flow'!E46</f>
        <v>0</v>
      </c>
      <c r="D181" s="281"/>
      <c r="E181" s="281"/>
      <c r="F181" s="281"/>
      <c r="G181" s="282"/>
      <c r="H181" s="152">
        <f t="shared" si="11"/>
        <v>0</v>
      </c>
    </row>
    <row r="182" spans="2:8" ht="17.25" x14ac:dyDescent="0.35">
      <c r="B182" s="68" t="str">
        <f t="shared" si="10"/>
        <v>IT</v>
      </c>
      <c r="C182" s="303">
        <f>'Summary cash flow'!E47</f>
        <v>0</v>
      </c>
      <c r="D182" s="281"/>
      <c r="E182" s="281"/>
      <c r="F182" s="281"/>
      <c r="G182" s="282"/>
      <c r="H182" s="152">
        <f t="shared" si="11"/>
        <v>0</v>
      </c>
    </row>
    <row r="183" spans="2:8" ht="17.25" x14ac:dyDescent="0.35">
      <c r="B183" s="68" t="str">
        <f t="shared" si="10"/>
        <v>Legal and audit</v>
      </c>
      <c r="C183" s="303">
        <f>'Summary cash flow'!E48</f>
        <v>0</v>
      </c>
      <c r="D183" s="281"/>
      <c r="E183" s="281"/>
      <c r="F183" s="281"/>
      <c r="G183" s="282"/>
      <c r="H183" s="152">
        <f t="shared" si="11"/>
        <v>0</v>
      </c>
    </row>
    <row r="184" spans="2:8" ht="17.25" x14ac:dyDescent="0.35">
      <c r="B184" s="68" t="str">
        <f t="shared" si="10"/>
        <v>Website</v>
      </c>
      <c r="C184" s="303">
        <f>'Summary cash flow'!E49</f>
        <v>0</v>
      </c>
      <c r="D184" s="281"/>
      <c r="E184" s="281"/>
      <c r="F184" s="281"/>
      <c r="G184" s="282"/>
      <c r="H184" s="152">
        <f t="shared" si="11"/>
        <v>0</v>
      </c>
    </row>
    <row r="185" spans="2:8" ht="17.25" x14ac:dyDescent="0.35">
      <c r="B185" s="68" t="str">
        <f t="shared" si="10"/>
        <v>Maintenance of building and gardens</v>
      </c>
      <c r="C185" s="303">
        <f>'Summary cash flow'!E50</f>
        <v>0</v>
      </c>
      <c r="D185" s="281"/>
      <c r="E185" s="281"/>
      <c r="F185" s="281"/>
      <c r="G185" s="282"/>
      <c r="H185" s="152">
        <f t="shared" si="11"/>
        <v>0</v>
      </c>
    </row>
    <row r="186" spans="2:8" ht="17.25" x14ac:dyDescent="0.35">
      <c r="B186" s="68" t="str">
        <f t="shared" si="10"/>
        <v>Volunteer costs</v>
      </c>
      <c r="C186" s="303">
        <f>'Summary cash flow'!E51</f>
        <v>0</v>
      </c>
      <c r="D186" s="281"/>
      <c r="E186" s="281"/>
      <c r="F186" s="281"/>
      <c r="G186" s="282"/>
      <c r="H186" s="152">
        <f t="shared" si="11"/>
        <v>0</v>
      </c>
    </row>
    <row r="187" spans="2:8" ht="17.25" x14ac:dyDescent="0.35">
      <c r="B187" s="68" t="str">
        <f t="shared" si="10"/>
        <v>Site services</v>
      </c>
      <c r="C187" s="303">
        <f>'Summary cash flow'!E52</f>
        <v>0</v>
      </c>
      <c r="D187" s="281"/>
      <c r="E187" s="281"/>
      <c r="F187" s="281"/>
      <c r="G187" s="282"/>
      <c r="H187" s="152">
        <f t="shared" si="11"/>
        <v>0</v>
      </c>
    </row>
    <row r="188" spans="2:8" ht="17.25" x14ac:dyDescent="0.35">
      <c r="B188" s="68" t="str">
        <f t="shared" si="10"/>
        <v>Admin</v>
      </c>
      <c r="C188" s="303">
        <f>'Summary cash flow'!E53</f>
        <v>0</v>
      </c>
      <c r="D188" s="281"/>
      <c r="E188" s="281"/>
      <c r="F188" s="281"/>
      <c r="G188" s="282"/>
      <c r="H188" s="152">
        <f t="shared" si="11"/>
        <v>0</v>
      </c>
    </row>
    <row r="189" spans="2:8" ht="17.25" x14ac:dyDescent="0.35">
      <c r="B189" s="68" t="str">
        <f t="shared" si="10"/>
        <v>Petrol</v>
      </c>
      <c r="C189" s="303">
        <f>'Summary cash flow'!E54</f>
        <v>0</v>
      </c>
      <c r="D189" s="281"/>
      <c r="E189" s="281"/>
      <c r="F189" s="281"/>
      <c r="G189" s="282"/>
      <c r="H189" s="152">
        <f t="shared" si="11"/>
        <v>0</v>
      </c>
    </row>
    <row r="190" spans="2:8" ht="17.25" x14ac:dyDescent="0.35">
      <c r="B190" s="68" t="str">
        <f t="shared" si="10"/>
        <v>Vehicle maintenance</v>
      </c>
      <c r="C190" s="303">
        <f>'Summary cash flow'!E55</f>
        <v>0</v>
      </c>
      <c r="D190" s="281"/>
      <c r="E190" s="281"/>
      <c r="F190" s="281"/>
      <c r="G190" s="282"/>
      <c r="H190" s="152">
        <f t="shared" si="11"/>
        <v>0</v>
      </c>
    </row>
    <row r="191" spans="2:8" ht="17.25" x14ac:dyDescent="0.35">
      <c r="B191" s="68" t="str">
        <f t="shared" si="10"/>
        <v>Other</v>
      </c>
      <c r="C191" s="303">
        <f>'Summary cash flow'!E56</f>
        <v>0</v>
      </c>
      <c r="D191" s="286"/>
      <c r="E191" s="286"/>
      <c r="F191" s="286"/>
      <c r="G191" s="287"/>
      <c r="H191" s="152">
        <f t="shared" si="11"/>
        <v>0</v>
      </c>
    </row>
    <row r="192" spans="2:8" ht="17.25" x14ac:dyDescent="0.35">
      <c r="B192" s="68" t="str">
        <f t="shared" si="10"/>
        <v>Other</v>
      </c>
      <c r="C192" s="303">
        <f>'Summary cash flow'!E57</f>
        <v>0</v>
      </c>
      <c r="D192" s="281"/>
      <c r="E192" s="281"/>
      <c r="F192" s="281"/>
      <c r="G192" s="282"/>
      <c r="H192" s="152">
        <f t="shared" si="11"/>
        <v>0</v>
      </c>
    </row>
    <row r="193" spans="2:8" ht="17.25" x14ac:dyDescent="0.35">
      <c r="B193" s="68" t="str">
        <f t="shared" si="10"/>
        <v>Other</v>
      </c>
      <c r="C193" s="303">
        <f>'Summary cash flow'!E58</f>
        <v>0</v>
      </c>
      <c r="D193" s="286"/>
      <c r="E193" s="286"/>
      <c r="F193" s="286"/>
      <c r="G193" s="287"/>
      <c r="H193" s="152">
        <f t="shared" si="11"/>
        <v>0</v>
      </c>
    </row>
    <row r="194" spans="2:8" ht="17.25" x14ac:dyDescent="0.35">
      <c r="B194" s="68" t="str">
        <f t="shared" si="10"/>
        <v>Total finance costs</v>
      </c>
      <c r="C194" s="303">
        <f>'Summary cash flow'!E59</f>
        <v>0</v>
      </c>
      <c r="D194" s="281"/>
      <c r="E194" s="281"/>
      <c r="F194" s="281"/>
      <c r="G194" s="282"/>
      <c r="H194" s="152">
        <f t="shared" si="11"/>
        <v>0</v>
      </c>
    </row>
    <row r="195" spans="2:8" ht="17.25" x14ac:dyDescent="0.35">
      <c r="B195" s="68" t="str">
        <f t="shared" si="10"/>
        <v>Tax</v>
      </c>
      <c r="C195" s="303">
        <f>'Summary cash flow'!E60</f>
        <v>0</v>
      </c>
      <c r="D195" s="281"/>
      <c r="E195" s="281"/>
      <c r="F195" s="281"/>
      <c r="G195" s="282"/>
      <c r="H195" s="152">
        <f t="shared" si="11"/>
        <v>0</v>
      </c>
    </row>
    <row r="196" spans="2:8" ht="17.25" x14ac:dyDescent="0.35">
      <c r="B196" s="68"/>
      <c r="C196" s="303"/>
      <c r="D196" s="177"/>
      <c r="E196" s="177"/>
      <c r="F196" s="177"/>
      <c r="G196" s="178"/>
      <c r="H196" s="152"/>
    </row>
    <row r="197" spans="2:8" ht="17.25" x14ac:dyDescent="0.35">
      <c r="B197" s="68" t="str">
        <f>B132</f>
        <v>Total expenditure</v>
      </c>
      <c r="C197" s="303">
        <f>'Summary cash flow'!E62</f>
        <v>0</v>
      </c>
      <c r="D197" s="344">
        <f>SUM(D178:D195)</f>
        <v>0</v>
      </c>
      <c r="E197" s="344">
        <f>SUM(E178:E195)</f>
        <v>0</v>
      </c>
      <c r="F197" s="344">
        <f>SUM(F178:F195)</f>
        <v>0</v>
      </c>
      <c r="G197" s="352">
        <f>SUM(G178:G195)</f>
        <v>0</v>
      </c>
      <c r="H197" s="152">
        <f>(C197-(SUM(D197:G197)))</f>
        <v>0</v>
      </c>
    </row>
    <row r="198" spans="2:8" ht="17.25" x14ac:dyDescent="0.35">
      <c r="B198" s="404" t="str">
        <f>B133</f>
        <v>Inflation rate</v>
      </c>
      <c r="C198" s="303">
        <f>'Summary cash flow'!E63</f>
        <v>0.02</v>
      </c>
      <c r="D198" s="344"/>
      <c r="E198" s="344"/>
      <c r="F198" s="344"/>
      <c r="G198" s="352"/>
      <c r="H198" s="152"/>
    </row>
    <row r="199" spans="2:8" ht="17.25" x14ac:dyDescent="0.35">
      <c r="B199" s="68" t="str">
        <f>B134</f>
        <v>Total expenditure adjusted for inflation</v>
      </c>
      <c r="C199" s="303">
        <f>'Summary cash flow'!E65</f>
        <v>0</v>
      </c>
      <c r="D199" s="344">
        <f>SUM(D180:D197)</f>
        <v>0</v>
      </c>
      <c r="E199" s="344">
        <f>SUM(E180:E197)</f>
        <v>0</v>
      </c>
      <c r="F199" s="344">
        <f>SUM(F180:F197)</f>
        <v>0</v>
      </c>
      <c r="G199" s="352">
        <f>SUM(G180:G197)</f>
        <v>0</v>
      </c>
      <c r="H199" s="152">
        <f t="shared" ref="H199" si="12">(C199-(SUM(D199:G199)))</f>
        <v>0</v>
      </c>
    </row>
    <row r="200" spans="2:8" ht="17.25" x14ac:dyDescent="0.35">
      <c r="B200" s="68"/>
      <c r="C200" s="303"/>
      <c r="D200" s="177"/>
      <c r="E200" s="177"/>
      <c r="F200" s="177"/>
      <c r="G200" s="178"/>
      <c r="H200" s="152"/>
    </row>
    <row r="201" spans="2:8" ht="17.25" x14ac:dyDescent="0.35">
      <c r="B201" s="69" t="str">
        <f>B136</f>
        <v>Closing balance</v>
      </c>
      <c r="C201" s="305">
        <f>'Summary cash flow'!E67</f>
        <v>0</v>
      </c>
      <c r="D201" s="346">
        <f>SUM(D143+D174-D197)</f>
        <v>0</v>
      </c>
      <c r="E201" s="346">
        <f>SUM(E143+E174-E197)</f>
        <v>0</v>
      </c>
      <c r="F201" s="346">
        <f>SUM(F143+F174-F197)</f>
        <v>0</v>
      </c>
      <c r="G201" s="353">
        <f>SUM(G143+G174-G197)</f>
        <v>0</v>
      </c>
      <c r="H201" s="152">
        <f>(C201-(SUM(D201:G201)))</f>
        <v>0</v>
      </c>
    </row>
  </sheetData>
  <mergeCells count="4">
    <mergeCell ref="B7:G7"/>
    <mergeCell ref="B5:G5"/>
    <mergeCell ref="B4:G4"/>
    <mergeCell ref="B6:G6"/>
  </mergeCells>
  <pageMargins left="0.7" right="0.7" top="0.75" bottom="0.75" header="0.3" footer="0.3"/>
  <pageSetup paperSize="9" scale="41" orientation="landscape" verticalDpi="0" r:id="rId1"/>
  <rowBreaks count="2" manualBreakCount="2">
    <brk id="73" max="15" man="1"/>
    <brk id="137" max="1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B0F0"/>
  </sheetPr>
  <dimension ref="B2:AB11"/>
  <sheetViews>
    <sheetView view="pageBreakPreview" zoomScaleNormal="100" zoomScaleSheetLayoutView="100" workbookViewId="0">
      <selection activeCell="B11" sqref="B11"/>
    </sheetView>
  </sheetViews>
  <sheetFormatPr defaultRowHeight="15" x14ac:dyDescent="0.25"/>
  <cols>
    <col min="1" max="1" width="5" customWidth="1"/>
    <col min="2" max="2" width="25.42578125" customWidth="1"/>
    <col min="3" max="3" width="16.28515625" customWidth="1"/>
    <col min="4" max="4" width="10.140625" customWidth="1"/>
    <col min="28" max="28" width="39" customWidth="1"/>
  </cols>
  <sheetData>
    <row r="2" spans="2:28" ht="21.75" x14ac:dyDescent="0.45">
      <c r="B2" s="32" t="s">
        <v>47</v>
      </c>
      <c r="C2" s="17"/>
      <c r="D2" s="17"/>
    </row>
    <row r="3" spans="2:28" ht="21.75" x14ac:dyDescent="0.45">
      <c r="B3" s="32"/>
      <c r="C3" s="17"/>
      <c r="D3" s="17"/>
    </row>
    <row r="4" spans="2:28" ht="17.25" x14ac:dyDescent="0.35">
      <c r="B4" s="49"/>
      <c r="C4" s="407"/>
      <c r="D4" s="497" t="s">
        <v>325</v>
      </c>
      <c r="E4" s="497"/>
      <c r="F4" s="497"/>
      <c r="G4" s="497"/>
      <c r="H4" s="497" t="s">
        <v>6</v>
      </c>
      <c r="I4" s="497"/>
      <c r="J4" s="497"/>
      <c r="K4" s="497"/>
      <c r="L4" s="497" t="s">
        <v>7</v>
      </c>
      <c r="M4" s="497"/>
      <c r="N4" s="497"/>
      <c r="O4" s="497"/>
      <c r="P4" s="497" t="s">
        <v>8</v>
      </c>
      <c r="Q4" s="497"/>
      <c r="R4" s="497"/>
      <c r="S4" s="497"/>
      <c r="T4" s="497" t="s">
        <v>9</v>
      </c>
      <c r="U4" s="497"/>
      <c r="V4" s="497"/>
      <c r="W4" s="497"/>
      <c r="X4" s="497" t="s">
        <v>10</v>
      </c>
      <c r="Y4" s="497"/>
      <c r="Z4" s="497"/>
      <c r="AA4" s="498"/>
    </row>
    <row r="5" spans="2:28" ht="34.5" x14ac:dyDescent="0.35">
      <c r="B5" s="63"/>
      <c r="C5" s="411" t="s">
        <v>256</v>
      </c>
      <c r="D5" s="167" t="s">
        <v>374</v>
      </c>
      <c r="E5" s="167" t="s">
        <v>379</v>
      </c>
      <c r="F5" s="167" t="s">
        <v>375</v>
      </c>
      <c r="G5" s="167" t="s">
        <v>376</v>
      </c>
      <c r="H5" s="167" t="s">
        <v>374</v>
      </c>
      <c r="I5" s="167" t="s">
        <v>379</v>
      </c>
      <c r="J5" s="167" t="s">
        <v>375</v>
      </c>
      <c r="K5" s="167" t="s">
        <v>376</v>
      </c>
      <c r="L5" s="167" t="s">
        <v>374</v>
      </c>
      <c r="M5" s="167" t="s">
        <v>379</v>
      </c>
      <c r="N5" s="167" t="s">
        <v>375</v>
      </c>
      <c r="O5" s="167" t="s">
        <v>376</v>
      </c>
      <c r="P5" s="167" t="s">
        <v>374</v>
      </c>
      <c r="Q5" s="167" t="s">
        <v>379</v>
      </c>
      <c r="R5" s="167" t="s">
        <v>375</v>
      </c>
      <c r="S5" s="167" t="s">
        <v>376</v>
      </c>
      <c r="T5" s="167" t="s">
        <v>374</v>
      </c>
      <c r="U5" s="167" t="s">
        <v>379</v>
      </c>
      <c r="V5" s="167" t="s">
        <v>375</v>
      </c>
      <c r="W5" s="167" t="s">
        <v>376</v>
      </c>
      <c r="X5" s="167" t="s">
        <v>374</v>
      </c>
      <c r="Y5" s="167" t="s">
        <v>379</v>
      </c>
      <c r="Z5" s="167" t="s">
        <v>375</v>
      </c>
      <c r="AA5" s="168" t="s">
        <v>376</v>
      </c>
    </row>
    <row r="6" spans="2:28" ht="17.25" x14ac:dyDescent="0.35">
      <c r="B6" s="59" t="s">
        <v>265</v>
      </c>
      <c r="C6" s="411"/>
      <c r="D6" s="376">
        <f>'Capital income'!F39</f>
        <v>0</v>
      </c>
      <c r="E6" s="376">
        <f>D11</f>
        <v>0</v>
      </c>
      <c r="F6" s="376">
        <f t="shared" ref="F6:AA6" si="0">E11</f>
        <v>0</v>
      </c>
      <c r="G6" s="376">
        <f t="shared" si="0"/>
        <v>0</v>
      </c>
      <c r="H6" s="376">
        <f t="shared" si="0"/>
        <v>0</v>
      </c>
      <c r="I6" s="376">
        <f t="shared" si="0"/>
        <v>0</v>
      </c>
      <c r="J6" s="376">
        <f t="shared" si="0"/>
        <v>0</v>
      </c>
      <c r="K6" s="376">
        <f t="shared" si="0"/>
        <v>0</v>
      </c>
      <c r="L6" s="376">
        <f t="shared" si="0"/>
        <v>0</v>
      </c>
      <c r="M6" s="376">
        <f t="shared" si="0"/>
        <v>0</v>
      </c>
      <c r="N6" s="376">
        <f t="shared" si="0"/>
        <v>0</v>
      </c>
      <c r="O6" s="376">
        <f t="shared" si="0"/>
        <v>0</v>
      </c>
      <c r="P6" s="376">
        <f t="shared" si="0"/>
        <v>0</v>
      </c>
      <c r="Q6" s="376">
        <f t="shared" si="0"/>
        <v>0</v>
      </c>
      <c r="R6" s="376">
        <f t="shared" si="0"/>
        <v>0</v>
      </c>
      <c r="S6" s="376">
        <f t="shared" si="0"/>
        <v>0</v>
      </c>
      <c r="T6" s="376">
        <f t="shared" si="0"/>
        <v>0</v>
      </c>
      <c r="U6" s="376">
        <f t="shared" si="0"/>
        <v>0</v>
      </c>
      <c r="V6" s="376">
        <f t="shared" si="0"/>
        <v>0</v>
      </c>
      <c r="W6" s="376">
        <f t="shared" si="0"/>
        <v>0</v>
      </c>
      <c r="X6" s="376">
        <f t="shared" si="0"/>
        <v>0</v>
      </c>
      <c r="Y6" s="376">
        <f t="shared" si="0"/>
        <v>0</v>
      </c>
      <c r="Z6" s="376">
        <f t="shared" si="0"/>
        <v>0</v>
      </c>
      <c r="AA6" s="418">
        <f t="shared" si="0"/>
        <v>0</v>
      </c>
    </row>
    <row r="7" spans="2:28" ht="8.25" customHeight="1" x14ac:dyDescent="0.35">
      <c r="B7" s="59"/>
      <c r="C7" s="411"/>
      <c r="D7" s="167"/>
      <c r="E7" s="167"/>
      <c r="F7" s="167"/>
      <c r="G7" s="167"/>
      <c r="H7" s="167"/>
      <c r="I7" s="167"/>
      <c r="J7" s="167"/>
      <c r="K7" s="167"/>
      <c r="L7" s="167"/>
      <c r="M7" s="167"/>
      <c r="N7" s="167"/>
      <c r="O7" s="167"/>
      <c r="P7" s="167"/>
      <c r="Q7" s="167"/>
      <c r="R7" s="167"/>
      <c r="S7" s="167"/>
      <c r="T7" s="167"/>
      <c r="U7" s="167"/>
      <c r="V7" s="167"/>
      <c r="W7" s="167"/>
      <c r="X7" s="167"/>
      <c r="Y7" s="167"/>
      <c r="Z7" s="167"/>
      <c r="AA7" s="168"/>
    </row>
    <row r="8" spans="2:28" ht="17.25" x14ac:dyDescent="0.35">
      <c r="B8" s="63" t="s">
        <v>255</v>
      </c>
      <c r="C8" s="414">
        <f>'Capital income'!D39</f>
        <v>0</v>
      </c>
      <c r="D8" s="158">
        <f>'Capital income'!F39</f>
        <v>0</v>
      </c>
      <c r="E8" s="158">
        <f>'Capital income'!G39</f>
        <v>0</v>
      </c>
      <c r="F8" s="158">
        <f>'Capital income'!H39</f>
        <v>0</v>
      </c>
      <c r="G8" s="158">
        <f>'Capital income'!I39</f>
        <v>0</v>
      </c>
      <c r="H8" s="158">
        <f>'Capital income'!K39</f>
        <v>0</v>
      </c>
      <c r="I8" s="158">
        <f>'Capital income'!L39</f>
        <v>0</v>
      </c>
      <c r="J8" s="158">
        <f>'Capital income'!M39</f>
        <v>0</v>
      </c>
      <c r="K8" s="158">
        <f>'Capital income'!N39</f>
        <v>0</v>
      </c>
      <c r="L8" s="158">
        <f>'Capital income'!P39</f>
        <v>0</v>
      </c>
      <c r="M8" s="158">
        <f>'Capital income'!Q39</f>
        <v>0</v>
      </c>
      <c r="N8" s="158">
        <f>'Capital income'!R39</f>
        <v>0</v>
      </c>
      <c r="O8" s="158">
        <f>'Capital income'!S39</f>
        <v>0</v>
      </c>
      <c r="P8" s="158">
        <f>'Capital income'!T39</f>
        <v>0</v>
      </c>
      <c r="Q8" s="158">
        <f>'Capital income'!V39</f>
        <v>0</v>
      </c>
      <c r="R8" s="158">
        <f>'Capital income'!W39</f>
        <v>0</v>
      </c>
      <c r="S8" s="158">
        <f>'Capital income'!X39</f>
        <v>0</v>
      </c>
      <c r="T8" s="158">
        <f>'Capital income'!Z39</f>
        <v>0</v>
      </c>
      <c r="U8" s="158">
        <f>'Capital income'!AA39</f>
        <v>0</v>
      </c>
      <c r="V8" s="158">
        <f>'Capital income'!AB39</f>
        <v>0</v>
      </c>
      <c r="W8" s="158">
        <f>'Capital income'!AC39</f>
        <v>0</v>
      </c>
      <c r="X8" s="158">
        <f>'Capital income'!AE39</f>
        <v>0</v>
      </c>
      <c r="Y8" s="158">
        <f>'Capital income'!AF39</f>
        <v>0</v>
      </c>
      <c r="Z8" s="158">
        <f>'Capital income'!AG39</f>
        <v>0</v>
      </c>
      <c r="AA8" s="152">
        <f>'Capital income'!AH39</f>
        <v>0</v>
      </c>
      <c r="AB8" s="17" t="s">
        <v>311</v>
      </c>
    </row>
    <row r="9" spans="2:28" ht="17.25" x14ac:dyDescent="0.35">
      <c r="B9" s="63" t="s">
        <v>299</v>
      </c>
      <c r="C9" s="414">
        <f>'Capital expenditure'!D44</f>
        <v>0</v>
      </c>
      <c r="D9" s="158">
        <f>'Capital expenditure'!F46</f>
        <v>0</v>
      </c>
      <c r="E9" s="158">
        <f>'Capital expenditure'!G46</f>
        <v>0</v>
      </c>
      <c r="F9" s="158">
        <f>'Capital expenditure'!H46</f>
        <v>0</v>
      </c>
      <c r="G9" s="158">
        <f>'Capital expenditure'!I46</f>
        <v>0</v>
      </c>
      <c r="H9" s="158">
        <f>'Capital expenditure'!J46</f>
        <v>0</v>
      </c>
      <c r="I9" s="158">
        <f>'Capital expenditure'!K46</f>
        <v>0</v>
      </c>
      <c r="J9" s="158">
        <f>'Capital expenditure'!L46</f>
        <v>0</v>
      </c>
      <c r="K9" s="158">
        <f>'Capital expenditure'!M46</f>
        <v>0</v>
      </c>
      <c r="L9" s="158">
        <f>'Capital expenditure'!N46</f>
        <v>0</v>
      </c>
      <c r="M9" s="158">
        <f>'Capital expenditure'!O46</f>
        <v>0</v>
      </c>
      <c r="N9" s="158">
        <f>'Capital expenditure'!P46</f>
        <v>0</v>
      </c>
      <c r="O9" s="158">
        <f>'Capital expenditure'!Q46</f>
        <v>0</v>
      </c>
      <c r="P9" s="158">
        <f>'Capital expenditure'!R46</f>
        <v>0</v>
      </c>
      <c r="Q9" s="158">
        <f>'Capital expenditure'!S46</f>
        <v>0</v>
      </c>
      <c r="R9" s="158">
        <f>'Capital expenditure'!T46</f>
        <v>0</v>
      </c>
      <c r="S9" s="158">
        <f>'Capital expenditure'!U46</f>
        <v>0</v>
      </c>
      <c r="T9" s="158">
        <f>'Capital expenditure'!V46</f>
        <v>0</v>
      </c>
      <c r="U9" s="158">
        <f>'Capital expenditure'!W46</f>
        <v>0</v>
      </c>
      <c r="V9" s="158">
        <f>'Capital expenditure'!X46</f>
        <v>0</v>
      </c>
      <c r="W9" s="158">
        <f>'Capital expenditure'!Y46</f>
        <v>0</v>
      </c>
      <c r="X9" s="158">
        <f>'Capital expenditure'!Z46</f>
        <v>0</v>
      </c>
      <c r="Y9" s="158">
        <f>'Capital expenditure'!AA46</f>
        <v>0</v>
      </c>
      <c r="Z9" s="158">
        <f>'Capital expenditure'!AB46</f>
        <v>0</v>
      </c>
      <c r="AA9" s="152">
        <f>'Capital expenditure'!AC46</f>
        <v>0</v>
      </c>
      <c r="AB9" s="17" t="s">
        <v>312</v>
      </c>
    </row>
    <row r="10" spans="2:28" ht="5.25" customHeight="1" x14ac:dyDescent="0.35">
      <c r="B10" s="63"/>
      <c r="C10" s="414"/>
      <c r="D10" s="416"/>
      <c r="E10" s="416"/>
      <c r="F10" s="416"/>
      <c r="G10" s="416"/>
      <c r="H10" s="416"/>
      <c r="I10" s="416"/>
      <c r="J10" s="416"/>
      <c r="K10" s="416"/>
      <c r="L10" s="416"/>
      <c r="M10" s="416"/>
      <c r="N10" s="416"/>
      <c r="O10" s="416"/>
      <c r="P10" s="416"/>
      <c r="Q10" s="416"/>
      <c r="R10" s="416"/>
      <c r="S10" s="416"/>
      <c r="T10" s="416"/>
      <c r="U10" s="416"/>
      <c r="V10" s="416"/>
      <c r="W10" s="416"/>
      <c r="X10" s="416"/>
      <c r="Y10" s="416"/>
      <c r="Z10" s="416"/>
      <c r="AA10" s="417"/>
      <c r="AB10" s="17"/>
    </row>
    <row r="11" spans="2:28" ht="17.25" x14ac:dyDescent="0.35">
      <c r="B11" s="54" t="s">
        <v>266</v>
      </c>
      <c r="C11" s="415">
        <f>C8-C9</f>
        <v>0</v>
      </c>
      <c r="D11" s="159">
        <f>D8-D9</f>
        <v>0</v>
      </c>
      <c r="E11" s="159">
        <f t="shared" ref="E11:AA11" si="1">E8-E9</f>
        <v>0</v>
      </c>
      <c r="F11" s="159">
        <f t="shared" si="1"/>
        <v>0</v>
      </c>
      <c r="G11" s="159">
        <f t="shared" si="1"/>
        <v>0</v>
      </c>
      <c r="H11" s="159">
        <f t="shared" si="1"/>
        <v>0</v>
      </c>
      <c r="I11" s="159">
        <f t="shared" si="1"/>
        <v>0</v>
      </c>
      <c r="J11" s="159">
        <f t="shared" si="1"/>
        <v>0</v>
      </c>
      <c r="K11" s="159">
        <f t="shared" si="1"/>
        <v>0</v>
      </c>
      <c r="L11" s="159">
        <f t="shared" si="1"/>
        <v>0</v>
      </c>
      <c r="M11" s="159">
        <f t="shared" si="1"/>
        <v>0</v>
      </c>
      <c r="N11" s="159">
        <f t="shared" si="1"/>
        <v>0</v>
      </c>
      <c r="O11" s="159">
        <f t="shared" si="1"/>
        <v>0</v>
      </c>
      <c r="P11" s="159">
        <f t="shared" si="1"/>
        <v>0</v>
      </c>
      <c r="Q11" s="159">
        <f t="shared" si="1"/>
        <v>0</v>
      </c>
      <c r="R11" s="159">
        <f t="shared" si="1"/>
        <v>0</v>
      </c>
      <c r="S11" s="159">
        <f t="shared" si="1"/>
        <v>0</v>
      </c>
      <c r="T11" s="159">
        <f t="shared" si="1"/>
        <v>0</v>
      </c>
      <c r="U11" s="159">
        <f t="shared" si="1"/>
        <v>0</v>
      </c>
      <c r="V11" s="159">
        <f t="shared" si="1"/>
        <v>0</v>
      </c>
      <c r="W11" s="159">
        <f t="shared" si="1"/>
        <v>0</v>
      </c>
      <c r="X11" s="159">
        <f t="shared" si="1"/>
        <v>0</v>
      </c>
      <c r="Y11" s="159">
        <f t="shared" si="1"/>
        <v>0</v>
      </c>
      <c r="Z11" s="159">
        <f t="shared" si="1"/>
        <v>0</v>
      </c>
      <c r="AA11" s="153">
        <f t="shared" si="1"/>
        <v>0</v>
      </c>
      <c r="AB11" s="17" t="s">
        <v>313</v>
      </c>
    </row>
  </sheetData>
  <mergeCells count="6">
    <mergeCell ref="X4:AA4"/>
    <mergeCell ref="D4:G4"/>
    <mergeCell ref="H4:K4"/>
    <mergeCell ref="L4:O4"/>
    <mergeCell ref="P4:S4"/>
    <mergeCell ref="T4:W4"/>
  </mergeCells>
  <pageMargins left="0.7" right="0.7" top="0.75" bottom="0.75" header="0.3" footer="0.3"/>
  <pageSetup paperSize="9" scale="71" orientation="portrait" verticalDpi="0" r:id="rId1"/>
  <colBreaks count="1" manualBreakCount="1">
    <brk id="18" max="11"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sheetPr>
  <dimension ref="B2:BQ52"/>
  <sheetViews>
    <sheetView view="pageBreakPreview" zoomScale="80" zoomScaleNormal="120" zoomScaleSheetLayoutView="80" workbookViewId="0">
      <selection activeCell="F36" sqref="F36:F37"/>
    </sheetView>
  </sheetViews>
  <sheetFormatPr defaultRowHeight="15" x14ac:dyDescent="0.25"/>
  <cols>
    <col min="1" max="1" width="3" customWidth="1"/>
    <col min="2" max="2" width="39.140625" customWidth="1"/>
    <col min="3" max="3" width="12.85546875" customWidth="1"/>
    <col min="4" max="5" width="12.42578125" customWidth="1"/>
    <col min="6" max="6" width="11.42578125" customWidth="1"/>
    <col min="7" max="7" width="11.5703125" customWidth="1"/>
    <col min="8" max="8" width="11.42578125" customWidth="1"/>
    <col min="9" max="10" width="11" customWidth="1"/>
    <col min="11" max="11" width="10.85546875" customWidth="1"/>
    <col min="12" max="12" width="11.140625" customWidth="1"/>
    <col min="13" max="13" width="12" customWidth="1"/>
    <col min="14" max="15" width="11" customWidth="1"/>
    <col min="16" max="16" width="11.28515625" customWidth="1"/>
    <col min="17" max="18" width="12.28515625" customWidth="1"/>
    <col min="19" max="20" width="11" style="406" customWidth="1"/>
    <col min="21" max="21" width="12.28515625" customWidth="1"/>
    <col min="22" max="22" width="11.28515625" customWidth="1"/>
    <col min="23" max="23" width="13" customWidth="1"/>
    <col min="24" max="25" width="12.42578125" customWidth="1"/>
    <col min="26" max="26" width="12.85546875" customWidth="1"/>
    <col min="27" max="27" width="11.42578125" customWidth="1"/>
    <col min="28" max="28" width="12.42578125" customWidth="1"/>
    <col min="29" max="30" width="11.5703125" customWidth="1"/>
    <col min="31" max="31" width="10.7109375" customWidth="1"/>
    <col min="32" max="33" width="11" customWidth="1"/>
    <col min="34" max="34" width="11.42578125" customWidth="1"/>
    <col min="35" max="35" width="32.85546875" customWidth="1"/>
    <col min="36" max="36" width="48.42578125" customWidth="1"/>
    <col min="37" max="37" width="22.85546875" customWidth="1"/>
  </cols>
  <sheetData>
    <row r="2" spans="2:69" ht="33" customHeight="1" x14ac:dyDescent="0.35">
      <c r="B2" s="501" t="s">
        <v>247</v>
      </c>
      <c r="C2" s="502"/>
      <c r="D2" s="502"/>
      <c r="E2" s="502"/>
      <c r="F2" s="502"/>
      <c r="G2" s="502"/>
      <c r="H2" s="502"/>
      <c r="I2" s="502"/>
      <c r="J2" s="502"/>
      <c r="K2" s="502"/>
      <c r="L2" s="502"/>
      <c r="M2" s="502"/>
      <c r="N2" s="502"/>
      <c r="O2" s="502"/>
      <c r="P2" s="502"/>
      <c r="Q2" s="502"/>
      <c r="R2" s="502"/>
      <c r="S2" s="502"/>
      <c r="T2" s="370"/>
      <c r="U2" s="370"/>
      <c r="V2" s="17"/>
      <c r="W2" s="17"/>
    </row>
    <row r="3" spans="2:69" ht="17.25" x14ac:dyDescent="0.35">
      <c r="B3" s="17"/>
      <c r="C3" s="17"/>
      <c r="D3" s="17"/>
      <c r="E3" s="17"/>
      <c r="F3" s="17"/>
      <c r="G3" s="17"/>
      <c r="H3" s="17"/>
      <c r="I3" s="17"/>
      <c r="J3" s="17"/>
      <c r="K3" s="17"/>
      <c r="L3" s="17"/>
      <c r="M3" s="17"/>
      <c r="N3" s="17"/>
      <c r="O3" s="17"/>
      <c r="P3" s="17"/>
      <c r="Q3" s="17"/>
      <c r="R3" s="17"/>
      <c r="S3" s="405"/>
      <c r="T3" s="405"/>
      <c r="U3" s="17"/>
      <c r="V3" s="17"/>
      <c r="W3" s="17"/>
    </row>
    <row r="4" spans="2:69" ht="21.75" x14ac:dyDescent="0.45">
      <c r="B4" s="32" t="s">
        <v>255</v>
      </c>
      <c r="C4" s="45"/>
      <c r="D4" s="17"/>
      <c r="E4" s="17"/>
      <c r="F4" s="17"/>
      <c r="G4" s="17"/>
      <c r="H4" s="17"/>
      <c r="I4" s="17"/>
      <c r="J4" s="17"/>
      <c r="K4" s="17"/>
      <c r="L4" s="17"/>
      <c r="M4" s="17"/>
      <c r="N4" s="17"/>
      <c r="O4" s="17"/>
      <c r="P4" s="17"/>
      <c r="Q4" s="17"/>
      <c r="R4" s="17"/>
      <c r="S4" s="405"/>
      <c r="T4" s="405"/>
      <c r="U4" s="17"/>
      <c r="V4" s="17"/>
      <c r="W4" s="17"/>
      <c r="BM4" s="3"/>
      <c r="BN4" s="3"/>
      <c r="BO4" s="3"/>
      <c r="BP4" s="3"/>
    </row>
    <row r="5" spans="2:69" ht="17.25" x14ac:dyDescent="0.35">
      <c r="B5" s="17"/>
      <c r="C5" s="17"/>
      <c r="D5" s="17"/>
      <c r="E5" s="17"/>
      <c r="F5" s="17"/>
      <c r="G5" s="17"/>
      <c r="H5" s="17"/>
      <c r="I5" s="17"/>
      <c r="J5" s="17"/>
      <c r="K5" s="17"/>
      <c r="L5" s="17"/>
      <c r="M5" s="17"/>
      <c r="N5" s="17"/>
      <c r="O5" s="17"/>
      <c r="P5" s="17"/>
      <c r="Q5" s="17"/>
      <c r="R5" s="17"/>
      <c r="S5" s="405"/>
      <c r="T5" s="405"/>
      <c r="U5" s="17"/>
      <c r="V5" s="17"/>
      <c r="W5" s="17"/>
      <c r="BM5" s="3"/>
      <c r="BN5" s="3"/>
      <c r="BO5" s="3"/>
      <c r="BP5" s="3"/>
    </row>
    <row r="6" spans="2:69" ht="17.25" customHeight="1" x14ac:dyDescent="0.35">
      <c r="B6" s="49"/>
      <c r="C6" s="407"/>
      <c r="D6" s="438"/>
      <c r="E6" s="499" t="s">
        <v>393</v>
      </c>
      <c r="F6" s="506" t="s">
        <v>325</v>
      </c>
      <c r="G6" s="506"/>
      <c r="H6" s="506"/>
      <c r="I6" s="506"/>
      <c r="J6" s="499" t="s">
        <v>393</v>
      </c>
      <c r="K6" s="506" t="s">
        <v>6</v>
      </c>
      <c r="L6" s="506"/>
      <c r="M6" s="506"/>
      <c r="N6" s="506"/>
      <c r="O6" s="499" t="s">
        <v>393</v>
      </c>
      <c r="P6" s="506" t="s">
        <v>7</v>
      </c>
      <c r="Q6" s="506"/>
      <c r="R6" s="506"/>
      <c r="S6" s="506"/>
      <c r="T6" s="499" t="s">
        <v>393</v>
      </c>
      <c r="U6" s="506"/>
      <c r="V6" s="506"/>
      <c r="W6" s="506"/>
      <c r="X6" s="506"/>
      <c r="Y6" s="499" t="s">
        <v>393</v>
      </c>
      <c r="Z6" s="506" t="s">
        <v>9</v>
      </c>
      <c r="AA6" s="506"/>
      <c r="AB6" s="506"/>
      <c r="AC6" s="506"/>
      <c r="AD6" s="499" t="s">
        <v>393</v>
      </c>
      <c r="AE6" s="506" t="s">
        <v>10</v>
      </c>
      <c r="AF6" s="506"/>
      <c r="AG6" s="506"/>
      <c r="AH6" s="507"/>
      <c r="AI6" s="3"/>
      <c r="BM6" s="3"/>
      <c r="BN6" s="3"/>
      <c r="BO6" s="3"/>
      <c r="BP6" s="3"/>
    </row>
    <row r="7" spans="2:69" ht="33.75" customHeight="1" x14ac:dyDescent="0.35">
      <c r="B7" s="101" t="s">
        <v>80</v>
      </c>
      <c r="C7" s="102" t="s">
        <v>83</v>
      </c>
      <c r="D7" s="82" t="s">
        <v>256</v>
      </c>
      <c r="E7" s="500"/>
      <c r="F7" s="82" t="s">
        <v>374</v>
      </c>
      <c r="G7" s="82" t="s">
        <v>379</v>
      </c>
      <c r="H7" s="82" t="s">
        <v>375</v>
      </c>
      <c r="I7" s="82" t="s">
        <v>376</v>
      </c>
      <c r="J7" s="500"/>
      <c r="K7" s="82" t="s">
        <v>374</v>
      </c>
      <c r="L7" s="82" t="s">
        <v>379</v>
      </c>
      <c r="M7" s="82" t="s">
        <v>375</v>
      </c>
      <c r="N7" s="82" t="s">
        <v>376</v>
      </c>
      <c r="O7" s="500"/>
      <c r="P7" s="82" t="s">
        <v>374</v>
      </c>
      <c r="Q7" s="82" t="s">
        <v>379</v>
      </c>
      <c r="R7" s="82" t="s">
        <v>375</v>
      </c>
      <c r="S7" s="82" t="s">
        <v>376</v>
      </c>
      <c r="T7" s="500"/>
      <c r="U7" s="82" t="s">
        <v>374</v>
      </c>
      <c r="V7" s="82" t="s">
        <v>379</v>
      </c>
      <c r="W7" s="82" t="s">
        <v>375</v>
      </c>
      <c r="X7" s="82" t="s">
        <v>376</v>
      </c>
      <c r="Y7" s="500"/>
      <c r="Z7" s="82" t="s">
        <v>374</v>
      </c>
      <c r="AA7" s="82" t="s">
        <v>379</v>
      </c>
      <c r="AB7" s="82" t="s">
        <v>375</v>
      </c>
      <c r="AC7" s="82" t="s">
        <v>376</v>
      </c>
      <c r="AD7" s="500"/>
      <c r="AE7" s="82" t="s">
        <v>374</v>
      </c>
      <c r="AF7" s="82" t="s">
        <v>379</v>
      </c>
      <c r="AG7" s="82" t="s">
        <v>375</v>
      </c>
      <c r="AH7" s="439" t="s">
        <v>376</v>
      </c>
      <c r="AJ7" s="17"/>
      <c r="AK7" s="370"/>
      <c r="BM7" s="3"/>
      <c r="BN7" s="3"/>
      <c r="BO7" s="35"/>
      <c r="BP7" s="35"/>
      <c r="BQ7" s="17"/>
    </row>
    <row r="8" spans="2:69" ht="22.5" customHeight="1" x14ac:dyDescent="0.35">
      <c r="B8" s="101"/>
      <c r="C8" s="102"/>
      <c r="D8" s="440"/>
      <c r="E8" s="82"/>
      <c r="F8" s="440"/>
      <c r="G8" s="440"/>
      <c r="H8" s="440"/>
      <c r="I8" s="440"/>
      <c r="J8" s="82"/>
      <c r="K8" s="440"/>
      <c r="L8" s="440"/>
      <c r="M8" s="440"/>
      <c r="N8" s="440"/>
      <c r="O8" s="82"/>
      <c r="P8" s="440"/>
      <c r="Q8" s="440"/>
      <c r="R8" s="440"/>
      <c r="S8" s="440"/>
      <c r="T8" s="82"/>
      <c r="U8" s="441"/>
      <c r="V8" s="441"/>
      <c r="W8" s="441"/>
      <c r="X8" s="441"/>
      <c r="Y8" s="82"/>
      <c r="Z8" s="441"/>
      <c r="AA8" s="441"/>
      <c r="AB8" s="441"/>
      <c r="AC8" s="441"/>
      <c r="AD8" s="82"/>
      <c r="AE8" s="441"/>
      <c r="AF8" s="441"/>
      <c r="AG8" s="441"/>
      <c r="AH8" s="442"/>
      <c r="AJ8" s="17"/>
      <c r="AK8" s="135"/>
      <c r="BM8" s="3"/>
      <c r="BN8" s="3"/>
      <c r="BO8" s="170"/>
      <c r="BP8" s="35"/>
    </row>
    <row r="9" spans="2:69" ht="17.25" x14ac:dyDescent="0.35">
      <c r="B9" s="101" t="s">
        <v>261</v>
      </c>
      <c r="C9" s="102"/>
      <c r="D9" s="440">
        <f>SUM(D10:D12)</f>
        <v>0</v>
      </c>
      <c r="E9" s="82">
        <f>SUM(F9:I9)</f>
        <v>0</v>
      </c>
      <c r="F9" s="440">
        <f t="shared" ref="F9:AH9" si="0">SUM(F10:F12)</f>
        <v>0</v>
      </c>
      <c r="G9" s="440">
        <f t="shared" si="0"/>
        <v>0</v>
      </c>
      <c r="H9" s="440">
        <f t="shared" si="0"/>
        <v>0</v>
      </c>
      <c r="I9" s="440">
        <f t="shared" si="0"/>
        <v>0</v>
      </c>
      <c r="J9" s="82">
        <f>SUM(K9:N9)</f>
        <v>0</v>
      </c>
      <c r="K9" s="440">
        <f t="shared" si="0"/>
        <v>0</v>
      </c>
      <c r="L9" s="440">
        <f t="shared" si="0"/>
        <v>0</v>
      </c>
      <c r="M9" s="440">
        <f t="shared" si="0"/>
        <v>0</v>
      </c>
      <c r="N9" s="440">
        <f t="shared" si="0"/>
        <v>0</v>
      </c>
      <c r="O9" s="82">
        <f>SUM(P9:S9)</f>
        <v>0</v>
      </c>
      <c r="P9" s="440">
        <f t="shared" si="0"/>
        <v>0</v>
      </c>
      <c r="Q9" s="440">
        <f t="shared" si="0"/>
        <v>0</v>
      </c>
      <c r="R9" s="440">
        <f t="shared" si="0"/>
        <v>0</v>
      </c>
      <c r="S9" s="440">
        <f t="shared" si="0"/>
        <v>0</v>
      </c>
      <c r="T9" s="82">
        <f>SUM(U9:X9)</f>
        <v>0</v>
      </c>
      <c r="U9" s="440">
        <f t="shared" si="0"/>
        <v>0</v>
      </c>
      <c r="V9" s="440">
        <f t="shared" si="0"/>
        <v>0</v>
      </c>
      <c r="W9" s="440">
        <f t="shared" si="0"/>
        <v>0</v>
      </c>
      <c r="X9" s="440">
        <f t="shared" si="0"/>
        <v>0</v>
      </c>
      <c r="Y9" s="82">
        <f t="shared" ref="Y9:Y36" si="1">SUM(Z9:AC9)</f>
        <v>0</v>
      </c>
      <c r="Z9" s="440">
        <f t="shared" si="0"/>
        <v>0</v>
      </c>
      <c r="AA9" s="440">
        <f t="shared" si="0"/>
        <v>0</v>
      </c>
      <c r="AB9" s="440">
        <f t="shared" si="0"/>
        <v>0</v>
      </c>
      <c r="AC9" s="440">
        <f t="shared" si="0"/>
        <v>0</v>
      </c>
      <c r="AD9" s="82">
        <f t="shared" ref="AD9:AD36" si="2">SUM(AE9:AH9)</f>
        <v>0</v>
      </c>
      <c r="AE9" s="440">
        <f t="shared" si="0"/>
        <v>0</v>
      </c>
      <c r="AF9" s="440">
        <f t="shared" si="0"/>
        <v>0</v>
      </c>
      <c r="AG9" s="440">
        <f t="shared" si="0"/>
        <v>0</v>
      </c>
      <c r="AH9" s="443">
        <f t="shared" si="0"/>
        <v>0</v>
      </c>
      <c r="AI9" s="170" t="s">
        <v>290</v>
      </c>
      <c r="AJ9" s="17"/>
      <c r="AK9" s="135"/>
      <c r="BM9" s="3"/>
      <c r="BN9" s="3"/>
      <c r="BO9" s="170"/>
      <c r="BP9" s="35"/>
    </row>
    <row r="10" spans="2:69" ht="17.25" x14ac:dyDescent="0.35">
      <c r="B10" s="239" t="s">
        <v>280</v>
      </c>
      <c r="C10" s="240"/>
      <c r="D10" s="422"/>
      <c r="E10" s="82">
        <f>SUM(F10:I10)</f>
        <v>0</v>
      </c>
      <c r="F10" s="422"/>
      <c r="G10" s="422"/>
      <c r="H10" s="422"/>
      <c r="I10" s="422"/>
      <c r="J10" s="82">
        <f>SUM(K10:N10)</f>
        <v>0</v>
      </c>
      <c r="K10" s="422"/>
      <c r="L10" s="422"/>
      <c r="M10" s="422"/>
      <c r="N10" s="422"/>
      <c r="O10" s="82">
        <f>SUM(P10:S10)</f>
        <v>0</v>
      </c>
      <c r="P10" s="422"/>
      <c r="Q10" s="422"/>
      <c r="R10" s="422"/>
      <c r="S10" s="422"/>
      <c r="T10" s="82">
        <f>SUM(U10:X10)</f>
        <v>0</v>
      </c>
      <c r="U10" s="422"/>
      <c r="V10" s="422"/>
      <c r="W10" s="422"/>
      <c r="X10" s="422"/>
      <c r="Y10" s="82">
        <f t="shared" si="1"/>
        <v>0</v>
      </c>
      <c r="Z10" s="422"/>
      <c r="AA10" s="422"/>
      <c r="AB10" s="422"/>
      <c r="AC10" s="422"/>
      <c r="AD10" s="82">
        <f t="shared" si="2"/>
        <v>0</v>
      </c>
      <c r="AE10" s="422"/>
      <c r="AF10" s="422"/>
      <c r="AG10" s="422"/>
      <c r="AH10" s="425"/>
      <c r="AJ10" s="17"/>
      <c r="AK10" s="135"/>
      <c r="BM10" s="3"/>
      <c r="BN10" s="3"/>
      <c r="BO10" s="3"/>
      <c r="BP10" s="3"/>
    </row>
    <row r="11" spans="2:69" ht="35.25" customHeight="1" x14ac:dyDescent="0.35">
      <c r="B11" s="241"/>
      <c r="C11" s="240"/>
      <c r="D11" s="423"/>
      <c r="E11" s="82">
        <f>SUM(F11:I11)</f>
        <v>0</v>
      </c>
      <c r="F11" s="423"/>
      <c r="G11" s="423"/>
      <c r="H11" s="423"/>
      <c r="I11" s="423"/>
      <c r="J11" s="82">
        <f>SUM(K11:N11)</f>
        <v>0</v>
      </c>
      <c r="K11" s="423"/>
      <c r="L11" s="423"/>
      <c r="M11" s="423"/>
      <c r="N11" s="423"/>
      <c r="O11" s="82">
        <f>SUM(P11:S11)</f>
        <v>0</v>
      </c>
      <c r="P11" s="423"/>
      <c r="Q11" s="423"/>
      <c r="R11" s="423"/>
      <c r="S11" s="423"/>
      <c r="T11" s="82">
        <f>SUM(U11:X11)</f>
        <v>0</v>
      </c>
      <c r="U11" s="423"/>
      <c r="V11" s="423"/>
      <c r="W11" s="423"/>
      <c r="X11" s="423"/>
      <c r="Y11" s="82">
        <f t="shared" si="1"/>
        <v>0</v>
      </c>
      <c r="Z11" s="423"/>
      <c r="AA11" s="423"/>
      <c r="AB11" s="423"/>
      <c r="AC11" s="423"/>
      <c r="AD11" s="82">
        <f t="shared" si="2"/>
        <v>0</v>
      </c>
      <c r="AE11" s="423"/>
      <c r="AF11" s="423"/>
      <c r="AG11" s="423"/>
      <c r="AH11" s="424"/>
      <c r="AI11" s="370" t="s">
        <v>281</v>
      </c>
      <c r="AJ11" s="17"/>
      <c r="AK11" s="135"/>
      <c r="BM11" s="3"/>
      <c r="BN11" s="3"/>
      <c r="BO11" s="3"/>
      <c r="BP11" s="3"/>
    </row>
    <row r="12" spans="2:69" ht="18.75" customHeight="1" x14ac:dyDescent="0.35">
      <c r="B12" s="241"/>
      <c r="C12" s="240"/>
      <c r="D12" s="423"/>
      <c r="E12" s="82">
        <f>SUM(F12:I12)</f>
        <v>0</v>
      </c>
      <c r="F12" s="423"/>
      <c r="G12" s="423"/>
      <c r="H12" s="423"/>
      <c r="I12" s="423"/>
      <c r="J12" s="82">
        <f>SUM(K12:N12)</f>
        <v>0</v>
      </c>
      <c r="K12" s="423"/>
      <c r="L12" s="423"/>
      <c r="M12" s="423"/>
      <c r="N12" s="423"/>
      <c r="O12" s="82">
        <f>SUM(P12:S12)</f>
        <v>0</v>
      </c>
      <c r="P12" s="423"/>
      <c r="Q12" s="423"/>
      <c r="R12" s="423"/>
      <c r="S12" s="423"/>
      <c r="T12" s="82">
        <f>SUM(U12:X12)</f>
        <v>0</v>
      </c>
      <c r="U12" s="423"/>
      <c r="V12" s="423"/>
      <c r="W12" s="423"/>
      <c r="X12" s="423"/>
      <c r="Y12" s="82">
        <f t="shared" si="1"/>
        <v>0</v>
      </c>
      <c r="Z12" s="423"/>
      <c r="AA12" s="423"/>
      <c r="AB12" s="423"/>
      <c r="AC12" s="423"/>
      <c r="AD12" s="82">
        <f t="shared" si="2"/>
        <v>0</v>
      </c>
      <c r="AE12" s="423"/>
      <c r="AF12" s="423"/>
      <c r="AG12" s="423"/>
      <c r="AH12" s="424"/>
      <c r="AI12" s="170"/>
      <c r="AJ12" s="17"/>
      <c r="AK12" s="135"/>
      <c r="BM12" s="3"/>
      <c r="BN12" s="3"/>
      <c r="BO12" s="3"/>
      <c r="BP12" s="3"/>
    </row>
    <row r="13" spans="2:69" ht="17.25" x14ac:dyDescent="0.35">
      <c r="B13" s="101"/>
      <c r="C13" s="102"/>
      <c r="D13" s="440"/>
      <c r="E13" s="82"/>
      <c r="F13" s="440"/>
      <c r="G13" s="440"/>
      <c r="H13" s="440"/>
      <c r="I13" s="440"/>
      <c r="J13" s="82"/>
      <c r="K13" s="440"/>
      <c r="L13" s="440"/>
      <c r="M13" s="440"/>
      <c r="N13" s="440"/>
      <c r="O13" s="82"/>
      <c r="P13" s="440"/>
      <c r="Q13" s="440"/>
      <c r="R13" s="440"/>
      <c r="S13" s="440"/>
      <c r="T13" s="82"/>
      <c r="U13" s="441"/>
      <c r="V13" s="441"/>
      <c r="W13" s="441"/>
      <c r="X13" s="441"/>
      <c r="Y13" s="82"/>
      <c r="Z13" s="441"/>
      <c r="AA13" s="441"/>
      <c r="AB13" s="441"/>
      <c r="AC13" s="441"/>
      <c r="AD13" s="82"/>
      <c r="AE13" s="441"/>
      <c r="AF13" s="441"/>
      <c r="AG13" s="441"/>
      <c r="AH13" s="442"/>
      <c r="AI13" s="170"/>
      <c r="AJ13" s="17"/>
      <c r="AK13" s="135"/>
      <c r="BM13" s="3"/>
      <c r="BN13" s="3"/>
      <c r="BO13" s="3"/>
      <c r="BP13" s="3"/>
    </row>
    <row r="14" spans="2:69" ht="19.5" customHeight="1" x14ac:dyDescent="0.35">
      <c r="B14" s="101" t="s">
        <v>303</v>
      </c>
      <c r="C14" s="102"/>
      <c r="D14" s="440">
        <f>SUM(D15:D28)</f>
        <v>0</v>
      </c>
      <c r="E14" s="82">
        <f>SUM(F14:I14)</f>
        <v>0</v>
      </c>
      <c r="F14" s="440">
        <f t="shared" ref="F14" si="3">SUM(F15:F28)</f>
        <v>0</v>
      </c>
      <c r="G14" s="440">
        <f t="shared" ref="G14" si="4">SUM(G15:G28)</f>
        <v>0</v>
      </c>
      <c r="H14" s="440">
        <f t="shared" ref="H14" si="5">SUM(H15:H28)</f>
        <v>0</v>
      </c>
      <c r="I14" s="440">
        <f t="shared" ref="I14" si="6">SUM(I15:I28)</f>
        <v>0</v>
      </c>
      <c r="J14" s="82">
        <f>SUM(K14:N14)</f>
        <v>0</v>
      </c>
      <c r="K14" s="440">
        <f t="shared" ref="K14" si="7">SUM(K15:K28)</f>
        <v>0</v>
      </c>
      <c r="L14" s="440">
        <f t="shared" ref="L14" si="8">SUM(L15:L28)</f>
        <v>0</v>
      </c>
      <c r="M14" s="440">
        <f t="shared" ref="M14" si="9">SUM(M15:M28)</f>
        <v>0</v>
      </c>
      <c r="N14" s="440">
        <f t="shared" ref="N14" si="10">SUM(N15:N28)</f>
        <v>0</v>
      </c>
      <c r="O14" s="82">
        <f>SUM(P14:S14)</f>
        <v>0</v>
      </c>
      <c r="P14" s="440">
        <f t="shared" ref="P14" si="11">SUM(P15:P28)</f>
        <v>0</v>
      </c>
      <c r="Q14" s="440">
        <f t="shared" ref="Q14" si="12">SUM(Q15:Q28)</f>
        <v>0</v>
      </c>
      <c r="R14" s="440">
        <f t="shared" ref="R14" si="13">SUM(R15:R28)</f>
        <v>0</v>
      </c>
      <c r="S14" s="440">
        <f t="shared" ref="S14" si="14">SUM(S15:S28)</f>
        <v>0</v>
      </c>
      <c r="T14" s="82">
        <f>SUM(U14:X14)</f>
        <v>0</v>
      </c>
      <c r="U14" s="440">
        <f t="shared" ref="U14" si="15">SUM(U15:U28)</f>
        <v>0</v>
      </c>
      <c r="V14" s="440">
        <f t="shared" ref="V14" si="16">SUM(V15:V28)</f>
        <v>0</v>
      </c>
      <c r="W14" s="440">
        <f t="shared" ref="W14" si="17">SUM(W15:W28)</f>
        <v>0</v>
      </c>
      <c r="X14" s="440">
        <f t="shared" ref="X14" si="18">SUM(X15:X28)</f>
        <v>0</v>
      </c>
      <c r="Y14" s="82">
        <f t="shared" si="1"/>
        <v>0</v>
      </c>
      <c r="Z14" s="440">
        <f t="shared" ref="Z14" si="19">SUM(Z15:Z28)</f>
        <v>0</v>
      </c>
      <c r="AA14" s="440">
        <f t="shared" ref="AA14" si="20">SUM(AA15:AA28)</f>
        <v>0</v>
      </c>
      <c r="AB14" s="440">
        <f t="shared" ref="AB14" si="21">SUM(AB15:AB28)</f>
        <v>0</v>
      </c>
      <c r="AC14" s="440">
        <f t="shared" ref="AC14" si="22">SUM(AC15:AC28)</f>
        <v>0</v>
      </c>
      <c r="AD14" s="82">
        <f t="shared" si="2"/>
        <v>0</v>
      </c>
      <c r="AE14" s="440">
        <f t="shared" ref="AE14" si="23">SUM(AE15:AE28)</f>
        <v>0</v>
      </c>
      <c r="AF14" s="440">
        <f t="shared" ref="AF14" si="24">SUM(AF15:AF28)</f>
        <v>0</v>
      </c>
      <c r="AG14" s="440">
        <f t="shared" ref="AG14" si="25">SUM(AG15:AG28)</f>
        <v>0</v>
      </c>
      <c r="AH14" s="443">
        <f t="shared" ref="AH14" si="26">SUM(AH15:AH28)</f>
        <v>0</v>
      </c>
      <c r="AI14" s="170" t="s">
        <v>257</v>
      </c>
      <c r="AJ14" s="17"/>
      <c r="AK14" s="135"/>
    </row>
    <row r="15" spans="2:69" ht="17.25" x14ac:dyDescent="0.35">
      <c r="B15" s="239" t="s">
        <v>81</v>
      </c>
      <c r="C15" s="242" t="s">
        <v>84</v>
      </c>
      <c r="D15" s="422"/>
      <c r="E15" s="82">
        <f>SUM(F15:I15)</f>
        <v>0</v>
      </c>
      <c r="F15" s="422"/>
      <c r="G15" s="422"/>
      <c r="H15" s="422"/>
      <c r="I15" s="422"/>
      <c r="J15" s="82">
        <f>SUM(K15:N15)</f>
        <v>0</v>
      </c>
      <c r="K15" s="422"/>
      <c r="L15" s="422"/>
      <c r="M15" s="422"/>
      <c r="N15" s="422"/>
      <c r="O15" s="82">
        <f>SUM(P15:S15)</f>
        <v>0</v>
      </c>
      <c r="P15" s="422"/>
      <c r="Q15" s="422"/>
      <c r="R15" s="422"/>
      <c r="S15" s="422"/>
      <c r="T15" s="82">
        <f>SUM(U15:X15)</f>
        <v>0</v>
      </c>
      <c r="U15" s="422"/>
      <c r="V15" s="422"/>
      <c r="W15" s="422"/>
      <c r="X15" s="422"/>
      <c r="Y15" s="82">
        <f t="shared" si="1"/>
        <v>0</v>
      </c>
      <c r="Z15" s="422"/>
      <c r="AA15" s="422"/>
      <c r="AB15" s="422"/>
      <c r="AC15" s="422"/>
      <c r="AD15" s="82">
        <f t="shared" si="2"/>
        <v>0</v>
      </c>
      <c r="AE15" s="422"/>
      <c r="AF15" s="422"/>
      <c r="AG15" s="422"/>
      <c r="AH15" s="425"/>
      <c r="AI15" s="370"/>
      <c r="AJ15" s="17"/>
      <c r="AK15" s="135"/>
    </row>
    <row r="16" spans="2:69" ht="17.25" x14ac:dyDescent="0.35">
      <c r="B16" s="239" t="s">
        <v>82</v>
      </c>
      <c r="C16" s="242" t="s">
        <v>84</v>
      </c>
      <c r="D16" s="422"/>
      <c r="E16" s="82">
        <f>SUM(F16:I16)</f>
        <v>0</v>
      </c>
      <c r="F16" s="422"/>
      <c r="G16" s="422"/>
      <c r="H16" s="422"/>
      <c r="I16" s="422"/>
      <c r="J16" s="82">
        <f>SUM(K16:N16)</f>
        <v>0</v>
      </c>
      <c r="K16" s="422"/>
      <c r="L16" s="422"/>
      <c r="M16" s="422"/>
      <c r="N16" s="422"/>
      <c r="O16" s="82">
        <f>SUM(P16:S16)</f>
        <v>0</v>
      </c>
      <c r="P16" s="422"/>
      <c r="Q16" s="422"/>
      <c r="R16" s="422"/>
      <c r="S16" s="422"/>
      <c r="T16" s="82">
        <f>SUM(U16:X16)</f>
        <v>0</v>
      </c>
      <c r="U16" s="423"/>
      <c r="V16" s="423"/>
      <c r="W16" s="423"/>
      <c r="X16" s="423"/>
      <c r="Y16" s="82">
        <f t="shared" si="1"/>
        <v>0</v>
      </c>
      <c r="Z16" s="423"/>
      <c r="AA16" s="423"/>
      <c r="AB16" s="423"/>
      <c r="AC16" s="423"/>
      <c r="AD16" s="82">
        <f t="shared" si="2"/>
        <v>0</v>
      </c>
      <c r="AE16" s="423"/>
      <c r="AF16" s="423"/>
      <c r="AG16" s="423"/>
      <c r="AH16" s="424"/>
      <c r="AI16" s="370"/>
      <c r="AJ16" s="17"/>
      <c r="AK16" s="135"/>
    </row>
    <row r="17" spans="2:37" ht="18" customHeight="1" x14ac:dyDescent="0.35">
      <c r="B17" s="239" t="s">
        <v>87</v>
      </c>
      <c r="C17" s="242" t="s">
        <v>84</v>
      </c>
      <c r="D17" s="422"/>
      <c r="E17" s="82">
        <f t="shared" ref="E17:E19" si="27">SUM(F17:I17)</f>
        <v>0</v>
      </c>
      <c r="F17" s="422"/>
      <c r="G17" s="422"/>
      <c r="H17" s="422"/>
      <c r="I17" s="422"/>
      <c r="J17" s="82">
        <f t="shared" ref="J17:J18" si="28">SUM(K17:N17)</f>
        <v>0</v>
      </c>
      <c r="K17" s="422"/>
      <c r="L17" s="422"/>
      <c r="M17" s="422"/>
      <c r="N17" s="422"/>
      <c r="O17" s="82">
        <f t="shared" ref="O17:O18" si="29">SUM(P17:S17)</f>
        <v>0</v>
      </c>
      <c r="P17" s="422"/>
      <c r="Q17" s="422"/>
      <c r="R17" s="422"/>
      <c r="S17" s="422"/>
      <c r="T17" s="82">
        <f t="shared" ref="T17:T18" si="30">SUM(U17:X17)</f>
        <v>0</v>
      </c>
      <c r="U17" s="423"/>
      <c r="V17" s="423"/>
      <c r="W17" s="423"/>
      <c r="X17" s="423"/>
      <c r="Y17" s="82">
        <f t="shared" si="1"/>
        <v>0</v>
      </c>
      <c r="Z17" s="423"/>
      <c r="AA17" s="423"/>
      <c r="AB17" s="423"/>
      <c r="AC17" s="423"/>
      <c r="AD17" s="82">
        <f t="shared" si="2"/>
        <v>0</v>
      </c>
      <c r="AE17" s="423"/>
      <c r="AF17" s="423"/>
      <c r="AG17" s="423"/>
      <c r="AH17" s="424"/>
      <c r="AI17" s="370"/>
      <c r="AJ17" s="17"/>
      <c r="AK17" s="135"/>
    </row>
    <row r="18" spans="2:37" ht="17.25" x14ac:dyDescent="0.35">
      <c r="B18" s="239" t="s">
        <v>89</v>
      </c>
      <c r="C18" s="242" t="s">
        <v>84</v>
      </c>
      <c r="D18" s="422"/>
      <c r="E18" s="82">
        <f t="shared" si="27"/>
        <v>0</v>
      </c>
      <c r="F18" s="422"/>
      <c r="G18" s="422"/>
      <c r="H18" s="422"/>
      <c r="I18" s="422"/>
      <c r="J18" s="82">
        <f t="shared" si="28"/>
        <v>0</v>
      </c>
      <c r="K18" s="422"/>
      <c r="L18" s="422"/>
      <c r="M18" s="422"/>
      <c r="N18" s="422"/>
      <c r="O18" s="82">
        <f t="shared" si="29"/>
        <v>0</v>
      </c>
      <c r="P18" s="422"/>
      <c r="Q18" s="422"/>
      <c r="R18" s="422"/>
      <c r="S18" s="422"/>
      <c r="T18" s="82">
        <f t="shared" si="30"/>
        <v>0</v>
      </c>
      <c r="U18" s="422"/>
      <c r="V18" s="422"/>
      <c r="W18" s="422"/>
      <c r="X18" s="422"/>
      <c r="Y18" s="82">
        <f t="shared" si="1"/>
        <v>0</v>
      </c>
      <c r="Z18" s="422"/>
      <c r="AA18" s="422"/>
      <c r="AB18" s="422"/>
      <c r="AC18" s="422"/>
      <c r="AD18" s="82">
        <f t="shared" si="2"/>
        <v>0</v>
      </c>
      <c r="AE18" s="422"/>
      <c r="AF18" s="422"/>
      <c r="AG18" s="422"/>
      <c r="AH18" s="425"/>
      <c r="AI18" s="370"/>
      <c r="AJ18" s="17"/>
      <c r="AK18" s="302"/>
    </row>
    <row r="19" spans="2:37" ht="17.25" x14ac:dyDescent="0.35">
      <c r="B19" s="239" t="s">
        <v>104</v>
      </c>
      <c r="C19" s="242" t="s">
        <v>84</v>
      </c>
      <c r="D19" s="422"/>
      <c r="E19" s="82">
        <f t="shared" si="27"/>
        <v>0</v>
      </c>
      <c r="F19" s="422"/>
      <c r="G19" s="422"/>
      <c r="H19" s="422"/>
      <c r="I19" s="422"/>
      <c r="J19" s="82">
        <f t="shared" ref="J19:J25" si="31">SUM(K19:N19)</f>
        <v>0</v>
      </c>
      <c r="K19" s="422"/>
      <c r="L19" s="422"/>
      <c r="M19" s="422"/>
      <c r="N19" s="422"/>
      <c r="O19" s="82">
        <f t="shared" ref="O19:O25" si="32">SUM(P19:S19)</f>
        <v>0</v>
      </c>
      <c r="P19" s="422"/>
      <c r="Q19" s="422"/>
      <c r="R19" s="422"/>
      <c r="S19" s="422"/>
      <c r="T19" s="82">
        <f t="shared" ref="T19:T25" si="33">SUM(U19:X19)</f>
        <v>0</v>
      </c>
      <c r="U19" s="422"/>
      <c r="V19" s="422"/>
      <c r="W19" s="422"/>
      <c r="X19" s="422"/>
      <c r="Y19" s="82">
        <f t="shared" si="1"/>
        <v>0</v>
      </c>
      <c r="Z19" s="422"/>
      <c r="AA19" s="422"/>
      <c r="AB19" s="422"/>
      <c r="AC19" s="422"/>
      <c r="AD19" s="82">
        <f t="shared" si="2"/>
        <v>0</v>
      </c>
      <c r="AE19" s="422"/>
      <c r="AF19" s="422"/>
      <c r="AG19" s="422"/>
      <c r="AH19" s="425"/>
      <c r="AI19" s="370" t="s">
        <v>98</v>
      </c>
      <c r="AJ19" s="17"/>
      <c r="AK19" s="302"/>
    </row>
    <row r="20" spans="2:37" ht="18.75" customHeight="1" x14ac:dyDescent="0.35">
      <c r="B20" s="239"/>
      <c r="C20" s="242"/>
      <c r="D20" s="422"/>
      <c r="E20" s="82">
        <f t="shared" ref="E20:E25" si="34">SUM(F20:I20)</f>
        <v>0</v>
      </c>
      <c r="F20" s="422"/>
      <c r="G20" s="422"/>
      <c r="H20" s="422"/>
      <c r="I20" s="422"/>
      <c r="J20" s="82">
        <f t="shared" si="31"/>
        <v>0</v>
      </c>
      <c r="K20" s="422"/>
      <c r="L20" s="422"/>
      <c r="M20" s="422"/>
      <c r="N20" s="422"/>
      <c r="O20" s="82">
        <f t="shared" si="32"/>
        <v>0</v>
      </c>
      <c r="P20" s="422"/>
      <c r="Q20" s="422"/>
      <c r="R20" s="422"/>
      <c r="S20" s="422"/>
      <c r="T20" s="82">
        <f t="shared" si="33"/>
        <v>0</v>
      </c>
      <c r="U20" s="423"/>
      <c r="V20" s="423"/>
      <c r="W20" s="423"/>
      <c r="X20" s="423"/>
      <c r="Y20" s="82">
        <f t="shared" si="1"/>
        <v>0</v>
      </c>
      <c r="Z20" s="423"/>
      <c r="AA20" s="423"/>
      <c r="AB20" s="423"/>
      <c r="AC20" s="423"/>
      <c r="AD20" s="82">
        <f t="shared" si="2"/>
        <v>0</v>
      </c>
      <c r="AE20" s="423"/>
      <c r="AF20" s="423"/>
      <c r="AG20" s="423"/>
      <c r="AH20" s="424"/>
      <c r="AI20" s="370"/>
      <c r="AJ20" s="17"/>
      <c r="AK20" s="302"/>
    </row>
    <row r="21" spans="2:37" ht="17.25" x14ac:dyDescent="0.35">
      <c r="B21" s="239"/>
      <c r="C21" s="242"/>
      <c r="D21" s="422"/>
      <c r="E21" s="82">
        <f t="shared" si="34"/>
        <v>0</v>
      </c>
      <c r="F21" s="422"/>
      <c r="G21" s="422"/>
      <c r="H21" s="422"/>
      <c r="I21" s="422"/>
      <c r="J21" s="82">
        <f t="shared" si="31"/>
        <v>0</v>
      </c>
      <c r="K21" s="422"/>
      <c r="L21" s="422"/>
      <c r="M21" s="422"/>
      <c r="N21" s="422"/>
      <c r="O21" s="82">
        <f t="shared" si="32"/>
        <v>0</v>
      </c>
      <c r="P21" s="422"/>
      <c r="Q21" s="422"/>
      <c r="R21" s="422"/>
      <c r="S21" s="422"/>
      <c r="T21" s="82">
        <f t="shared" si="33"/>
        <v>0</v>
      </c>
      <c r="U21" s="423"/>
      <c r="V21" s="423"/>
      <c r="W21" s="423"/>
      <c r="X21" s="423"/>
      <c r="Y21" s="82">
        <f t="shared" si="1"/>
        <v>0</v>
      </c>
      <c r="Z21" s="423"/>
      <c r="AA21" s="423"/>
      <c r="AB21" s="423"/>
      <c r="AC21" s="423"/>
      <c r="AD21" s="82">
        <f t="shared" si="2"/>
        <v>0</v>
      </c>
      <c r="AE21" s="423"/>
      <c r="AF21" s="423"/>
      <c r="AG21" s="423"/>
      <c r="AH21" s="424"/>
      <c r="AI21" s="370"/>
      <c r="AJ21" s="17"/>
      <c r="AK21" s="302"/>
    </row>
    <row r="22" spans="2:37" ht="17.25" x14ac:dyDescent="0.35">
      <c r="B22" s="239"/>
      <c r="C22" s="242"/>
      <c r="D22" s="422"/>
      <c r="E22" s="82">
        <f t="shared" si="34"/>
        <v>0</v>
      </c>
      <c r="F22" s="422"/>
      <c r="G22" s="422"/>
      <c r="H22" s="422"/>
      <c r="I22" s="422"/>
      <c r="J22" s="82">
        <f t="shared" si="31"/>
        <v>0</v>
      </c>
      <c r="K22" s="422"/>
      <c r="L22" s="422"/>
      <c r="M22" s="422"/>
      <c r="N22" s="422"/>
      <c r="O22" s="82">
        <f t="shared" si="32"/>
        <v>0</v>
      </c>
      <c r="P22" s="422"/>
      <c r="Q22" s="422"/>
      <c r="R22" s="422"/>
      <c r="S22" s="422"/>
      <c r="T22" s="82">
        <f t="shared" si="33"/>
        <v>0</v>
      </c>
      <c r="U22" s="422"/>
      <c r="V22" s="422"/>
      <c r="W22" s="422"/>
      <c r="X22" s="422"/>
      <c r="Y22" s="82">
        <f t="shared" si="1"/>
        <v>0</v>
      </c>
      <c r="Z22" s="422"/>
      <c r="AA22" s="422"/>
      <c r="AB22" s="422"/>
      <c r="AC22" s="422"/>
      <c r="AD22" s="82">
        <f t="shared" si="2"/>
        <v>0</v>
      </c>
      <c r="AE22" s="422"/>
      <c r="AF22" s="422"/>
      <c r="AG22" s="422"/>
      <c r="AH22" s="425"/>
      <c r="AI22" s="370"/>
      <c r="AJ22" s="17"/>
      <c r="AK22" s="302"/>
    </row>
    <row r="23" spans="2:37" ht="17.25" x14ac:dyDescent="0.35">
      <c r="B23" s="239"/>
      <c r="C23" s="242"/>
      <c r="D23" s="422"/>
      <c r="E23" s="82">
        <f t="shared" si="34"/>
        <v>0</v>
      </c>
      <c r="F23" s="422"/>
      <c r="G23" s="422"/>
      <c r="H23" s="422"/>
      <c r="I23" s="422"/>
      <c r="J23" s="82">
        <f t="shared" si="31"/>
        <v>0</v>
      </c>
      <c r="K23" s="422"/>
      <c r="L23" s="422"/>
      <c r="M23" s="422"/>
      <c r="N23" s="422"/>
      <c r="O23" s="82">
        <f t="shared" si="32"/>
        <v>0</v>
      </c>
      <c r="P23" s="422"/>
      <c r="Q23" s="422"/>
      <c r="R23" s="422"/>
      <c r="S23" s="422"/>
      <c r="T23" s="82">
        <f t="shared" si="33"/>
        <v>0</v>
      </c>
      <c r="U23" s="423"/>
      <c r="V23" s="423"/>
      <c r="W23" s="423"/>
      <c r="X23" s="423"/>
      <c r="Y23" s="82">
        <f t="shared" si="1"/>
        <v>0</v>
      </c>
      <c r="Z23" s="423"/>
      <c r="AA23" s="423"/>
      <c r="AB23" s="423"/>
      <c r="AC23" s="423"/>
      <c r="AD23" s="82">
        <f t="shared" si="2"/>
        <v>0</v>
      </c>
      <c r="AE23" s="423"/>
      <c r="AF23" s="423"/>
      <c r="AG23" s="423"/>
      <c r="AH23" s="424"/>
      <c r="AI23" s="370"/>
      <c r="AJ23" s="17"/>
      <c r="AK23" s="302"/>
    </row>
    <row r="24" spans="2:37" ht="17.25" x14ac:dyDescent="0.35">
      <c r="B24" s="239"/>
      <c r="C24" s="242"/>
      <c r="D24" s="422"/>
      <c r="E24" s="82">
        <f t="shared" si="34"/>
        <v>0</v>
      </c>
      <c r="F24" s="422"/>
      <c r="G24" s="422"/>
      <c r="H24" s="422"/>
      <c r="I24" s="422"/>
      <c r="J24" s="82">
        <f t="shared" si="31"/>
        <v>0</v>
      </c>
      <c r="K24" s="422"/>
      <c r="L24" s="422"/>
      <c r="M24" s="422"/>
      <c r="N24" s="422"/>
      <c r="O24" s="82">
        <f t="shared" si="32"/>
        <v>0</v>
      </c>
      <c r="P24" s="422"/>
      <c r="Q24" s="422"/>
      <c r="R24" s="422"/>
      <c r="S24" s="422"/>
      <c r="T24" s="82">
        <f t="shared" si="33"/>
        <v>0</v>
      </c>
      <c r="U24" s="423"/>
      <c r="V24" s="423"/>
      <c r="W24" s="423"/>
      <c r="X24" s="423"/>
      <c r="Y24" s="82">
        <f t="shared" si="1"/>
        <v>0</v>
      </c>
      <c r="Z24" s="423"/>
      <c r="AA24" s="423"/>
      <c r="AB24" s="423"/>
      <c r="AC24" s="423"/>
      <c r="AD24" s="82">
        <f t="shared" si="2"/>
        <v>0</v>
      </c>
      <c r="AE24" s="423"/>
      <c r="AF24" s="423"/>
      <c r="AG24" s="423"/>
      <c r="AH24" s="424"/>
      <c r="AI24" s="370"/>
      <c r="AJ24" s="17"/>
      <c r="AK24" s="135"/>
    </row>
    <row r="25" spans="2:37" ht="17.25" x14ac:dyDescent="0.35">
      <c r="B25" s="239"/>
      <c r="C25" s="242"/>
      <c r="D25" s="422"/>
      <c r="E25" s="82">
        <f t="shared" si="34"/>
        <v>0</v>
      </c>
      <c r="F25" s="422"/>
      <c r="G25" s="422"/>
      <c r="H25" s="422"/>
      <c r="I25" s="422"/>
      <c r="J25" s="82">
        <f t="shared" si="31"/>
        <v>0</v>
      </c>
      <c r="K25" s="422"/>
      <c r="L25" s="422"/>
      <c r="M25" s="422"/>
      <c r="N25" s="422"/>
      <c r="O25" s="82">
        <f t="shared" si="32"/>
        <v>0</v>
      </c>
      <c r="P25" s="422"/>
      <c r="Q25" s="422"/>
      <c r="R25" s="422"/>
      <c r="S25" s="422"/>
      <c r="T25" s="82">
        <f t="shared" si="33"/>
        <v>0</v>
      </c>
      <c r="U25" s="422"/>
      <c r="V25" s="422"/>
      <c r="W25" s="422"/>
      <c r="X25" s="422"/>
      <c r="Y25" s="82">
        <f t="shared" si="1"/>
        <v>0</v>
      </c>
      <c r="Z25" s="422"/>
      <c r="AA25" s="422"/>
      <c r="AB25" s="422"/>
      <c r="AC25" s="422"/>
      <c r="AD25" s="82">
        <f t="shared" si="2"/>
        <v>0</v>
      </c>
      <c r="AE25" s="422"/>
      <c r="AF25" s="422"/>
      <c r="AG25" s="422"/>
      <c r="AH25" s="425"/>
      <c r="AI25" s="370"/>
      <c r="AJ25" s="17"/>
      <c r="AK25" s="135"/>
    </row>
    <row r="26" spans="2:37" ht="17.25" x14ac:dyDescent="0.35">
      <c r="B26" s="239"/>
      <c r="C26" s="242"/>
      <c r="D26" s="422"/>
      <c r="E26" s="432"/>
      <c r="F26" s="422"/>
      <c r="G26" s="422"/>
      <c r="H26" s="422"/>
      <c r="I26" s="422"/>
      <c r="J26" s="432"/>
      <c r="K26" s="422"/>
      <c r="L26" s="422"/>
      <c r="M26" s="422"/>
      <c r="N26" s="422"/>
      <c r="O26" s="432"/>
      <c r="P26" s="422"/>
      <c r="Q26" s="422"/>
      <c r="R26" s="422"/>
      <c r="S26" s="422"/>
      <c r="T26" s="432"/>
      <c r="U26" s="422"/>
      <c r="V26" s="422"/>
      <c r="W26" s="422"/>
      <c r="X26" s="422"/>
      <c r="Y26" s="82">
        <f t="shared" si="1"/>
        <v>0</v>
      </c>
      <c r="Z26" s="422"/>
      <c r="AA26" s="422"/>
      <c r="AB26" s="422"/>
      <c r="AC26" s="422"/>
      <c r="AD26" s="82">
        <f t="shared" si="2"/>
        <v>0</v>
      </c>
      <c r="AE26" s="422"/>
      <c r="AF26" s="422"/>
      <c r="AG26" s="422"/>
      <c r="AH26" s="425"/>
      <c r="AI26" s="370"/>
      <c r="AJ26" s="17"/>
      <c r="AK26" s="135"/>
    </row>
    <row r="27" spans="2:37" ht="17.25" x14ac:dyDescent="0.35">
      <c r="B27" s="239"/>
      <c r="C27" s="242"/>
      <c r="D27" s="422"/>
      <c r="E27" s="82">
        <f>SUM(F27:I27)</f>
        <v>0</v>
      </c>
      <c r="F27" s="422"/>
      <c r="G27" s="422"/>
      <c r="H27" s="422"/>
      <c r="I27" s="422"/>
      <c r="J27" s="82">
        <f>SUM(K27:N27)</f>
        <v>0</v>
      </c>
      <c r="K27" s="422"/>
      <c r="L27" s="422"/>
      <c r="M27" s="422"/>
      <c r="N27" s="422"/>
      <c r="O27" s="82">
        <f>SUM(P27:S27)</f>
        <v>0</v>
      </c>
      <c r="P27" s="422"/>
      <c r="Q27" s="422"/>
      <c r="R27" s="422"/>
      <c r="S27" s="422"/>
      <c r="T27" s="82">
        <f>SUM(U27:X27)</f>
        <v>0</v>
      </c>
      <c r="U27" s="423"/>
      <c r="V27" s="423"/>
      <c r="W27" s="423"/>
      <c r="X27" s="423"/>
      <c r="Y27" s="82">
        <f t="shared" si="1"/>
        <v>0</v>
      </c>
      <c r="Z27" s="423"/>
      <c r="AA27" s="423"/>
      <c r="AB27" s="423"/>
      <c r="AC27" s="423"/>
      <c r="AD27" s="82">
        <f t="shared" si="2"/>
        <v>0</v>
      </c>
      <c r="AE27" s="423"/>
      <c r="AF27" s="423"/>
      <c r="AG27" s="423"/>
      <c r="AH27" s="424"/>
      <c r="AI27" s="370"/>
      <c r="AJ27" s="17"/>
      <c r="AK27" s="135"/>
    </row>
    <row r="28" spans="2:37" ht="18.75" customHeight="1" x14ac:dyDescent="0.35">
      <c r="B28" s="239"/>
      <c r="C28" s="242"/>
      <c r="D28" s="422"/>
      <c r="E28" s="82">
        <f>SUM(F28:I28)</f>
        <v>0</v>
      </c>
      <c r="F28" s="422"/>
      <c r="G28" s="422"/>
      <c r="H28" s="422"/>
      <c r="I28" s="422"/>
      <c r="J28" s="82">
        <f>SUM(K28:N28)</f>
        <v>0</v>
      </c>
      <c r="K28" s="422"/>
      <c r="L28" s="422"/>
      <c r="M28" s="422"/>
      <c r="N28" s="422"/>
      <c r="O28" s="82">
        <f>SUM(P28:S28)</f>
        <v>0</v>
      </c>
      <c r="P28" s="422"/>
      <c r="Q28" s="422"/>
      <c r="R28" s="422"/>
      <c r="S28" s="422"/>
      <c r="T28" s="82">
        <f>SUM(U28:X28)</f>
        <v>0</v>
      </c>
      <c r="U28" s="423"/>
      <c r="V28" s="423"/>
      <c r="W28" s="423"/>
      <c r="X28" s="423"/>
      <c r="Y28" s="82">
        <f t="shared" si="1"/>
        <v>0</v>
      </c>
      <c r="Z28" s="423"/>
      <c r="AA28" s="423"/>
      <c r="AB28" s="423"/>
      <c r="AC28" s="423"/>
      <c r="AD28" s="82">
        <f t="shared" si="2"/>
        <v>0</v>
      </c>
      <c r="AE28" s="423"/>
      <c r="AF28" s="423"/>
      <c r="AG28" s="423"/>
      <c r="AH28" s="424"/>
      <c r="AI28" s="370"/>
      <c r="AJ28" s="17"/>
    </row>
    <row r="29" spans="2:37" ht="13.5" customHeight="1" x14ac:dyDescent="0.35">
      <c r="B29" s="103"/>
      <c r="C29" s="104"/>
      <c r="D29" s="444"/>
      <c r="E29" s="82"/>
      <c r="F29" s="444"/>
      <c r="G29" s="444"/>
      <c r="H29" s="444"/>
      <c r="I29" s="444"/>
      <c r="J29" s="82"/>
      <c r="K29" s="444"/>
      <c r="L29" s="444"/>
      <c r="M29" s="444"/>
      <c r="N29" s="444"/>
      <c r="O29" s="82"/>
      <c r="P29" s="444"/>
      <c r="Q29" s="444"/>
      <c r="R29" s="444"/>
      <c r="S29" s="444"/>
      <c r="T29" s="82"/>
      <c r="U29" s="441"/>
      <c r="V29" s="441"/>
      <c r="W29" s="441"/>
      <c r="X29" s="441"/>
      <c r="Y29" s="82"/>
      <c r="Z29" s="441"/>
      <c r="AA29" s="441"/>
      <c r="AB29" s="441"/>
      <c r="AC29" s="441"/>
      <c r="AD29" s="82"/>
      <c r="AE29" s="441"/>
      <c r="AF29" s="441"/>
      <c r="AG29" s="441"/>
      <c r="AH29" s="442"/>
      <c r="AI29" s="370"/>
      <c r="AJ29" s="17"/>
    </row>
    <row r="30" spans="2:37" ht="17.25" customHeight="1" x14ac:dyDescent="0.35">
      <c r="B30" s="105" t="s">
        <v>249</v>
      </c>
      <c r="C30" s="104"/>
      <c r="D30" s="440">
        <f>SUM(D31:D33)</f>
        <v>0</v>
      </c>
      <c r="E30" s="82">
        <f>SUM(F30:I30)</f>
        <v>0</v>
      </c>
      <c r="F30" s="440">
        <f t="shared" ref="F30:AH30" si="35">SUM(F31:F33)</f>
        <v>0</v>
      </c>
      <c r="G30" s="440">
        <f t="shared" si="35"/>
        <v>0</v>
      </c>
      <c r="H30" s="440">
        <f t="shared" si="35"/>
        <v>0</v>
      </c>
      <c r="I30" s="440">
        <f t="shared" si="35"/>
        <v>0</v>
      </c>
      <c r="J30" s="82">
        <f>SUM(K30:N30)</f>
        <v>0</v>
      </c>
      <c r="K30" s="440">
        <f t="shared" si="35"/>
        <v>0</v>
      </c>
      <c r="L30" s="440">
        <f t="shared" si="35"/>
        <v>0</v>
      </c>
      <c r="M30" s="440">
        <f t="shared" si="35"/>
        <v>0</v>
      </c>
      <c r="N30" s="440">
        <f t="shared" si="35"/>
        <v>0</v>
      </c>
      <c r="O30" s="82">
        <f>SUM(P30:S30)</f>
        <v>0</v>
      </c>
      <c r="P30" s="440">
        <f t="shared" si="35"/>
        <v>0</v>
      </c>
      <c r="Q30" s="440">
        <f t="shared" si="35"/>
        <v>0</v>
      </c>
      <c r="R30" s="440">
        <f t="shared" si="35"/>
        <v>0</v>
      </c>
      <c r="S30" s="440">
        <f t="shared" si="35"/>
        <v>0</v>
      </c>
      <c r="T30" s="82">
        <f>SUM(U30:X30)</f>
        <v>0</v>
      </c>
      <c r="U30" s="440">
        <f t="shared" si="35"/>
        <v>0</v>
      </c>
      <c r="V30" s="440">
        <f t="shared" si="35"/>
        <v>0</v>
      </c>
      <c r="W30" s="440">
        <f t="shared" si="35"/>
        <v>0</v>
      </c>
      <c r="X30" s="440">
        <f t="shared" si="35"/>
        <v>0</v>
      </c>
      <c r="Y30" s="82">
        <f t="shared" si="1"/>
        <v>0</v>
      </c>
      <c r="Z30" s="440">
        <f t="shared" si="35"/>
        <v>0</v>
      </c>
      <c r="AA30" s="440">
        <f t="shared" si="35"/>
        <v>0</v>
      </c>
      <c r="AB30" s="440">
        <f t="shared" si="35"/>
        <v>0</v>
      </c>
      <c r="AC30" s="440">
        <f t="shared" si="35"/>
        <v>0</v>
      </c>
      <c r="AD30" s="82">
        <f t="shared" si="2"/>
        <v>0</v>
      </c>
      <c r="AE30" s="440">
        <f t="shared" si="35"/>
        <v>0</v>
      </c>
      <c r="AF30" s="440">
        <f t="shared" si="35"/>
        <v>0</v>
      </c>
      <c r="AG30" s="440">
        <f t="shared" si="35"/>
        <v>0</v>
      </c>
      <c r="AH30" s="443">
        <f t="shared" si="35"/>
        <v>0</v>
      </c>
      <c r="AI30" s="170" t="s">
        <v>258</v>
      </c>
      <c r="AJ30" s="17"/>
    </row>
    <row r="31" spans="2:37" ht="15.75" customHeight="1" x14ac:dyDescent="0.25">
      <c r="B31" s="239" t="s">
        <v>99</v>
      </c>
      <c r="C31" s="242" t="s">
        <v>101</v>
      </c>
      <c r="D31" s="422"/>
      <c r="E31" s="82">
        <f>SUM(F31:I31)</f>
        <v>0</v>
      </c>
      <c r="F31" s="422"/>
      <c r="G31" s="422"/>
      <c r="H31" s="422"/>
      <c r="I31" s="422"/>
      <c r="J31" s="82">
        <f>SUM(K31:N31)</f>
        <v>0</v>
      </c>
      <c r="K31" s="422"/>
      <c r="L31" s="422"/>
      <c r="M31" s="422"/>
      <c r="N31" s="422"/>
      <c r="O31" s="82">
        <f>SUM(P31:S31)</f>
        <v>0</v>
      </c>
      <c r="P31" s="422"/>
      <c r="Q31" s="422"/>
      <c r="R31" s="422"/>
      <c r="S31" s="422"/>
      <c r="T31" s="82">
        <f>SUM(U31:X31)</f>
        <v>0</v>
      </c>
      <c r="U31" s="422"/>
      <c r="V31" s="422"/>
      <c r="W31" s="422"/>
      <c r="X31" s="422"/>
      <c r="Y31" s="82">
        <f t="shared" si="1"/>
        <v>0</v>
      </c>
      <c r="Z31" s="422"/>
      <c r="AA31" s="422"/>
      <c r="AB31" s="422"/>
      <c r="AC31" s="422"/>
      <c r="AD31" s="82">
        <f t="shared" si="2"/>
        <v>0</v>
      </c>
      <c r="AE31" s="422"/>
      <c r="AF31" s="422"/>
      <c r="AG31" s="422"/>
      <c r="AH31" s="425"/>
      <c r="AI31" s="370" t="s">
        <v>100</v>
      </c>
      <c r="AJ31" s="100" t="s">
        <v>254</v>
      </c>
    </row>
    <row r="32" spans="2:37" ht="17.25" x14ac:dyDescent="0.25">
      <c r="B32" s="239" t="s">
        <v>85</v>
      </c>
      <c r="C32" s="242" t="s">
        <v>86</v>
      </c>
      <c r="D32" s="422"/>
      <c r="E32" s="82">
        <f>SUM(F32:I32)</f>
        <v>0</v>
      </c>
      <c r="F32" s="422"/>
      <c r="G32" s="422"/>
      <c r="H32" s="422"/>
      <c r="I32" s="422"/>
      <c r="J32" s="82">
        <f>SUM(K32:N32)</f>
        <v>0</v>
      </c>
      <c r="K32" s="422"/>
      <c r="L32" s="422"/>
      <c r="M32" s="422"/>
      <c r="N32" s="422"/>
      <c r="O32" s="82">
        <f>SUM(P32:S32)</f>
        <v>0</v>
      </c>
      <c r="P32" s="422"/>
      <c r="Q32" s="422"/>
      <c r="R32" s="422"/>
      <c r="S32" s="422"/>
      <c r="T32" s="82">
        <f>SUM(U32:X32)</f>
        <v>0</v>
      </c>
      <c r="U32" s="423"/>
      <c r="V32" s="423"/>
      <c r="W32" s="423"/>
      <c r="X32" s="423"/>
      <c r="Y32" s="82">
        <f t="shared" si="1"/>
        <v>0</v>
      </c>
      <c r="Z32" s="423"/>
      <c r="AA32" s="423"/>
      <c r="AB32" s="423"/>
      <c r="AC32" s="423"/>
      <c r="AD32" s="82">
        <f t="shared" si="2"/>
        <v>0</v>
      </c>
      <c r="AE32" s="423"/>
      <c r="AF32" s="423"/>
      <c r="AG32" s="423"/>
      <c r="AH32" s="424"/>
      <c r="AI32" s="370"/>
      <c r="AJ32" s="503" t="s">
        <v>314</v>
      </c>
      <c r="AK32" s="154"/>
    </row>
    <row r="33" spans="2:37" ht="17.25" x14ac:dyDescent="0.25">
      <c r="B33" s="239"/>
      <c r="C33" s="242"/>
      <c r="D33" s="422"/>
      <c r="E33" s="82">
        <f>SUM(F33:I33)</f>
        <v>0</v>
      </c>
      <c r="F33" s="422"/>
      <c r="G33" s="422"/>
      <c r="H33" s="422"/>
      <c r="I33" s="422"/>
      <c r="J33" s="82">
        <f>SUM(K33:N33)</f>
        <v>0</v>
      </c>
      <c r="K33" s="422"/>
      <c r="L33" s="422"/>
      <c r="M33" s="422"/>
      <c r="N33" s="422"/>
      <c r="O33" s="82">
        <f>SUM(P33:S33)</f>
        <v>0</v>
      </c>
      <c r="P33" s="422"/>
      <c r="Q33" s="422"/>
      <c r="R33" s="422"/>
      <c r="S33" s="422"/>
      <c r="T33" s="82">
        <f>SUM(U33:X33)</f>
        <v>0</v>
      </c>
      <c r="U33" s="423"/>
      <c r="V33" s="423"/>
      <c r="W33" s="423"/>
      <c r="X33" s="423"/>
      <c r="Y33" s="82">
        <f t="shared" si="1"/>
        <v>0</v>
      </c>
      <c r="Z33" s="423"/>
      <c r="AA33" s="423"/>
      <c r="AB33" s="423"/>
      <c r="AC33" s="423"/>
      <c r="AD33" s="82">
        <f t="shared" si="2"/>
        <v>0</v>
      </c>
      <c r="AE33" s="423"/>
      <c r="AF33" s="423"/>
      <c r="AG33" s="423"/>
      <c r="AH33" s="424"/>
      <c r="AI33" s="370"/>
      <c r="AJ33" s="504"/>
      <c r="AK33" s="135"/>
    </row>
    <row r="34" spans="2:37" ht="38.25" customHeight="1" x14ac:dyDescent="0.25">
      <c r="B34" s="103"/>
      <c r="C34" s="104"/>
      <c r="D34" s="444"/>
      <c r="E34" s="82"/>
      <c r="F34" s="444"/>
      <c r="G34" s="444"/>
      <c r="H34" s="444"/>
      <c r="I34" s="444"/>
      <c r="J34" s="82"/>
      <c r="K34" s="444"/>
      <c r="L34" s="444"/>
      <c r="M34" s="444"/>
      <c r="N34" s="444"/>
      <c r="O34" s="82"/>
      <c r="P34" s="444"/>
      <c r="Q34" s="444"/>
      <c r="R34" s="444"/>
      <c r="S34" s="444"/>
      <c r="T34" s="82"/>
      <c r="U34" s="451"/>
      <c r="V34" s="451"/>
      <c r="W34" s="451"/>
      <c r="X34" s="451"/>
      <c r="Y34" s="82"/>
      <c r="Z34" s="441"/>
      <c r="AA34" s="441"/>
      <c r="AB34" s="441"/>
      <c r="AC34" s="441"/>
      <c r="AD34" s="82"/>
      <c r="AE34" s="441"/>
      <c r="AF34" s="441"/>
      <c r="AG34" s="441"/>
      <c r="AH34" s="442"/>
      <c r="AI34" s="370"/>
      <c r="AJ34" s="505"/>
      <c r="AK34" s="135"/>
    </row>
    <row r="35" spans="2:37" ht="36.75" customHeight="1" x14ac:dyDescent="0.35">
      <c r="B35" s="199" t="s">
        <v>361</v>
      </c>
      <c r="C35" s="104"/>
      <c r="D35" s="445">
        <f>SUM(D36:D37)</f>
        <v>0</v>
      </c>
      <c r="E35" s="82">
        <f>SUM(F35:I35)</f>
        <v>0</v>
      </c>
      <c r="F35" s="445">
        <f>SUM(F36:F37)</f>
        <v>0</v>
      </c>
      <c r="G35" s="445">
        <f t="shared" ref="G35:AH35" si="36">SUM(G36:G37)</f>
        <v>0</v>
      </c>
      <c r="H35" s="445">
        <f t="shared" si="36"/>
        <v>0</v>
      </c>
      <c r="I35" s="445">
        <f t="shared" si="36"/>
        <v>0</v>
      </c>
      <c r="J35" s="82">
        <f>SUM(K35:N35)</f>
        <v>0</v>
      </c>
      <c r="K35" s="445">
        <f t="shared" si="36"/>
        <v>0</v>
      </c>
      <c r="L35" s="445">
        <f t="shared" si="36"/>
        <v>0</v>
      </c>
      <c r="M35" s="445">
        <f t="shared" si="36"/>
        <v>0</v>
      </c>
      <c r="N35" s="445">
        <f t="shared" si="36"/>
        <v>0</v>
      </c>
      <c r="O35" s="82">
        <f>SUM(P35:S35)</f>
        <v>0</v>
      </c>
      <c r="P35" s="445">
        <f t="shared" si="36"/>
        <v>0</v>
      </c>
      <c r="Q35" s="445">
        <f t="shared" si="36"/>
        <v>0</v>
      </c>
      <c r="R35" s="445">
        <f t="shared" si="36"/>
        <v>0</v>
      </c>
      <c r="S35" s="445">
        <f t="shared" si="36"/>
        <v>0</v>
      </c>
      <c r="T35" s="82">
        <f>SUM(U35:X35)</f>
        <v>0</v>
      </c>
      <c r="U35" s="445">
        <f t="shared" si="36"/>
        <v>0</v>
      </c>
      <c r="V35" s="445">
        <f t="shared" si="36"/>
        <v>0</v>
      </c>
      <c r="W35" s="445">
        <f t="shared" si="36"/>
        <v>0</v>
      </c>
      <c r="X35" s="445">
        <f t="shared" si="36"/>
        <v>0</v>
      </c>
      <c r="Y35" s="82">
        <f t="shared" si="1"/>
        <v>0</v>
      </c>
      <c r="Z35" s="445">
        <f t="shared" si="36"/>
        <v>0</v>
      </c>
      <c r="AA35" s="445">
        <f t="shared" si="36"/>
        <v>0</v>
      </c>
      <c r="AB35" s="445">
        <f t="shared" si="36"/>
        <v>0</v>
      </c>
      <c r="AC35" s="445">
        <f t="shared" si="36"/>
        <v>0</v>
      </c>
      <c r="AD35" s="82">
        <f t="shared" si="2"/>
        <v>0</v>
      </c>
      <c r="AE35" s="445">
        <f t="shared" si="36"/>
        <v>0</v>
      </c>
      <c r="AF35" s="445">
        <f t="shared" si="36"/>
        <v>0</v>
      </c>
      <c r="AG35" s="445">
        <f t="shared" si="36"/>
        <v>0</v>
      </c>
      <c r="AH35" s="447">
        <f t="shared" si="36"/>
        <v>0</v>
      </c>
      <c r="AI35" s="170" t="s">
        <v>259</v>
      </c>
      <c r="AJ35" s="17"/>
      <c r="AK35" s="135"/>
    </row>
    <row r="36" spans="2:37" ht="31.5" customHeight="1" x14ac:dyDescent="0.35">
      <c r="B36" s="239" t="s">
        <v>357</v>
      </c>
      <c r="C36" s="243">
        <v>0.05</v>
      </c>
      <c r="D36" s="422"/>
      <c r="E36" s="82">
        <f>SUM(F36:I36)</f>
        <v>0</v>
      </c>
      <c r="F36" s="422"/>
      <c r="G36" s="422"/>
      <c r="H36" s="422"/>
      <c r="I36" s="422"/>
      <c r="J36" s="452">
        <f>SUM(K36:N36)</f>
        <v>0</v>
      </c>
      <c r="K36" s="422"/>
      <c r="L36" s="422"/>
      <c r="M36" s="422"/>
      <c r="N36" s="422"/>
      <c r="O36" s="82">
        <f>SUM(P36:S36)</f>
        <v>0</v>
      </c>
      <c r="P36" s="422"/>
      <c r="Q36" s="422"/>
      <c r="R36" s="422"/>
      <c r="S36" s="422"/>
      <c r="T36" s="82">
        <f>SUM(U36:X36)</f>
        <v>0</v>
      </c>
      <c r="U36" s="422"/>
      <c r="V36" s="422"/>
      <c r="W36" s="422"/>
      <c r="X36" s="422"/>
      <c r="Y36" s="82">
        <f t="shared" si="1"/>
        <v>0</v>
      </c>
      <c r="Z36" s="422"/>
      <c r="AA36" s="422"/>
      <c r="AB36" s="422"/>
      <c r="AC36" s="422"/>
      <c r="AD36" s="82">
        <f t="shared" si="2"/>
        <v>0</v>
      </c>
      <c r="AE36" s="422"/>
      <c r="AF36" s="422"/>
      <c r="AG36" s="422"/>
      <c r="AH36" s="425"/>
      <c r="AI36" s="370" t="s">
        <v>252</v>
      </c>
      <c r="AJ36" s="106"/>
      <c r="AK36" s="135"/>
    </row>
    <row r="37" spans="2:37" ht="47.25" customHeight="1" x14ac:dyDescent="0.35">
      <c r="B37" s="239" t="s">
        <v>97</v>
      </c>
      <c r="C37" s="243">
        <v>0.04</v>
      </c>
      <c r="D37" s="422"/>
      <c r="E37" s="82">
        <f>SUM(F37:I37)</f>
        <v>0</v>
      </c>
      <c r="F37" s="422"/>
      <c r="G37" s="422"/>
      <c r="H37" s="422"/>
      <c r="I37" s="422"/>
      <c r="J37" s="82">
        <f>SUM(K37:N37)</f>
        <v>0</v>
      </c>
      <c r="K37" s="422"/>
      <c r="L37" s="422"/>
      <c r="M37" s="422"/>
      <c r="N37" s="422"/>
      <c r="O37" s="82">
        <f>SUM(P37:S37)</f>
        <v>0</v>
      </c>
      <c r="P37" s="422"/>
      <c r="Q37" s="422"/>
      <c r="R37" s="422"/>
      <c r="S37" s="422"/>
      <c r="T37" s="82">
        <f>SUM(U37:X37)</f>
        <v>0</v>
      </c>
      <c r="U37" s="423"/>
      <c r="V37" s="423"/>
      <c r="W37" s="423"/>
      <c r="X37" s="423"/>
      <c r="Y37" s="82">
        <f>SUM(Z37:AC37)</f>
        <v>0</v>
      </c>
      <c r="Z37" s="423"/>
      <c r="AA37" s="423"/>
      <c r="AB37" s="423"/>
      <c r="AC37" s="423"/>
      <c r="AD37" s="82">
        <f>SUM(AE37:AH37)</f>
        <v>0</v>
      </c>
      <c r="AE37" s="423"/>
      <c r="AF37" s="423"/>
      <c r="AG37" s="423"/>
      <c r="AH37" s="424"/>
      <c r="AI37" s="370" t="s">
        <v>253</v>
      </c>
      <c r="AJ37" s="17"/>
      <c r="AK37" s="135"/>
    </row>
    <row r="38" spans="2:37" s="23" customFormat="1" ht="14.25" customHeight="1" x14ac:dyDescent="0.25">
      <c r="B38" s="103"/>
      <c r="C38" s="104"/>
      <c r="D38" s="444"/>
      <c r="E38" s="82"/>
      <c r="F38" s="444"/>
      <c r="G38" s="444"/>
      <c r="H38" s="444"/>
      <c r="I38" s="444"/>
      <c r="J38" s="82"/>
      <c r="K38" s="444"/>
      <c r="L38" s="444"/>
      <c r="M38" s="444"/>
      <c r="N38" s="444"/>
      <c r="O38" s="82"/>
      <c r="P38" s="444"/>
      <c r="Q38" s="444"/>
      <c r="R38" s="444"/>
      <c r="S38" s="444"/>
      <c r="T38" s="82"/>
      <c r="U38" s="427"/>
      <c r="V38" s="427"/>
      <c r="W38" s="427"/>
      <c r="X38" s="427"/>
      <c r="Y38" s="82"/>
      <c r="Z38" s="427"/>
      <c r="AA38" s="427"/>
      <c r="AB38" s="427"/>
      <c r="AC38" s="427"/>
      <c r="AD38" s="82"/>
      <c r="AE38" s="427"/>
      <c r="AF38" s="427"/>
      <c r="AG38" s="427"/>
      <c r="AH38" s="428"/>
      <c r="AI38" s="7"/>
    </row>
    <row r="39" spans="2:37" ht="17.25" x14ac:dyDescent="0.25">
      <c r="B39" s="107" t="s">
        <v>88</v>
      </c>
      <c r="C39" s="108"/>
      <c r="D39" s="446">
        <f>SUM(D10, D14, D30, D35)</f>
        <v>0</v>
      </c>
      <c r="E39" s="82">
        <f t="shared" ref="E39" si="37">SUM(F39:I39)</f>
        <v>0</v>
      </c>
      <c r="F39" s="446">
        <f t="shared" ref="F39:AH39" si="38">SUM(F10, F14, F30, F35)</f>
        <v>0</v>
      </c>
      <c r="G39" s="446">
        <f t="shared" si="38"/>
        <v>0</v>
      </c>
      <c r="H39" s="446">
        <f t="shared" si="38"/>
        <v>0</v>
      </c>
      <c r="I39" s="446">
        <f t="shared" si="38"/>
        <v>0</v>
      </c>
      <c r="J39" s="82">
        <f t="shared" ref="J39" si="39">SUM(K39:N39)</f>
        <v>0</v>
      </c>
      <c r="K39" s="446">
        <f t="shared" si="38"/>
        <v>0</v>
      </c>
      <c r="L39" s="446">
        <f t="shared" si="38"/>
        <v>0</v>
      </c>
      <c r="M39" s="446">
        <f t="shared" si="38"/>
        <v>0</v>
      </c>
      <c r="N39" s="446">
        <f t="shared" si="38"/>
        <v>0</v>
      </c>
      <c r="O39" s="82">
        <f t="shared" ref="O39" si="40">SUM(P39:S39)</f>
        <v>0</v>
      </c>
      <c r="P39" s="446">
        <f t="shared" si="38"/>
        <v>0</v>
      </c>
      <c r="Q39" s="446">
        <f t="shared" si="38"/>
        <v>0</v>
      </c>
      <c r="R39" s="446">
        <f t="shared" si="38"/>
        <v>0</v>
      </c>
      <c r="S39" s="446">
        <f t="shared" si="38"/>
        <v>0</v>
      </c>
      <c r="T39" s="82">
        <f t="shared" ref="T39" si="41">SUM(U39:X39)</f>
        <v>0</v>
      </c>
      <c r="U39" s="446">
        <f t="shared" si="38"/>
        <v>0</v>
      </c>
      <c r="V39" s="446">
        <f t="shared" si="38"/>
        <v>0</v>
      </c>
      <c r="W39" s="446">
        <f t="shared" si="38"/>
        <v>0</v>
      </c>
      <c r="X39" s="446">
        <f t="shared" si="38"/>
        <v>0</v>
      </c>
      <c r="Y39" s="82">
        <f t="shared" ref="Y39" si="42">SUM(Z39:AC39)</f>
        <v>0</v>
      </c>
      <c r="Z39" s="446">
        <f t="shared" si="38"/>
        <v>0</v>
      </c>
      <c r="AA39" s="446">
        <f t="shared" si="38"/>
        <v>0</v>
      </c>
      <c r="AB39" s="446">
        <f t="shared" si="38"/>
        <v>0</v>
      </c>
      <c r="AC39" s="446">
        <f t="shared" si="38"/>
        <v>0</v>
      </c>
      <c r="AD39" s="82">
        <f t="shared" ref="AD39" si="43">SUM(AE39:AH39)</f>
        <v>0</v>
      </c>
      <c r="AE39" s="446">
        <f t="shared" si="38"/>
        <v>0</v>
      </c>
      <c r="AF39" s="446">
        <f t="shared" si="38"/>
        <v>0</v>
      </c>
      <c r="AG39" s="446">
        <f t="shared" si="38"/>
        <v>0</v>
      </c>
      <c r="AH39" s="448">
        <f t="shared" si="38"/>
        <v>0</v>
      </c>
      <c r="AI39" s="3"/>
    </row>
    <row r="40" spans="2:37" ht="17.25" x14ac:dyDescent="0.25">
      <c r="E40" s="419"/>
      <c r="F40" s="420"/>
      <c r="G40" s="420"/>
      <c r="H40" s="420"/>
      <c r="I40" s="420"/>
      <c r="J40" s="419"/>
      <c r="K40" s="420"/>
      <c r="L40" s="420"/>
      <c r="M40" s="420"/>
      <c r="N40" s="420"/>
      <c r="O40" s="419"/>
      <c r="P40" s="420"/>
      <c r="Q40" s="420"/>
      <c r="R40" s="420"/>
      <c r="S40" s="421"/>
      <c r="T40" s="419"/>
      <c r="U40" s="420"/>
      <c r="V40" s="420"/>
      <c r="W40" s="420"/>
      <c r="X40" s="420"/>
      <c r="Y40" s="419"/>
      <c r="Z40" s="420"/>
      <c r="AA40" s="420"/>
      <c r="AB40" s="420"/>
      <c r="AC40" s="420"/>
      <c r="AD40" s="419"/>
    </row>
    <row r="41" spans="2:37" ht="17.25" x14ac:dyDescent="0.25">
      <c r="E41" s="186"/>
      <c r="F41" s="3"/>
      <c r="G41" s="3"/>
      <c r="H41" s="3"/>
      <c r="I41" s="3"/>
      <c r="J41" s="186"/>
      <c r="K41" s="3"/>
      <c r="L41" s="3"/>
      <c r="M41" s="3"/>
      <c r="N41" s="3"/>
      <c r="O41" s="186"/>
    </row>
    <row r="42" spans="2:37" ht="17.25" x14ac:dyDescent="0.25">
      <c r="E42" s="186"/>
      <c r="F42" s="3"/>
      <c r="G42" s="3"/>
      <c r="H42" s="3"/>
      <c r="I42" s="3"/>
      <c r="J42" s="186"/>
      <c r="K42" s="3"/>
      <c r="L42" s="3"/>
      <c r="M42" s="3"/>
      <c r="N42" s="3"/>
      <c r="O42" s="186"/>
    </row>
    <row r="43" spans="2:37" ht="17.25" x14ac:dyDescent="0.25">
      <c r="E43" s="186"/>
      <c r="F43" s="3"/>
      <c r="G43" s="3"/>
      <c r="H43" s="3"/>
      <c r="I43" s="3"/>
      <c r="J43" s="186"/>
      <c r="K43" s="3"/>
      <c r="L43" s="3"/>
      <c r="M43" s="3"/>
      <c r="N43" s="3"/>
      <c r="O43" s="186"/>
    </row>
    <row r="44" spans="2:37" ht="17.25" x14ac:dyDescent="0.25">
      <c r="E44" s="186"/>
      <c r="F44" s="3"/>
      <c r="G44" s="3"/>
      <c r="H44" s="3"/>
      <c r="I44" s="3"/>
      <c r="J44" s="186"/>
      <c r="K44" s="3"/>
      <c r="L44" s="3"/>
      <c r="M44" s="3"/>
      <c r="N44" s="3"/>
      <c r="O44" s="186"/>
    </row>
    <row r="45" spans="2:37" ht="17.25" x14ac:dyDescent="0.25">
      <c r="E45" s="187"/>
      <c r="F45" s="3"/>
      <c r="G45" s="3"/>
      <c r="H45" s="3"/>
      <c r="I45" s="3"/>
      <c r="J45" s="187"/>
      <c r="K45" s="3"/>
      <c r="L45" s="3"/>
      <c r="M45" s="3"/>
      <c r="N45" s="3"/>
      <c r="O45" s="187"/>
    </row>
    <row r="46" spans="2:37" ht="17.25" x14ac:dyDescent="0.25">
      <c r="E46" s="186"/>
      <c r="F46" s="3"/>
      <c r="G46" s="3"/>
      <c r="H46" s="3"/>
      <c r="I46" s="3"/>
      <c r="J46" s="186"/>
      <c r="K46" s="3"/>
      <c r="L46" s="3"/>
      <c r="M46" s="3"/>
      <c r="N46" s="3"/>
      <c r="O46" s="186"/>
    </row>
    <row r="47" spans="2:37" ht="17.25" x14ac:dyDescent="0.25">
      <c r="E47" s="186"/>
      <c r="F47" s="3"/>
      <c r="G47" s="3"/>
      <c r="H47" s="3"/>
      <c r="I47" s="3"/>
      <c r="J47" s="186"/>
      <c r="K47" s="3"/>
      <c r="L47" s="3"/>
      <c r="M47" s="3"/>
      <c r="N47" s="3"/>
      <c r="O47" s="186"/>
    </row>
    <row r="48" spans="2:37" ht="17.25" x14ac:dyDescent="0.25">
      <c r="E48" s="186"/>
      <c r="F48" s="3"/>
      <c r="G48" s="3"/>
      <c r="H48" s="3"/>
      <c r="I48" s="3"/>
      <c r="J48" s="186"/>
      <c r="K48" s="3"/>
      <c r="L48" s="3"/>
      <c r="M48" s="3"/>
      <c r="N48" s="3"/>
      <c r="O48" s="186"/>
    </row>
    <row r="49" spans="5:15" x14ac:dyDescent="0.25">
      <c r="E49" s="3"/>
      <c r="F49" s="3"/>
      <c r="G49" s="3"/>
      <c r="H49" s="3"/>
      <c r="I49" s="3"/>
      <c r="J49" s="3"/>
      <c r="K49" s="3"/>
      <c r="L49" s="3"/>
      <c r="M49" s="3"/>
      <c r="N49" s="3"/>
      <c r="O49" s="3"/>
    </row>
    <row r="50" spans="5:15" x14ac:dyDescent="0.25">
      <c r="E50" s="3"/>
      <c r="F50" s="3"/>
      <c r="G50" s="3"/>
      <c r="H50" s="3"/>
      <c r="I50" s="3"/>
      <c r="J50" s="3"/>
      <c r="K50" s="3"/>
      <c r="L50" s="3"/>
      <c r="M50" s="3"/>
      <c r="N50" s="3"/>
      <c r="O50" s="3"/>
    </row>
    <row r="51" spans="5:15" x14ac:dyDescent="0.25">
      <c r="E51" s="3"/>
      <c r="F51" s="3"/>
      <c r="G51" s="3"/>
      <c r="H51" s="3"/>
      <c r="I51" s="3"/>
      <c r="J51" s="3"/>
      <c r="K51" s="3"/>
      <c r="L51" s="3"/>
      <c r="M51" s="3"/>
      <c r="N51" s="3"/>
      <c r="O51" s="3"/>
    </row>
    <row r="52" spans="5:15" x14ac:dyDescent="0.25">
      <c r="E52" s="3"/>
      <c r="F52" s="3"/>
      <c r="G52" s="3"/>
      <c r="H52" s="3"/>
      <c r="I52" s="3"/>
      <c r="J52" s="3"/>
      <c r="K52" s="3"/>
      <c r="L52" s="3"/>
      <c r="M52" s="3"/>
      <c r="N52" s="3"/>
      <c r="O52" s="3"/>
    </row>
  </sheetData>
  <mergeCells count="14">
    <mergeCell ref="Y6:Y7"/>
    <mergeCell ref="AD6:AD7"/>
    <mergeCell ref="B2:S2"/>
    <mergeCell ref="AJ32:AJ34"/>
    <mergeCell ref="AE6:AH6"/>
    <mergeCell ref="Z6:AC6"/>
    <mergeCell ref="U6:X6"/>
    <mergeCell ref="P6:S6"/>
    <mergeCell ref="K6:N6"/>
    <mergeCell ref="F6:I6"/>
    <mergeCell ref="E6:E7"/>
    <mergeCell ref="J6:J7"/>
    <mergeCell ref="O6:O7"/>
    <mergeCell ref="T6:T7"/>
  </mergeCells>
  <pageMargins left="0.7" right="0.7" top="0.75" bottom="0.75" header="0.3" footer="0.3"/>
  <pageSetup paperSize="9" scale="57" orientation="portrait" verticalDpi="0" r:id="rId1"/>
  <colBreaks count="1" manualBreakCount="1">
    <brk id="44" max="39"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0B0F0"/>
  </sheetPr>
  <dimension ref="B2:AR49"/>
  <sheetViews>
    <sheetView view="pageBreakPreview" zoomScale="80" zoomScaleNormal="100" zoomScaleSheetLayoutView="80" workbookViewId="0">
      <selection activeCell="F45" sqref="F45"/>
    </sheetView>
  </sheetViews>
  <sheetFormatPr defaultRowHeight="15" x14ac:dyDescent="0.25"/>
  <cols>
    <col min="1" max="1" width="6.42578125" customWidth="1"/>
    <col min="2" max="2" width="41.28515625" customWidth="1"/>
    <col min="3" max="3" width="12.7109375" customWidth="1"/>
    <col min="4" max="4" width="13" customWidth="1"/>
    <col min="5" max="5" width="11" customWidth="1"/>
    <col min="6" max="6" width="11.85546875" customWidth="1"/>
    <col min="7" max="7" width="12" customWidth="1"/>
    <col min="8" max="8" width="11.5703125" customWidth="1"/>
    <col min="9" max="10" width="11.42578125" customWidth="1"/>
    <col min="11" max="11" width="10.85546875" customWidth="1"/>
    <col min="12" max="12" width="11" customWidth="1"/>
    <col min="13" max="13" width="11.42578125" customWidth="1"/>
    <col min="14" max="15" width="10.5703125" customWidth="1"/>
    <col min="16" max="17" width="11" customWidth="1"/>
    <col min="18" max="18" width="11.28515625" customWidth="1"/>
    <col min="19" max="20" width="10.85546875" customWidth="1"/>
    <col min="21" max="22" width="11.140625" customWidth="1"/>
    <col min="23" max="23" width="11" customWidth="1"/>
    <col min="24" max="25" width="11.140625" customWidth="1"/>
    <col min="26" max="26" width="10.85546875" customWidth="1"/>
    <col min="27" max="27" width="11" customWidth="1"/>
    <col min="28" max="28" width="11.42578125" customWidth="1"/>
    <col min="29" max="30" width="11" customWidth="1"/>
    <col min="31" max="31" width="11.42578125" customWidth="1"/>
    <col min="32" max="32" width="10.7109375" customWidth="1"/>
    <col min="33" max="33" width="10.5703125" customWidth="1"/>
    <col min="34" max="34" width="11.140625" customWidth="1"/>
    <col min="35" max="35" width="3.7109375" customWidth="1"/>
    <col min="36" max="36" width="40.140625" style="3" customWidth="1"/>
    <col min="38" max="44" width="9.140625" style="3"/>
  </cols>
  <sheetData>
    <row r="2" spans="2:44" ht="21.75" x14ac:dyDescent="0.45">
      <c r="B2" s="32" t="s">
        <v>228</v>
      </c>
      <c r="C2" s="32"/>
      <c r="D2" s="17"/>
      <c r="E2" s="17"/>
      <c r="F2" s="17"/>
    </row>
    <row r="3" spans="2:44" ht="17.25" x14ac:dyDescent="0.35">
      <c r="B3" s="17"/>
      <c r="C3" s="17"/>
      <c r="D3" s="17"/>
      <c r="E3" s="17"/>
      <c r="F3" s="17"/>
    </row>
    <row r="4" spans="2:44" ht="33.75" customHeight="1" x14ac:dyDescent="0.35">
      <c r="B4" s="94" t="s">
        <v>25</v>
      </c>
      <c r="C4" s="95" t="s">
        <v>315</v>
      </c>
      <c r="D4" s="95" t="s">
        <v>26</v>
      </c>
      <c r="E4" s="508" t="s">
        <v>393</v>
      </c>
      <c r="F4" s="497" t="s">
        <v>325</v>
      </c>
      <c r="G4" s="497"/>
      <c r="H4" s="497"/>
      <c r="I4" s="497"/>
      <c r="J4" s="508" t="s">
        <v>393</v>
      </c>
      <c r="K4" s="497" t="s">
        <v>6</v>
      </c>
      <c r="L4" s="497"/>
      <c r="M4" s="497"/>
      <c r="N4" s="497"/>
      <c r="O4" s="508" t="s">
        <v>397</v>
      </c>
      <c r="P4" s="497" t="s">
        <v>7</v>
      </c>
      <c r="Q4" s="497"/>
      <c r="R4" s="497"/>
      <c r="S4" s="497"/>
      <c r="T4" s="508" t="s">
        <v>396</v>
      </c>
      <c r="U4" s="497" t="s">
        <v>8</v>
      </c>
      <c r="V4" s="497"/>
      <c r="W4" s="497"/>
      <c r="X4" s="497"/>
      <c r="Y4" s="508" t="s">
        <v>395</v>
      </c>
      <c r="Z4" s="497" t="s">
        <v>9</v>
      </c>
      <c r="AA4" s="497"/>
      <c r="AB4" s="497"/>
      <c r="AC4" s="497"/>
      <c r="AD4" s="508" t="s">
        <v>394</v>
      </c>
      <c r="AE4" s="497" t="s">
        <v>10</v>
      </c>
      <c r="AF4" s="497"/>
      <c r="AG4" s="497"/>
      <c r="AH4" s="498"/>
      <c r="AJ4" s="170" t="s">
        <v>20</v>
      </c>
      <c r="AM4" s="170"/>
    </row>
    <row r="5" spans="2:44" ht="37.5" customHeight="1" x14ac:dyDescent="0.35">
      <c r="B5" s="169"/>
      <c r="C5" s="170"/>
      <c r="D5" s="170"/>
      <c r="E5" s="509"/>
      <c r="F5" s="167" t="s">
        <v>374</v>
      </c>
      <c r="G5" s="167" t="s">
        <v>379</v>
      </c>
      <c r="H5" s="167" t="s">
        <v>375</v>
      </c>
      <c r="I5" s="167" t="s">
        <v>376</v>
      </c>
      <c r="J5" s="509"/>
      <c r="K5" s="167" t="s">
        <v>374</v>
      </c>
      <c r="L5" s="167" t="s">
        <v>379</v>
      </c>
      <c r="M5" s="167" t="s">
        <v>375</v>
      </c>
      <c r="N5" s="167" t="s">
        <v>376</v>
      </c>
      <c r="O5" s="509"/>
      <c r="P5" s="167" t="s">
        <v>374</v>
      </c>
      <c r="Q5" s="167" t="s">
        <v>379</v>
      </c>
      <c r="R5" s="167" t="s">
        <v>375</v>
      </c>
      <c r="S5" s="167" t="s">
        <v>376</v>
      </c>
      <c r="T5" s="509"/>
      <c r="U5" s="167" t="s">
        <v>374</v>
      </c>
      <c r="V5" s="167" t="s">
        <v>379</v>
      </c>
      <c r="W5" s="167" t="s">
        <v>375</v>
      </c>
      <c r="X5" s="167" t="s">
        <v>376</v>
      </c>
      <c r="Y5" s="509"/>
      <c r="Z5" s="167" t="s">
        <v>374</v>
      </c>
      <c r="AA5" s="167" t="s">
        <v>379</v>
      </c>
      <c r="AB5" s="167" t="s">
        <v>375</v>
      </c>
      <c r="AC5" s="167" t="s">
        <v>376</v>
      </c>
      <c r="AD5" s="509"/>
      <c r="AE5" s="167" t="s">
        <v>374</v>
      </c>
      <c r="AF5" s="167" t="s">
        <v>379</v>
      </c>
      <c r="AG5" s="167" t="s">
        <v>375</v>
      </c>
      <c r="AH5" s="168" t="s">
        <v>376</v>
      </c>
      <c r="AJ5" s="170"/>
      <c r="AM5" s="170"/>
    </row>
    <row r="6" spans="2:44" ht="32.25" customHeight="1" x14ac:dyDescent="0.35">
      <c r="B6" s="48" t="s">
        <v>341</v>
      </c>
      <c r="C6" s="96"/>
      <c r="D6" s="82">
        <f>SUM(D7:D15)</f>
        <v>0</v>
      </c>
      <c r="E6" s="82">
        <f>SUM(F6:I6)</f>
        <v>0</v>
      </c>
      <c r="F6" s="82">
        <f>SUM(F7:F15)</f>
        <v>0</v>
      </c>
      <c r="G6" s="82">
        <f>SUM(G7:G15)</f>
        <v>0</v>
      </c>
      <c r="H6" s="82">
        <f>SUM(H7:H15)</f>
        <v>0</v>
      </c>
      <c r="I6" s="82">
        <f>SUM(I7:I15)</f>
        <v>0</v>
      </c>
      <c r="J6" s="82">
        <f t="shared" ref="J6:AD6" si="0">SUM(K6:N6)</f>
        <v>0</v>
      </c>
      <c r="K6" s="82">
        <f>SUM(K7:K15)</f>
        <v>0</v>
      </c>
      <c r="L6" s="82">
        <f>SUM(L7:L15)</f>
        <v>0</v>
      </c>
      <c r="M6" s="82">
        <f>SUM(M7:M15)</f>
        <v>0</v>
      </c>
      <c r="N6" s="82">
        <f>SUM(N7:N15)</f>
        <v>0</v>
      </c>
      <c r="O6" s="82">
        <f t="shared" si="0"/>
        <v>0</v>
      </c>
      <c r="P6" s="82">
        <f>SUM(P7:P15)</f>
        <v>0</v>
      </c>
      <c r="Q6" s="82">
        <f>SUM(Q7:Q15)</f>
        <v>0</v>
      </c>
      <c r="R6" s="82">
        <f>SUM(R7:R15)</f>
        <v>0</v>
      </c>
      <c r="S6" s="82">
        <f>SUM(S7:S15)</f>
        <v>0</v>
      </c>
      <c r="T6" s="82">
        <f t="shared" si="0"/>
        <v>0</v>
      </c>
      <c r="U6" s="82">
        <f>SUM(U7:U15)</f>
        <v>0</v>
      </c>
      <c r="V6" s="82">
        <f>SUM(V7:V15)</f>
        <v>0</v>
      </c>
      <c r="W6" s="82">
        <f>SUM(W7:W15)</f>
        <v>0</v>
      </c>
      <c r="X6" s="82">
        <f>SUM(X7:X15)</f>
        <v>0</v>
      </c>
      <c r="Y6" s="82">
        <f t="shared" si="0"/>
        <v>0</v>
      </c>
      <c r="Z6" s="82">
        <f>SUM(Z7:Z15)</f>
        <v>0</v>
      </c>
      <c r="AA6" s="82">
        <f>SUM(AA7:AA15)</f>
        <v>0</v>
      </c>
      <c r="AB6" s="82">
        <f>SUM(AB7:AB15)</f>
        <v>0</v>
      </c>
      <c r="AC6" s="82">
        <f>SUM(AC7:AC15)</f>
        <v>0</v>
      </c>
      <c r="AD6" s="82">
        <f t="shared" si="0"/>
        <v>0</v>
      </c>
      <c r="AE6" s="82">
        <f>SUM(AE7:AE15)</f>
        <v>0</v>
      </c>
      <c r="AF6" s="82">
        <f>SUM(AF7:AF15)</f>
        <v>0</v>
      </c>
      <c r="AG6" s="82">
        <f>SUM(AG7:AG15)</f>
        <v>0</v>
      </c>
      <c r="AH6" s="439">
        <f>SUM(AH7:AH15)</f>
        <v>0</v>
      </c>
      <c r="AJ6" s="411" t="s">
        <v>317</v>
      </c>
      <c r="AM6" s="411"/>
    </row>
    <row r="7" spans="2:44" ht="18.75" customHeight="1" x14ac:dyDescent="0.35">
      <c r="B7" s="247" t="s">
        <v>27</v>
      </c>
      <c r="C7" s="44"/>
      <c r="D7" s="430"/>
      <c r="E7" s="82"/>
      <c r="F7" s="430"/>
      <c r="G7" s="422"/>
      <c r="H7" s="422"/>
      <c r="I7" s="422"/>
      <c r="J7" s="82">
        <f t="shared" ref="J7:J14" si="1">SUM(K7:N7)</f>
        <v>0</v>
      </c>
      <c r="K7" s="422"/>
      <c r="L7" s="422"/>
      <c r="M7" s="422"/>
      <c r="N7" s="422"/>
      <c r="O7" s="82">
        <f t="shared" ref="O7:O14" si="2">SUM(P7:S7)</f>
        <v>0</v>
      </c>
      <c r="P7" s="422"/>
      <c r="Q7" s="422"/>
      <c r="R7" s="422"/>
      <c r="S7" s="422"/>
      <c r="T7" s="82">
        <f t="shared" ref="T7:T14" si="3">SUM(U7:X7)</f>
        <v>0</v>
      </c>
      <c r="U7" s="423"/>
      <c r="V7" s="423"/>
      <c r="W7" s="423"/>
      <c r="X7" s="423"/>
      <c r="Y7" s="82">
        <f t="shared" ref="Y7:Y14" si="4">SUM(Z7:AC7)</f>
        <v>0</v>
      </c>
      <c r="Z7" s="423"/>
      <c r="AA7" s="423"/>
      <c r="AB7" s="423"/>
      <c r="AC7" s="423"/>
      <c r="AD7" s="82">
        <f t="shared" ref="AD7:AD14" si="5">SUM(AE7:AH7)</f>
        <v>0</v>
      </c>
      <c r="AE7" s="423"/>
      <c r="AF7" s="423"/>
      <c r="AG7" s="423"/>
      <c r="AH7" s="424"/>
      <c r="AJ7" s="372" t="s">
        <v>234</v>
      </c>
      <c r="AM7" s="372"/>
    </row>
    <row r="8" spans="2:44" ht="19.5" customHeight="1" x14ac:dyDescent="0.35">
      <c r="B8" s="247" t="s">
        <v>260</v>
      </c>
      <c r="C8" s="44"/>
      <c r="D8" s="430"/>
      <c r="E8" s="82">
        <f t="shared" ref="E8:E14" si="6">SUM(F8:I8)</f>
        <v>0</v>
      </c>
      <c r="F8" s="430"/>
      <c r="G8" s="422"/>
      <c r="H8" s="422"/>
      <c r="I8" s="422"/>
      <c r="J8" s="82">
        <f t="shared" si="1"/>
        <v>0</v>
      </c>
      <c r="K8" s="422"/>
      <c r="L8" s="422"/>
      <c r="M8" s="422"/>
      <c r="N8" s="422"/>
      <c r="O8" s="82">
        <f t="shared" si="2"/>
        <v>0</v>
      </c>
      <c r="P8" s="422"/>
      <c r="Q8" s="422"/>
      <c r="R8" s="422"/>
      <c r="S8" s="422"/>
      <c r="T8" s="82">
        <f t="shared" si="3"/>
        <v>0</v>
      </c>
      <c r="U8" s="423"/>
      <c r="V8" s="423"/>
      <c r="W8" s="423"/>
      <c r="X8" s="423"/>
      <c r="Y8" s="82">
        <f t="shared" si="4"/>
        <v>0</v>
      </c>
      <c r="Z8" s="423"/>
      <c r="AA8" s="423"/>
      <c r="AB8" s="423"/>
      <c r="AC8" s="423"/>
      <c r="AD8" s="82">
        <f t="shared" si="5"/>
        <v>0</v>
      </c>
      <c r="AE8" s="423"/>
      <c r="AF8" s="423"/>
      <c r="AG8" s="423"/>
      <c r="AH8" s="424"/>
      <c r="AJ8" s="372" t="s">
        <v>293</v>
      </c>
      <c r="AM8" s="372"/>
    </row>
    <row r="9" spans="2:44" ht="15.75" customHeight="1" x14ac:dyDescent="0.35">
      <c r="B9" s="247" t="s">
        <v>294</v>
      </c>
      <c r="C9" s="44"/>
      <c r="D9" s="430"/>
      <c r="E9" s="82">
        <f t="shared" si="6"/>
        <v>0</v>
      </c>
      <c r="F9" s="430"/>
      <c r="G9" s="422"/>
      <c r="H9" s="422"/>
      <c r="I9" s="422"/>
      <c r="J9" s="82">
        <f t="shared" si="1"/>
        <v>0</v>
      </c>
      <c r="K9" s="422"/>
      <c r="L9" s="422"/>
      <c r="M9" s="422"/>
      <c r="N9" s="422"/>
      <c r="O9" s="82">
        <f t="shared" si="2"/>
        <v>0</v>
      </c>
      <c r="P9" s="422"/>
      <c r="Q9" s="422"/>
      <c r="R9" s="422"/>
      <c r="S9" s="422"/>
      <c r="T9" s="82">
        <f t="shared" si="3"/>
        <v>0</v>
      </c>
      <c r="U9" s="422"/>
      <c r="V9" s="422"/>
      <c r="W9" s="422"/>
      <c r="X9" s="422"/>
      <c r="Y9" s="82">
        <f t="shared" si="4"/>
        <v>0</v>
      </c>
      <c r="Z9" s="422"/>
      <c r="AA9" s="422"/>
      <c r="AB9" s="422"/>
      <c r="AC9" s="422"/>
      <c r="AD9" s="82">
        <f t="shared" si="5"/>
        <v>0</v>
      </c>
      <c r="AE9" s="422"/>
      <c r="AF9" s="422"/>
      <c r="AG9" s="422"/>
      <c r="AH9" s="425"/>
      <c r="AJ9" s="372" t="s">
        <v>295</v>
      </c>
      <c r="AM9" s="372"/>
    </row>
    <row r="10" spans="2:44" ht="17.25" x14ac:dyDescent="0.35">
      <c r="B10" s="247" t="s">
        <v>18</v>
      </c>
      <c r="C10" s="44"/>
      <c r="D10" s="430"/>
      <c r="E10" s="82">
        <f t="shared" si="6"/>
        <v>0</v>
      </c>
      <c r="F10" s="430"/>
      <c r="G10" s="423"/>
      <c r="H10" s="423"/>
      <c r="I10" s="423"/>
      <c r="J10" s="82">
        <f t="shared" si="1"/>
        <v>0</v>
      </c>
      <c r="K10" s="423"/>
      <c r="L10" s="423"/>
      <c r="M10" s="423"/>
      <c r="N10" s="423"/>
      <c r="O10" s="82">
        <f t="shared" si="2"/>
        <v>0</v>
      </c>
      <c r="P10" s="423"/>
      <c r="Q10" s="423"/>
      <c r="R10" s="423"/>
      <c r="S10" s="423"/>
      <c r="T10" s="82">
        <f t="shared" si="3"/>
        <v>0</v>
      </c>
      <c r="U10" s="423"/>
      <c r="V10" s="423"/>
      <c r="W10" s="423"/>
      <c r="X10" s="423"/>
      <c r="Y10" s="82">
        <f t="shared" si="4"/>
        <v>0</v>
      </c>
      <c r="Z10" s="423"/>
      <c r="AA10" s="423"/>
      <c r="AB10" s="423"/>
      <c r="AC10" s="423"/>
      <c r="AD10" s="82">
        <f t="shared" si="5"/>
        <v>0</v>
      </c>
      <c r="AE10" s="423"/>
      <c r="AF10" s="423"/>
      <c r="AG10" s="423"/>
      <c r="AH10" s="424"/>
      <c r="AJ10" s="372"/>
      <c r="AM10" s="372"/>
    </row>
    <row r="11" spans="2:44" ht="35.25" customHeight="1" x14ac:dyDescent="0.35">
      <c r="B11" s="247" t="s">
        <v>38</v>
      </c>
      <c r="C11" s="44"/>
      <c r="D11" s="430"/>
      <c r="E11" s="82">
        <f t="shared" si="6"/>
        <v>0</v>
      </c>
      <c r="F11" s="430"/>
      <c r="G11" s="422"/>
      <c r="H11" s="422"/>
      <c r="I11" s="422"/>
      <c r="J11" s="82">
        <f t="shared" si="1"/>
        <v>0</v>
      </c>
      <c r="K11" s="422"/>
      <c r="L11" s="422"/>
      <c r="M11" s="422"/>
      <c r="N11" s="422"/>
      <c r="O11" s="82">
        <f t="shared" si="2"/>
        <v>0</v>
      </c>
      <c r="P11" s="422"/>
      <c r="Q11" s="422"/>
      <c r="R11" s="422"/>
      <c r="S11" s="422"/>
      <c r="T11" s="82">
        <f t="shared" si="3"/>
        <v>0</v>
      </c>
      <c r="U11" s="423"/>
      <c r="V11" s="423"/>
      <c r="W11" s="423"/>
      <c r="X11" s="423"/>
      <c r="Y11" s="82">
        <f t="shared" si="4"/>
        <v>0</v>
      </c>
      <c r="Z11" s="423"/>
      <c r="AA11" s="423"/>
      <c r="AB11" s="423"/>
      <c r="AC11" s="423"/>
      <c r="AD11" s="82">
        <f t="shared" si="5"/>
        <v>0</v>
      </c>
      <c r="AE11" s="423"/>
      <c r="AF11" s="423"/>
      <c r="AG11" s="423"/>
      <c r="AH11" s="424"/>
      <c r="AJ11" s="372" t="s">
        <v>221</v>
      </c>
      <c r="AM11" s="372"/>
    </row>
    <row r="12" spans="2:44" ht="35.25" customHeight="1" x14ac:dyDescent="0.35">
      <c r="B12" s="285" t="s">
        <v>306</v>
      </c>
      <c r="C12" s="3"/>
      <c r="D12" s="431"/>
      <c r="E12" s="82">
        <f t="shared" si="6"/>
        <v>0</v>
      </c>
      <c r="F12" s="431"/>
      <c r="G12" s="422"/>
      <c r="H12" s="422"/>
      <c r="I12" s="422"/>
      <c r="J12" s="82">
        <f t="shared" si="1"/>
        <v>0</v>
      </c>
      <c r="K12" s="422"/>
      <c r="L12" s="422"/>
      <c r="M12" s="422"/>
      <c r="N12" s="422"/>
      <c r="O12" s="82">
        <f t="shared" si="2"/>
        <v>0</v>
      </c>
      <c r="P12" s="422"/>
      <c r="Q12" s="422"/>
      <c r="R12" s="422"/>
      <c r="S12" s="422"/>
      <c r="T12" s="82">
        <f t="shared" si="3"/>
        <v>0</v>
      </c>
      <c r="U12" s="423"/>
      <c r="V12" s="423"/>
      <c r="W12" s="423"/>
      <c r="X12" s="423"/>
      <c r="Y12" s="82">
        <f t="shared" si="4"/>
        <v>0</v>
      </c>
      <c r="Z12" s="423"/>
      <c r="AA12" s="423"/>
      <c r="AB12" s="423"/>
      <c r="AC12" s="423"/>
      <c r="AD12" s="82">
        <f t="shared" si="5"/>
        <v>0</v>
      </c>
      <c r="AE12" s="423"/>
      <c r="AF12" s="423"/>
      <c r="AG12" s="423"/>
      <c r="AH12" s="424"/>
      <c r="AJ12" s="412" t="s">
        <v>307</v>
      </c>
      <c r="AM12" s="412"/>
    </row>
    <row r="13" spans="2:44" ht="18" customHeight="1" x14ac:dyDescent="0.35">
      <c r="B13" s="285" t="s">
        <v>18</v>
      </c>
      <c r="C13" s="3"/>
      <c r="D13" s="431"/>
      <c r="E13" s="82">
        <f t="shared" si="6"/>
        <v>0</v>
      </c>
      <c r="F13" s="431"/>
      <c r="G13" s="422"/>
      <c r="H13" s="422"/>
      <c r="I13" s="422"/>
      <c r="J13" s="82">
        <f t="shared" si="1"/>
        <v>0</v>
      </c>
      <c r="K13" s="422"/>
      <c r="L13" s="422"/>
      <c r="M13" s="422"/>
      <c r="N13" s="422"/>
      <c r="O13" s="82">
        <f t="shared" si="2"/>
        <v>0</v>
      </c>
      <c r="P13" s="422"/>
      <c r="Q13" s="422"/>
      <c r="R13" s="422"/>
      <c r="S13" s="422"/>
      <c r="T13" s="82">
        <f t="shared" si="3"/>
        <v>0</v>
      </c>
      <c r="U13" s="422"/>
      <c r="V13" s="422"/>
      <c r="W13" s="422"/>
      <c r="X13" s="422"/>
      <c r="Y13" s="82">
        <f t="shared" si="4"/>
        <v>0</v>
      </c>
      <c r="Z13" s="422"/>
      <c r="AA13" s="422"/>
      <c r="AB13" s="422"/>
      <c r="AC13" s="422"/>
      <c r="AD13" s="82">
        <f t="shared" si="5"/>
        <v>0</v>
      </c>
      <c r="AE13" s="422"/>
      <c r="AF13" s="422"/>
      <c r="AG13" s="422"/>
      <c r="AH13" s="425"/>
      <c r="AJ13" s="412"/>
      <c r="AM13" s="412"/>
    </row>
    <row r="14" spans="2:44" ht="17.25" x14ac:dyDescent="0.35">
      <c r="B14" s="247" t="s">
        <v>18</v>
      </c>
      <c r="C14" s="44"/>
      <c r="D14" s="430"/>
      <c r="E14" s="82">
        <f t="shared" si="6"/>
        <v>0</v>
      </c>
      <c r="F14" s="430"/>
      <c r="G14" s="422"/>
      <c r="H14" s="422"/>
      <c r="I14" s="422"/>
      <c r="J14" s="82">
        <f t="shared" si="1"/>
        <v>0</v>
      </c>
      <c r="K14" s="422"/>
      <c r="L14" s="422"/>
      <c r="M14" s="422"/>
      <c r="N14" s="422"/>
      <c r="O14" s="82">
        <f t="shared" si="2"/>
        <v>0</v>
      </c>
      <c r="P14" s="422"/>
      <c r="Q14" s="422"/>
      <c r="R14" s="422"/>
      <c r="S14" s="422"/>
      <c r="T14" s="82">
        <f t="shared" si="3"/>
        <v>0</v>
      </c>
      <c r="U14" s="423"/>
      <c r="V14" s="423"/>
      <c r="W14" s="423"/>
      <c r="X14" s="423"/>
      <c r="Y14" s="82">
        <f t="shared" si="4"/>
        <v>0</v>
      </c>
      <c r="Z14" s="423"/>
      <c r="AA14" s="423"/>
      <c r="AB14" s="423"/>
      <c r="AC14" s="423"/>
      <c r="AD14" s="82">
        <f t="shared" si="5"/>
        <v>0</v>
      </c>
      <c r="AE14" s="423"/>
      <c r="AF14" s="423"/>
      <c r="AG14" s="423"/>
      <c r="AH14" s="424"/>
      <c r="AJ14" s="372"/>
      <c r="AM14" s="372"/>
    </row>
    <row r="15" spans="2:44" s="23" customFormat="1" ht="17.25" x14ac:dyDescent="0.35">
      <c r="B15" s="42"/>
      <c r="C15" s="44"/>
      <c r="D15" s="432"/>
      <c r="E15" s="432"/>
      <c r="F15" s="426"/>
      <c r="G15" s="426"/>
      <c r="H15" s="426"/>
      <c r="I15" s="426"/>
      <c r="J15" s="432"/>
      <c r="K15" s="426"/>
      <c r="L15" s="426"/>
      <c r="M15" s="426"/>
      <c r="N15" s="426"/>
      <c r="O15" s="432"/>
      <c r="P15" s="426"/>
      <c r="Q15" s="426"/>
      <c r="R15" s="426"/>
      <c r="S15" s="426"/>
      <c r="T15" s="432"/>
      <c r="U15" s="427"/>
      <c r="V15" s="427"/>
      <c r="W15" s="427"/>
      <c r="X15" s="427"/>
      <c r="Y15" s="432"/>
      <c r="Z15" s="427"/>
      <c r="AA15" s="427"/>
      <c r="AB15" s="427"/>
      <c r="AC15" s="427"/>
      <c r="AD15" s="432"/>
      <c r="AE15" s="427"/>
      <c r="AF15" s="427"/>
      <c r="AG15" s="427"/>
      <c r="AH15" s="428"/>
      <c r="AJ15" s="412"/>
      <c r="AL15" s="7"/>
      <c r="AM15" s="412"/>
      <c r="AN15" s="7"/>
      <c r="AO15" s="7"/>
      <c r="AP15" s="7"/>
      <c r="AQ15" s="7"/>
      <c r="AR15" s="7"/>
    </row>
    <row r="16" spans="2:44" s="23" customFormat="1" ht="17.25" x14ac:dyDescent="0.35">
      <c r="B16" s="71" t="s">
        <v>239</v>
      </c>
      <c r="C16" s="96"/>
      <c r="D16" s="433">
        <f>SUM(D17:D24)</f>
        <v>0</v>
      </c>
      <c r="E16" s="433">
        <f t="shared" ref="E16:AH16" si="7">SUM(E17:E24)</f>
        <v>0</v>
      </c>
      <c r="F16" s="433">
        <f t="shared" si="7"/>
        <v>0</v>
      </c>
      <c r="G16" s="433">
        <f t="shared" si="7"/>
        <v>0</v>
      </c>
      <c r="H16" s="433">
        <f t="shared" si="7"/>
        <v>0</v>
      </c>
      <c r="I16" s="433">
        <f t="shared" si="7"/>
        <v>0</v>
      </c>
      <c r="J16" s="433">
        <f t="shared" si="7"/>
        <v>0</v>
      </c>
      <c r="K16" s="433">
        <f t="shared" si="7"/>
        <v>0</v>
      </c>
      <c r="L16" s="433">
        <f t="shared" si="7"/>
        <v>0</v>
      </c>
      <c r="M16" s="433">
        <f t="shared" si="7"/>
        <v>0</v>
      </c>
      <c r="N16" s="433">
        <f t="shared" si="7"/>
        <v>0</v>
      </c>
      <c r="O16" s="433">
        <f t="shared" si="7"/>
        <v>0</v>
      </c>
      <c r="P16" s="433">
        <f t="shared" si="7"/>
        <v>0</v>
      </c>
      <c r="Q16" s="433">
        <f t="shared" si="7"/>
        <v>0</v>
      </c>
      <c r="R16" s="433">
        <f t="shared" si="7"/>
        <v>0</v>
      </c>
      <c r="S16" s="433">
        <f t="shared" si="7"/>
        <v>0</v>
      </c>
      <c r="T16" s="433">
        <f t="shared" si="7"/>
        <v>0</v>
      </c>
      <c r="U16" s="433">
        <f t="shared" si="7"/>
        <v>0</v>
      </c>
      <c r="V16" s="433">
        <f t="shared" si="7"/>
        <v>0</v>
      </c>
      <c r="W16" s="433">
        <f t="shared" si="7"/>
        <v>0</v>
      </c>
      <c r="X16" s="433">
        <f t="shared" si="7"/>
        <v>0</v>
      </c>
      <c r="Y16" s="433">
        <f t="shared" si="7"/>
        <v>0</v>
      </c>
      <c r="Z16" s="433">
        <f t="shared" si="7"/>
        <v>0</v>
      </c>
      <c r="AA16" s="433">
        <f t="shared" si="7"/>
        <v>0</v>
      </c>
      <c r="AB16" s="433">
        <f t="shared" si="7"/>
        <v>0</v>
      </c>
      <c r="AC16" s="433">
        <f t="shared" si="7"/>
        <v>0</v>
      </c>
      <c r="AD16" s="433">
        <f t="shared" si="7"/>
        <v>0</v>
      </c>
      <c r="AE16" s="433">
        <f t="shared" si="7"/>
        <v>0</v>
      </c>
      <c r="AF16" s="433">
        <f t="shared" si="7"/>
        <v>0</v>
      </c>
      <c r="AG16" s="433">
        <f t="shared" si="7"/>
        <v>0</v>
      </c>
      <c r="AH16" s="436">
        <f t="shared" si="7"/>
        <v>0</v>
      </c>
      <c r="AJ16" s="412" t="s">
        <v>316</v>
      </c>
      <c r="AL16" s="7"/>
      <c r="AM16" s="412"/>
      <c r="AN16" s="7"/>
      <c r="AO16" s="7"/>
      <c r="AP16" s="7"/>
      <c r="AQ16" s="7"/>
      <c r="AR16" s="7"/>
    </row>
    <row r="17" spans="2:44" ht="51.75" customHeight="1" x14ac:dyDescent="0.35">
      <c r="B17" s="247" t="s">
        <v>28</v>
      </c>
      <c r="C17" s="44"/>
      <c r="D17" s="430"/>
      <c r="E17" s="82">
        <f t="shared" ref="E17:E23" si="8">SUM(F17:I17)</f>
        <v>0</v>
      </c>
      <c r="F17" s="430"/>
      <c r="G17" s="422"/>
      <c r="H17" s="422"/>
      <c r="I17" s="422"/>
      <c r="J17" s="82">
        <f t="shared" ref="J17:J23" si="9">SUM(K17:N17)</f>
        <v>0</v>
      </c>
      <c r="K17" s="422"/>
      <c r="L17" s="422"/>
      <c r="M17" s="422"/>
      <c r="N17" s="422"/>
      <c r="O17" s="82">
        <f t="shared" ref="O17:O23" si="10">SUM(P17:S17)</f>
        <v>0</v>
      </c>
      <c r="P17" s="422"/>
      <c r="Q17" s="422"/>
      <c r="R17" s="422"/>
      <c r="S17" s="422"/>
      <c r="T17" s="82">
        <f t="shared" ref="T17:T23" si="11">SUM(U17:X17)</f>
        <v>0</v>
      </c>
      <c r="U17" s="422"/>
      <c r="V17" s="422"/>
      <c r="W17" s="422"/>
      <c r="X17" s="422"/>
      <c r="Y17" s="82">
        <f t="shared" ref="Y17:Y23" si="12">SUM(Z17:AC17)</f>
        <v>0</v>
      </c>
      <c r="Z17" s="422"/>
      <c r="AA17" s="422"/>
      <c r="AB17" s="422"/>
      <c r="AC17" s="422"/>
      <c r="AD17" s="82">
        <f t="shared" ref="AD17:AD23" si="13">SUM(AE17:AH17)</f>
        <v>0</v>
      </c>
      <c r="AE17" s="422"/>
      <c r="AF17" s="422"/>
      <c r="AG17" s="422"/>
      <c r="AH17" s="425"/>
      <c r="AJ17" s="372" t="s">
        <v>236</v>
      </c>
      <c r="AM17" s="372"/>
    </row>
    <row r="18" spans="2:44" ht="15" customHeight="1" x14ac:dyDescent="0.35">
      <c r="B18" s="247" t="s">
        <v>29</v>
      </c>
      <c r="C18" s="44"/>
      <c r="D18" s="430"/>
      <c r="E18" s="82">
        <f t="shared" si="8"/>
        <v>0</v>
      </c>
      <c r="F18" s="430"/>
      <c r="G18" s="422"/>
      <c r="H18" s="422"/>
      <c r="I18" s="422"/>
      <c r="J18" s="82">
        <f t="shared" si="9"/>
        <v>0</v>
      </c>
      <c r="K18" s="422"/>
      <c r="L18" s="422"/>
      <c r="M18" s="422"/>
      <c r="N18" s="422"/>
      <c r="O18" s="82">
        <f t="shared" si="10"/>
        <v>0</v>
      </c>
      <c r="P18" s="422"/>
      <c r="Q18" s="422"/>
      <c r="R18" s="422"/>
      <c r="S18" s="422"/>
      <c r="T18" s="82">
        <f t="shared" si="11"/>
        <v>0</v>
      </c>
      <c r="U18" s="423"/>
      <c r="V18" s="423"/>
      <c r="W18" s="423"/>
      <c r="X18" s="423"/>
      <c r="Y18" s="82">
        <f t="shared" si="12"/>
        <v>0</v>
      </c>
      <c r="Z18" s="423"/>
      <c r="AA18" s="423"/>
      <c r="AB18" s="423"/>
      <c r="AC18" s="423"/>
      <c r="AD18" s="82">
        <f t="shared" si="13"/>
        <v>0</v>
      </c>
      <c r="AE18" s="423"/>
      <c r="AF18" s="423"/>
      <c r="AG18" s="423"/>
      <c r="AH18" s="424"/>
      <c r="AJ18" s="372" t="s">
        <v>235</v>
      </c>
      <c r="AM18" s="372"/>
    </row>
    <row r="19" spans="2:44" ht="14.25" customHeight="1" x14ac:dyDescent="0.35">
      <c r="B19" s="247" t="s">
        <v>30</v>
      </c>
      <c r="C19" s="44"/>
      <c r="D19" s="430"/>
      <c r="E19" s="82">
        <f t="shared" si="8"/>
        <v>0</v>
      </c>
      <c r="F19" s="430"/>
      <c r="G19" s="422"/>
      <c r="H19" s="422"/>
      <c r="I19" s="422"/>
      <c r="J19" s="82">
        <f t="shared" si="9"/>
        <v>0</v>
      </c>
      <c r="K19" s="422"/>
      <c r="L19" s="422"/>
      <c r="M19" s="422"/>
      <c r="N19" s="422"/>
      <c r="O19" s="82">
        <f t="shared" si="10"/>
        <v>0</v>
      </c>
      <c r="P19" s="422"/>
      <c r="Q19" s="422"/>
      <c r="R19" s="422"/>
      <c r="S19" s="422"/>
      <c r="T19" s="82">
        <f t="shared" si="11"/>
        <v>0</v>
      </c>
      <c r="U19" s="423"/>
      <c r="V19" s="423"/>
      <c r="W19" s="423"/>
      <c r="X19" s="423"/>
      <c r="Y19" s="82">
        <f t="shared" si="12"/>
        <v>0</v>
      </c>
      <c r="Z19" s="423"/>
      <c r="AA19" s="423"/>
      <c r="AB19" s="423"/>
      <c r="AC19" s="423"/>
      <c r="AD19" s="82">
        <f t="shared" si="13"/>
        <v>0</v>
      </c>
      <c r="AE19" s="423"/>
      <c r="AF19" s="423"/>
      <c r="AG19" s="423"/>
      <c r="AH19" s="424"/>
      <c r="AJ19" s="372" t="s">
        <v>301</v>
      </c>
      <c r="AM19" s="372"/>
    </row>
    <row r="20" spans="2:44" ht="17.25" x14ac:dyDescent="0.35">
      <c r="B20" s="247" t="s">
        <v>18</v>
      </c>
      <c r="C20" s="44"/>
      <c r="D20" s="430"/>
      <c r="E20" s="82">
        <f t="shared" si="8"/>
        <v>0</v>
      </c>
      <c r="F20" s="430"/>
      <c r="G20" s="422"/>
      <c r="H20" s="422"/>
      <c r="I20" s="422"/>
      <c r="J20" s="82">
        <f t="shared" si="9"/>
        <v>0</v>
      </c>
      <c r="K20" s="422"/>
      <c r="L20" s="422"/>
      <c r="M20" s="422"/>
      <c r="N20" s="422"/>
      <c r="O20" s="82">
        <f t="shared" si="10"/>
        <v>0</v>
      </c>
      <c r="P20" s="422"/>
      <c r="Q20" s="422"/>
      <c r="R20" s="422"/>
      <c r="S20" s="422"/>
      <c r="T20" s="82">
        <f t="shared" si="11"/>
        <v>0</v>
      </c>
      <c r="U20" s="422"/>
      <c r="V20" s="422"/>
      <c r="W20" s="422"/>
      <c r="X20" s="422"/>
      <c r="Y20" s="82">
        <f t="shared" si="12"/>
        <v>0</v>
      </c>
      <c r="Z20" s="422"/>
      <c r="AA20" s="422"/>
      <c r="AB20" s="422"/>
      <c r="AC20" s="422"/>
      <c r="AD20" s="82">
        <f t="shared" si="13"/>
        <v>0</v>
      </c>
      <c r="AE20" s="422"/>
      <c r="AF20" s="422"/>
      <c r="AG20" s="422"/>
      <c r="AH20" s="425"/>
      <c r="AJ20" s="372"/>
      <c r="AM20" s="372"/>
    </row>
    <row r="21" spans="2:44" ht="17.25" x14ac:dyDescent="0.35">
      <c r="B21" s="247" t="s">
        <v>18</v>
      </c>
      <c r="C21" s="44"/>
      <c r="D21" s="430"/>
      <c r="E21" s="82">
        <f t="shared" si="8"/>
        <v>0</v>
      </c>
      <c r="F21" s="430"/>
      <c r="G21" s="422"/>
      <c r="H21" s="422"/>
      <c r="I21" s="422"/>
      <c r="J21" s="82">
        <f t="shared" si="9"/>
        <v>0</v>
      </c>
      <c r="K21" s="422"/>
      <c r="L21" s="422"/>
      <c r="M21" s="422"/>
      <c r="N21" s="422"/>
      <c r="O21" s="82">
        <f t="shared" si="10"/>
        <v>0</v>
      </c>
      <c r="P21" s="422"/>
      <c r="Q21" s="422"/>
      <c r="R21" s="422"/>
      <c r="S21" s="422"/>
      <c r="T21" s="82">
        <f t="shared" si="11"/>
        <v>0</v>
      </c>
      <c r="U21" s="423"/>
      <c r="V21" s="423"/>
      <c r="W21" s="423"/>
      <c r="X21" s="423"/>
      <c r="Y21" s="82">
        <f t="shared" si="12"/>
        <v>0</v>
      </c>
      <c r="Z21" s="423"/>
      <c r="AA21" s="423"/>
      <c r="AB21" s="423"/>
      <c r="AC21" s="423"/>
      <c r="AD21" s="82">
        <f t="shared" si="13"/>
        <v>0</v>
      </c>
      <c r="AE21" s="423"/>
      <c r="AF21" s="423"/>
      <c r="AG21" s="423"/>
      <c r="AH21" s="424"/>
      <c r="AJ21" s="372"/>
      <c r="AM21" s="372"/>
    </row>
    <row r="22" spans="2:44" ht="17.25" x14ac:dyDescent="0.35">
      <c r="B22" s="247" t="s">
        <v>18</v>
      </c>
      <c r="C22" s="44"/>
      <c r="D22" s="430"/>
      <c r="E22" s="82">
        <f t="shared" si="8"/>
        <v>0</v>
      </c>
      <c r="F22" s="430"/>
      <c r="G22" s="422"/>
      <c r="H22" s="422"/>
      <c r="I22" s="422"/>
      <c r="J22" s="82">
        <f t="shared" si="9"/>
        <v>0</v>
      </c>
      <c r="K22" s="422"/>
      <c r="L22" s="422"/>
      <c r="M22" s="422"/>
      <c r="N22" s="422"/>
      <c r="O22" s="82">
        <f t="shared" si="10"/>
        <v>0</v>
      </c>
      <c r="P22" s="422"/>
      <c r="Q22" s="422"/>
      <c r="R22" s="422"/>
      <c r="S22" s="422"/>
      <c r="T22" s="82">
        <f t="shared" si="11"/>
        <v>0</v>
      </c>
      <c r="U22" s="423"/>
      <c r="V22" s="423"/>
      <c r="W22" s="423"/>
      <c r="X22" s="423"/>
      <c r="Y22" s="82">
        <f t="shared" si="12"/>
        <v>0</v>
      </c>
      <c r="Z22" s="423"/>
      <c r="AA22" s="423"/>
      <c r="AB22" s="423"/>
      <c r="AC22" s="423"/>
      <c r="AD22" s="82">
        <f t="shared" si="13"/>
        <v>0</v>
      </c>
      <c r="AE22" s="423"/>
      <c r="AF22" s="423"/>
      <c r="AG22" s="423"/>
      <c r="AH22" s="424"/>
      <c r="AJ22" s="372"/>
      <c r="AM22" s="372"/>
    </row>
    <row r="23" spans="2:44" ht="17.25" x14ac:dyDescent="0.35">
      <c r="B23" s="247" t="s">
        <v>18</v>
      </c>
      <c r="C23" s="44"/>
      <c r="D23" s="430"/>
      <c r="E23" s="82">
        <f t="shared" si="8"/>
        <v>0</v>
      </c>
      <c r="F23" s="430"/>
      <c r="G23" s="422"/>
      <c r="H23" s="422"/>
      <c r="I23" s="422"/>
      <c r="J23" s="82">
        <f t="shared" si="9"/>
        <v>0</v>
      </c>
      <c r="K23" s="422"/>
      <c r="L23" s="422"/>
      <c r="M23" s="422"/>
      <c r="N23" s="422"/>
      <c r="O23" s="82">
        <f t="shared" si="10"/>
        <v>0</v>
      </c>
      <c r="P23" s="422"/>
      <c r="Q23" s="422"/>
      <c r="R23" s="422"/>
      <c r="S23" s="422"/>
      <c r="T23" s="82">
        <f t="shared" si="11"/>
        <v>0</v>
      </c>
      <c r="U23" s="422"/>
      <c r="V23" s="422"/>
      <c r="W23" s="422"/>
      <c r="X23" s="422"/>
      <c r="Y23" s="82">
        <f t="shared" si="12"/>
        <v>0</v>
      </c>
      <c r="Z23" s="422"/>
      <c r="AA23" s="422"/>
      <c r="AB23" s="422"/>
      <c r="AC23" s="422"/>
      <c r="AD23" s="82">
        <f t="shared" si="13"/>
        <v>0</v>
      </c>
      <c r="AE23" s="422"/>
      <c r="AF23" s="422"/>
      <c r="AG23" s="422"/>
      <c r="AH23" s="425"/>
      <c r="AJ23" s="372"/>
      <c r="AM23" s="372"/>
    </row>
    <row r="24" spans="2:44" s="23" customFormat="1" ht="17.25" x14ac:dyDescent="0.35">
      <c r="B24" s="42"/>
      <c r="C24" s="44"/>
      <c r="D24" s="432"/>
      <c r="E24" s="432"/>
      <c r="F24" s="426"/>
      <c r="G24" s="426"/>
      <c r="H24" s="426"/>
      <c r="I24" s="426"/>
      <c r="J24" s="432"/>
      <c r="K24" s="426"/>
      <c r="L24" s="426"/>
      <c r="M24" s="426"/>
      <c r="N24" s="426"/>
      <c r="O24" s="432"/>
      <c r="P24" s="426"/>
      <c r="Q24" s="426"/>
      <c r="R24" s="426"/>
      <c r="S24" s="426"/>
      <c r="T24" s="432"/>
      <c r="U24" s="426"/>
      <c r="V24" s="426"/>
      <c r="W24" s="426"/>
      <c r="X24" s="426"/>
      <c r="Y24" s="432"/>
      <c r="Z24" s="426"/>
      <c r="AA24" s="426"/>
      <c r="AB24" s="426"/>
      <c r="AC24" s="426"/>
      <c r="AD24" s="432"/>
      <c r="AE24" s="426"/>
      <c r="AF24" s="426"/>
      <c r="AG24" s="426"/>
      <c r="AH24" s="429"/>
      <c r="AJ24" s="412"/>
      <c r="AL24" s="7"/>
      <c r="AM24" s="412"/>
      <c r="AN24" s="7"/>
      <c r="AO24" s="7"/>
      <c r="AP24" s="7"/>
      <c r="AQ24" s="7"/>
      <c r="AR24" s="7"/>
    </row>
    <row r="25" spans="2:44" s="23" customFormat="1" ht="16.5" customHeight="1" x14ac:dyDescent="0.35">
      <c r="B25" s="71" t="s">
        <v>240</v>
      </c>
      <c r="C25" s="44"/>
      <c r="D25" s="433">
        <f>SUM(D26:D43)</f>
        <v>0</v>
      </c>
      <c r="E25" s="433">
        <f t="shared" ref="E25:AH25" si="14">SUM(E26:E43)</f>
        <v>0</v>
      </c>
      <c r="F25" s="433">
        <f t="shared" si="14"/>
        <v>0</v>
      </c>
      <c r="G25" s="433">
        <f t="shared" si="14"/>
        <v>0</v>
      </c>
      <c r="H25" s="433">
        <f t="shared" si="14"/>
        <v>0</v>
      </c>
      <c r="I25" s="433">
        <f t="shared" si="14"/>
        <v>0</v>
      </c>
      <c r="J25" s="433">
        <f t="shared" si="14"/>
        <v>0</v>
      </c>
      <c r="K25" s="433">
        <f t="shared" si="14"/>
        <v>0</v>
      </c>
      <c r="L25" s="433">
        <f t="shared" si="14"/>
        <v>0</v>
      </c>
      <c r="M25" s="433">
        <f t="shared" si="14"/>
        <v>0</v>
      </c>
      <c r="N25" s="433">
        <f t="shared" si="14"/>
        <v>0</v>
      </c>
      <c r="O25" s="433">
        <f t="shared" si="14"/>
        <v>0</v>
      </c>
      <c r="P25" s="433">
        <f t="shared" si="14"/>
        <v>0</v>
      </c>
      <c r="Q25" s="433">
        <f t="shared" si="14"/>
        <v>0</v>
      </c>
      <c r="R25" s="433">
        <f t="shared" si="14"/>
        <v>0</v>
      </c>
      <c r="S25" s="433">
        <f t="shared" si="14"/>
        <v>0</v>
      </c>
      <c r="T25" s="433">
        <f t="shared" si="14"/>
        <v>0</v>
      </c>
      <c r="U25" s="433">
        <f t="shared" si="14"/>
        <v>0</v>
      </c>
      <c r="V25" s="433">
        <f t="shared" si="14"/>
        <v>0</v>
      </c>
      <c r="W25" s="433">
        <f t="shared" si="14"/>
        <v>0</v>
      </c>
      <c r="X25" s="433">
        <f t="shared" si="14"/>
        <v>0</v>
      </c>
      <c r="Y25" s="433">
        <f t="shared" si="14"/>
        <v>0</v>
      </c>
      <c r="Z25" s="433">
        <f t="shared" si="14"/>
        <v>0</v>
      </c>
      <c r="AA25" s="433">
        <f t="shared" si="14"/>
        <v>0</v>
      </c>
      <c r="AB25" s="433">
        <f t="shared" si="14"/>
        <v>0</v>
      </c>
      <c r="AC25" s="433">
        <f t="shared" si="14"/>
        <v>0</v>
      </c>
      <c r="AD25" s="433">
        <f t="shared" si="14"/>
        <v>0</v>
      </c>
      <c r="AE25" s="433">
        <f t="shared" si="14"/>
        <v>0</v>
      </c>
      <c r="AF25" s="433">
        <f t="shared" si="14"/>
        <v>0</v>
      </c>
      <c r="AG25" s="433">
        <f t="shared" si="14"/>
        <v>0</v>
      </c>
      <c r="AH25" s="436">
        <f t="shared" si="14"/>
        <v>0</v>
      </c>
      <c r="AJ25" s="412" t="s">
        <v>318</v>
      </c>
      <c r="AL25" s="7"/>
      <c r="AM25" s="412"/>
      <c r="AN25" s="7"/>
      <c r="AO25" s="7"/>
      <c r="AP25" s="7"/>
      <c r="AQ25" s="7"/>
      <c r="AR25" s="7"/>
    </row>
    <row r="26" spans="2:44" ht="15" customHeight="1" x14ac:dyDescent="0.35">
      <c r="B26" s="98" t="s">
        <v>384</v>
      </c>
      <c r="C26" s="284">
        <v>0.12</v>
      </c>
      <c r="D26" s="432">
        <f>D16*C26</f>
        <v>0</v>
      </c>
      <c r="E26" s="82">
        <f t="shared" ref="E26:E42" si="15">SUM(F26:I26)</f>
        <v>0</v>
      </c>
      <c r="F26" s="422"/>
      <c r="G26" s="422"/>
      <c r="H26" s="422"/>
      <c r="I26" s="422"/>
      <c r="J26" s="82">
        <f t="shared" ref="J26:J42" si="16">SUM(K26:N26)</f>
        <v>0</v>
      </c>
      <c r="K26" s="422"/>
      <c r="L26" s="422"/>
      <c r="M26" s="422"/>
      <c r="N26" s="422"/>
      <c r="O26" s="82">
        <f t="shared" ref="O26:O42" si="17">SUM(P26:S26)</f>
        <v>0</v>
      </c>
      <c r="P26" s="422"/>
      <c r="Q26" s="422"/>
      <c r="R26" s="422"/>
      <c r="S26" s="422"/>
      <c r="T26" s="82">
        <f t="shared" ref="T26:T42" si="18">SUM(U26:X26)</f>
        <v>0</v>
      </c>
      <c r="U26" s="423"/>
      <c r="V26" s="423"/>
      <c r="W26" s="423"/>
      <c r="X26" s="423"/>
      <c r="Y26" s="82">
        <f t="shared" ref="Y26:Y42" si="19">SUM(Z26:AC26)</f>
        <v>0</v>
      </c>
      <c r="Z26" s="423"/>
      <c r="AA26" s="423"/>
      <c r="AB26" s="423"/>
      <c r="AC26" s="423"/>
      <c r="AD26" s="82">
        <f t="shared" ref="AD26:AD42" si="20">SUM(AE26:AH26)</f>
        <v>0</v>
      </c>
      <c r="AE26" s="423"/>
      <c r="AF26" s="423"/>
      <c r="AG26" s="423"/>
      <c r="AH26" s="424"/>
      <c r="AJ26" s="372" t="s">
        <v>245</v>
      </c>
      <c r="AM26" s="372"/>
    </row>
    <row r="27" spans="2:44" ht="102" customHeight="1" x14ac:dyDescent="0.35">
      <c r="B27" s="98" t="s">
        <v>385</v>
      </c>
      <c r="C27" s="284">
        <v>0.02</v>
      </c>
      <c r="D27" s="432">
        <f>D16*C27</f>
        <v>0</v>
      </c>
      <c r="E27" s="82">
        <f t="shared" si="15"/>
        <v>0</v>
      </c>
      <c r="F27" s="422"/>
      <c r="G27" s="422"/>
      <c r="H27" s="422"/>
      <c r="I27" s="422"/>
      <c r="J27" s="82">
        <f t="shared" si="16"/>
        <v>0</v>
      </c>
      <c r="K27" s="422"/>
      <c r="L27" s="422"/>
      <c r="M27" s="422"/>
      <c r="N27" s="422"/>
      <c r="O27" s="82">
        <f t="shared" si="17"/>
        <v>0</v>
      </c>
      <c r="P27" s="422"/>
      <c r="Q27" s="422"/>
      <c r="R27" s="422"/>
      <c r="S27" s="422"/>
      <c r="T27" s="82">
        <f t="shared" si="18"/>
        <v>0</v>
      </c>
      <c r="U27" s="423"/>
      <c r="V27" s="423"/>
      <c r="W27" s="423"/>
      <c r="X27" s="423"/>
      <c r="Y27" s="82">
        <f t="shared" si="19"/>
        <v>0</v>
      </c>
      <c r="Z27" s="423"/>
      <c r="AA27" s="423"/>
      <c r="AB27" s="423"/>
      <c r="AC27" s="423"/>
      <c r="AD27" s="82">
        <f t="shared" si="20"/>
        <v>0</v>
      </c>
      <c r="AE27" s="423"/>
      <c r="AF27" s="423"/>
      <c r="AG27" s="423"/>
      <c r="AH27" s="424"/>
      <c r="AJ27" s="372" t="s">
        <v>241</v>
      </c>
      <c r="AM27" s="372"/>
    </row>
    <row r="28" spans="2:44" ht="17.25" x14ac:dyDescent="0.35">
      <c r="B28" s="247" t="s">
        <v>31</v>
      </c>
      <c r="C28" s="44"/>
      <c r="D28" s="430"/>
      <c r="E28" s="82">
        <f t="shared" si="15"/>
        <v>0</v>
      </c>
      <c r="F28" s="430"/>
      <c r="G28" s="422"/>
      <c r="H28" s="422"/>
      <c r="I28" s="422"/>
      <c r="J28" s="82">
        <f t="shared" si="16"/>
        <v>0</v>
      </c>
      <c r="K28" s="422"/>
      <c r="L28" s="422"/>
      <c r="M28" s="422"/>
      <c r="N28" s="422"/>
      <c r="O28" s="82">
        <f t="shared" si="17"/>
        <v>0</v>
      </c>
      <c r="P28" s="422"/>
      <c r="Q28" s="422"/>
      <c r="R28" s="422"/>
      <c r="S28" s="422"/>
      <c r="T28" s="82">
        <f t="shared" si="18"/>
        <v>0</v>
      </c>
      <c r="U28" s="423"/>
      <c r="V28" s="423"/>
      <c r="W28" s="423"/>
      <c r="X28" s="423"/>
      <c r="Y28" s="82">
        <f t="shared" si="19"/>
        <v>0</v>
      </c>
      <c r="Z28" s="423"/>
      <c r="AA28" s="423"/>
      <c r="AB28" s="423"/>
      <c r="AC28" s="423"/>
      <c r="AD28" s="82">
        <f t="shared" si="20"/>
        <v>0</v>
      </c>
      <c r="AE28" s="423"/>
      <c r="AF28" s="423"/>
      <c r="AG28" s="423"/>
      <c r="AH28" s="424"/>
      <c r="AJ28" s="412"/>
      <c r="AM28" s="412"/>
    </row>
    <row r="29" spans="2:44" ht="17.25" x14ac:dyDescent="0.35">
      <c r="B29" s="247" t="s">
        <v>32</v>
      </c>
      <c r="C29" s="44"/>
      <c r="D29" s="430"/>
      <c r="E29" s="82">
        <f t="shared" si="15"/>
        <v>0</v>
      </c>
      <c r="F29" s="430"/>
      <c r="G29" s="422"/>
      <c r="H29" s="422"/>
      <c r="I29" s="422"/>
      <c r="J29" s="82">
        <f t="shared" si="16"/>
        <v>0</v>
      </c>
      <c r="K29" s="422"/>
      <c r="L29" s="422"/>
      <c r="M29" s="422"/>
      <c r="N29" s="422"/>
      <c r="O29" s="82">
        <f t="shared" si="17"/>
        <v>0</v>
      </c>
      <c r="P29" s="422"/>
      <c r="Q29" s="422"/>
      <c r="R29" s="422"/>
      <c r="S29" s="422"/>
      <c r="T29" s="82">
        <f t="shared" si="18"/>
        <v>0</v>
      </c>
      <c r="U29" s="422"/>
      <c r="V29" s="422"/>
      <c r="W29" s="422"/>
      <c r="X29" s="422"/>
      <c r="Y29" s="82">
        <f t="shared" si="19"/>
        <v>0</v>
      </c>
      <c r="Z29" s="422"/>
      <c r="AA29" s="422"/>
      <c r="AB29" s="422"/>
      <c r="AC29" s="422"/>
      <c r="AD29" s="82">
        <f t="shared" si="20"/>
        <v>0</v>
      </c>
      <c r="AE29" s="422"/>
      <c r="AF29" s="422"/>
      <c r="AG29" s="422"/>
      <c r="AH29" s="425"/>
      <c r="AJ29" s="372" t="s">
        <v>243</v>
      </c>
      <c r="AM29" s="372"/>
    </row>
    <row r="30" spans="2:44" ht="86.25" customHeight="1" x14ac:dyDescent="0.35">
      <c r="B30" s="247" t="s">
        <v>33</v>
      </c>
      <c r="C30" s="44"/>
      <c r="D30" s="430"/>
      <c r="E30" s="82">
        <f t="shared" si="15"/>
        <v>0</v>
      </c>
      <c r="F30" s="430"/>
      <c r="G30" s="422"/>
      <c r="H30" s="422"/>
      <c r="I30" s="422"/>
      <c r="J30" s="82">
        <f t="shared" si="16"/>
        <v>0</v>
      </c>
      <c r="K30" s="422"/>
      <c r="L30" s="422"/>
      <c r="M30" s="422"/>
      <c r="N30" s="422"/>
      <c r="O30" s="82">
        <f t="shared" si="17"/>
        <v>0</v>
      </c>
      <c r="P30" s="422"/>
      <c r="Q30" s="422"/>
      <c r="R30" s="422"/>
      <c r="S30" s="422"/>
      <c r="T30" s="82">
        <f t="shared" si="18"/>
        <v>0</v>
      </c>
      <c r="U30" s="423"/>
      <c r="V30" s="423"/>
      <c r="W30" s="423"/>
      <c r="X30" s="423"/>
      <c r="Y30" s="82">
        <f t="shared" si="19"/>
        <v>0</v>
      </c>
      <c r="Z30" s="423"/>
      <c r="AA30" s="423"/>
      <c r="AB30" s="423"/>
      <c r="AC30" s="423"/>
      <c r="AD30" s="82">
        <f t="shared" si="20"/>
        <v>0</v>
      </c>
      <c r="AE30" s="423"/>
      <c r="AF30" s="423"/>
      <c r="AG30" s="423"/>
      <c r="AH30" s="424"/>
      <c r="AJ30" s="372" t="s">
        <v>242</v>
      </c>
      <c r="AM30" s="372"/>
    </row>
    <row r="31" spans="2:44" ht="17.25" x14ac:dyDescent="0.35">
      <c r="B31" s="247" t="s">
        <v>12</v>
      </c>
      <c r="C31" s="44"/>
      <c r="D31" s="430"/>
      <c r="E31" s="82">
        <f t="shared" si="15"/>
        <v>0</v>
      </c>
      <c r="F31" s="430"/>
      <c r="G31" s="422"/>
      <c r="H31" s="422"/>
      <c r="I31" s="422"/>
      <c r="J31" s="82">
        <f t="shared" si="16"/>
        <v>0</v>
      </c>
      <c r="K31" s="422"/>
      <c r="L31" s="422"/>
      <c r="M31" s="422"/>
      <c r="N31" s="422"/>
      <c r="O31" s="82">
        <f t="shared" si="17"/>
        <v>0</v>
      </c>
      <c r="P31" s="422"/>
      <c r="Q31" s="422"/>
      <c r="R31" s="422"/>
      <c r="S31" s="422"/>
      <c r="T31" s="82">
        <f t="shared" si="18"/>
        <v>0</v>
      </c>
      <c r="U31" s="423"/>
      <c r="V31" s="423"/>
      <c r="W31" s="423"/>
      <c r="X31" s="423"/>
      <c r="Y31" s="82">
        <f t="shared" si="19"/>
        <v>0</v>
      </c>
      <c r="Z31" s="423"/>
      <c r="AA31" s="423"/>
      <c r="AB31" s="423"/>
      <c r="AC31" s="423"/>
      <c r="AD31" s="82">
        <f t="shared" si="20"/>
        <v>0</v>
      </c>
      <c r="AE31" s="423"/>
      <c r="AF31" s="423"/>
      <c r="AG31" s="423"/>
      <c r="AH31" s="424"/>
      <c r="AJ31" s="372" t="s">
        <v>238</v>
      </c>
      <c r="AM31" s="372"/>
    </row>
    <row r="32" spans="2:44" ht="32.25" customHeight="1" x14ac:dyDescent="0.35">
      <c r="B32" s="247" t="s">
        <v>34</v>
      </c>
      <c r="C32" s="44"/>
      <c r="D32" s="430"/>
      <c r="E32" s="82">
        <f t="shared" si="15"/>
        <v>0</v>
      </c>
      <c r="F32" s="430"/>
      <c r="G32" s="422"/>
      <c r="H32" s="422"/>
      <c r="I32" s="422"/>
      <c r="J32" s="82">
        <f t="shared" si="16"/>
        <v>0</v>
      </c>
      <c r="K32" s="422"/>
      <c r="L32" s="422"/>
      <c r="M32" s="422"/>
      <c r="N32" s="422"/>
      <c r="O32" s="82">
        <f t="shared" si="17"/>
        <v>0</v>
      </c>
      <c r="P32" s="422"/>
      <c r="Q32" s="422"/>
      <c r="R32" s="422"/>
      <c r="S32" s="422"/>
      <c r="T32" s="82">
        <f t="shared" si="18"/>
        <v>0</v>
      </c>
      <c r="U32" s="423"/>
      <c r="V32" s="423"/>
      <c r="W32" s="423"/>
      <c r="X32" s="423"/>
      <c r="Y32" s="82">
        <f t="shared" si="19"/>
        <v>0</v>
      </c>
      <c r="Z32" s="423"/>
      <c r="AA32" s="423"/>
      <c r="AB32" s="423"/>
      <c r="AC32" s="423"/>
      <c r="AD32" s="82">
        <f t="shared" si="20"/>
        <v>0</v>
      </c>
      <c r="AE32" s="423"/>
      <c r="AF32" s="423"/>
      <c r="AG32" s="423"/>
      <c r="AH32" s="424"/>
      <c r="AJ32" s="372" t="s">
        <v>246</v>
      </c>
      <c r="AM32" s="372"/>
    </row>
    <row r="33" spans="2:44" ht="34.5" customHeight="1" x14ac:dyDescent="0.35">
      <c r="B33" s="247" t="s">
        <v>35</v>
      </c>
      <c r="C33" s="44"/>
      <c r="D33" s="430"/>
      <c r="E33" s="82">
        <f t="shared" si="15"/>
        <v>0</v>
      </c>
      <c r="F33" s="430"/>
      <c r="G33" s="422"/>
      <c r="H33" s="422"/>
      <c r="I33" s="422"/>
      <c r="J33" s="82">
        <f t="shared" si="16"/>
        <v>0</v>
      </c>
      <c r="K33" s="422"/>
      <c r="L33" s="422"/>
      <c r="M33" s="422"/>
      <c r="N33" s="422"/>
      <c r="O33" s="82">
        <f t="shared" si="17"/>
        <v>0</v>
      </c>
      <c r="P33" s="422"/>
      <c r="Q33" s="422"/>
      <c r="R33" s="422"/>
      <c r="S33" s="422"/>
      <c r="T33" s="82">
        <f t="shared" si="18"/>
        <v>0</v>
      </c>
      <c r="U33" s="423"/>
      <c r="V33" s="423"/>
      <c r="W33" s="423"/>
      <c r="X33" s="423"/>
      <c r="Y33" s="82">
        <f t="shared" si="19"/>
        <v>0</v>
      </c>
      <c r="Z33" s="423"/>
      <c r="AA33" s="423"/>
      <c r="AB33" s="423"/>
      <c r="AC33" s="423"/>
      <c r="AD33" s="82">
        <f t="shared" si="20"/>
        <v>0</v>
      </c>
      <c r="AE33" s="423"/>
      <c r="AF33" s="423"/>
      <c r="AG33" s="423"/>
      <c r="AH33" s="424"/>
      <c r="AJ33" s="372" t="s">
        <v>244</v>
      </c>
      <c r="AM33" s="372"/>
    </row>
    <row r="34" spans="2:44" ht="36.75" customHeight="1" x14ac:dyDescent="0.35">
      <c r="B34" s="247" t="s">
        <v>36</v>
      </c>
      <c r="C34" s="44"/>
      <c r="D34" s="430"/>
      <c r="E34" s="82">
        <f t="shared" si="15"/>
        <v>0</v>
      </c>
      <c r="F34" s="430"/>
      <c r="G34" s="422"/>
      <c r="H34" s="422"/>
      <c r="I34" s="422"/>
      <c r="J34" s="82">
        <f t="shared" si="16"/>
        <v>0</v>
      </c>
      <c r="K34" s="422"/>
      <c r="L34" s="422"/>
      <c r="M34" s="422"/>
      <c r="N34" s="422"/>
      <c r="O34" s="82">
        <f t="shared" si="17"/>
        <v>0</v>
      </c>
      <c r="P34" s="422"/>
      <c r="Q34" s="422"/>
      <c r="R34" s="422"/>
      <c r="S34" s="422"/>
      <c r="T34" s="82">
        <f t="shared" si="18"/>
        <v>0</v>
      </c>
      <c r="U34" s="422"/>
      <c r="V34" s="422"/>
      <c r="W34" s="422"/>
      <c r="X34" s="422"/>
      <c r="Y34" s="82">
        <f t="shared" si="19"/>
        <v>0</v>
      </c>
      <c r="Z34" s="422"/>
      <c r="AA34" s="422"/>
      <c r="AB34" s="422"/>
      <c r="AC34" s="422"/>
      <c r="AD34" s="82">
        <f t="shared" si="20"/>
        <v>0</v>
      </c>
      <c r="AE34" s="422"/>
      <c r="AF34" s="422"/>
      <c r="AG34" s="422"/>
      <c r="AH34" s="425"/>
      <c r="AJ34" s="372" t="s">
        <v>248</v>
      </c>
      <c r="AM34" s="372"/>
    </row>
    <row r="35" spans="2:44" ht="34.5" customHeight="1" x14ac:dyDescent="0.35">
      <c r="B35" s="247"/>
      <c r="C35" s="44"/>
      <c r="D35" s="430"/>
      <c r="E35" s="82">
        <f t="shared" si="15"/>
        <v>0</v>
      </c>
      <c r="F35" s="430"/>
      <c r="G35" s="422"/>
      <c r="H35" s="422"/>
      <c r="I35" s="422"/>
      <c r="J35" s="82">
        <f t="shared" si="16"/>
        <v>0</v>
      </c>
      <c r="K35" s="422"/>
      <c r="L35" s="422"/>
      <c r="M35" s="422"/>
      <c r="N35" s="422"/>
      <c r="O35" s="82">
        <f t="shared" si="17"/>
        <v>0</v>
      </c>
      <c r="P35" s="422"/>
      <c r="Q35" s="422"/>
      <c r="R35" s="422"/>
      <c r="S35" s="422"/>
      <c r="T35" s="82">
        <f t="shared" si="18"/>
        <v>0</v>
      </c>
      <c r="U35" s="423"/>
      <c r="V35" s="423"/>
      <c r="W35" s="423"/>
      <c r="X35" s="423"/>
      <c r="Y35" s="82">
        <f t="shared" si="19"/>
        <v>0</v>
      </c>
      <c r="Z35" s="423"/>
      <c r="AA35" s="423"/>
      <c r="AB35" s="423"/>
      <c r="AC35" s="423"/>
      <c r="AD35" s="82">
        <f t="shared" si="20"/>
        <v>0</v>
      </c>
      <c r="AE35" s="423"/>
      <c r="AF35" s="423"/>
      <c r="AG35" s="423"/>
      <c r="AH35" s="424"/>
      <c r="AJ35" s="372" t="s">
        <v>103</v>
      </c>
      <c r="AM35" s="372"/>
    </row>
    <row r="36" spans="2:44" ht="33.75" customHeight="1" x14ac:dyDescent="0.35">
      <c r="B36" s="247" t="s">
        <v>37</v>
      </c>
      <c r="C36" s="44"/>
      <c r="D36" s="430"/>
      <c r="E36" s="82">
        <f t="shared" si="15"/>
        <v>0</v>
      </c>
      <c r="F36" s="430"/>
      <c r="G36" s="422"/>
      <c r="H36" s="422"/>
      <c r="I36" s="422"/>
      <c r="J36" s="82">
        <f t="shared" si="16"/>
        <v>0</v>
      </c>
      <c r="K36" s="422"/>
      <c r="L36" s="422"/>
      <c r="M36" s="422"/>
      <c r="N36" s="422"/>
      <c r="O36" s="82">
        <f t="shared" si="17"/>
        <v>0</v>
      </c>
      <c r="P36" s="422"/>
      <c r="Q36" s="422"/>
      <c r="R36" s="422"/>
      <c r="S36" s="422"/>
      <c r="T36" s="82">
        <f t="shared" si="18"/>
        <v>0</v>
      </c>
      <c r="U36" s="423"/>
      <c r="V36" s="423"/>
      <c r="W36" s="423"/>
      <c r="X36" s="423"/>
      <c r="Y36" s="82">
        <f t="shared" si="19"/>
        <v>0</v>
      </c>
      <c r="Z36" s="423"/>
      <c r="AA36" s="423"/>
      <c r="AB36" s="423"/>
      <c r="AC36" s="423"/>
      <c r="AD36" s="82">
        <f t="shared" si="20"/>
        <v>0</v>
      </c>
      <c r="AE36" s="423"/>
      <c r="AF36" s="423"/>
      <c r="AG36" s="423"/>
      <c r="AH36" s="424"/>
      <c r="AJ36" s="372" t="s">
        <v>220</v>
      </c>
      <c r="AM36" s="372"/>
    </row>
    <row r="37" spans="2:44" ht="17.25" x14ac:dyDescent="0.25">
      <c r="B37" s="283" t="s">
        <v>18</v>
      </c>
      <c r="C37" s="3"/>
      <c r="D37" s="431"/>
      <c r="E37" s="82">
        <f t="shared" si="15"/>
        <v>0</v>
      </c>
      <c r="F37" s="422"/>
      <c r="G37" s="422"/>
      <c r="H37" s="422"/>
      <c r="I37" s="422"/>
      <c r="J37" s="82">
        <f t="shared" si="16"/>
        <v>0</v>
      </c>
      <c r="K37" s="422"/>
      <c r="L37" s="422"/>
      <c r="M37" s="422"/>
      <c r="N37" s="422"/>
      <c r="O37" s="82">
        <f t="shared" si="17"/>
        <v>0</v>
      </c>
      <c r="P37" s="422"/>
      <c r="Q37" s="422"/>
      <c r="R37" s="422"/>
      <c r="S37" s="422"/>
      <c r="T37" s="82">
        <f t="shared" si="18"/>
        <v>0</v>
      </c>
      <c r="U37" s="423"/>
      <c r="V37" s="423"/>
      <c r="W37" s="423"/>
      <c r="X37" s="423"/>
      <c r="Y37" s="82">
        <f t="shared" si="19"/>
        <v>0</v>
      </c>
      <c r="Z37" s="423"/>
      <c r="AA37" s="423"/>
      <c r="AB37" s="423"/>
      <c r="AC37" s="423"/>
      <c r="AD37" s="82">
        <f t="shared" si="20"/>
        <v>0</v>
      </c>
      <c r="AE37" s="423"/>
      <c r="AF37" s="423"/>
      <c r="AG37" s="423"/>
      <c r="AH37" s="424"/>
    </row>
    <row r="38" spans="2:44" ht="17.25" x14ac:dyDescent="0.25">
      <c r="B38" s="283" t="s">
        <v>18</v>
      </c>
      <c r="C38" s="3"/>
      <c r="D38" s="431"/>
      <c r="E38" s="82">
        <f t="shared" si="15"/>
        <v>0</v>
      </c>
      <c r="F38" s="422"/>
      <c r="G38" s="422"/>
      <c r="H38" s="422"/>
      <c r="I38" s="422"/>
      <c r="J38" s="82">
        <f t="shared" si="16"/>
        <v>0</v>
      </c>
      <c r="K38" s="422"/>
      <c r="L38" s="422"/>
      <c r="M38" s="422"/>
      <c r="N38" s="422"/>
      <c r="O38" s="82">
        <f t="shared" si="17"/>
        <v>0</v>
      </c>
      <c r="P38" s="422"/>
      <c r="Q38" s="422"/>
      <c r="R38" s="422"/>
      <c r="S38" s="422"/>
      <c r="T38" s="82">
        <f t="shared" si="18"/>
        <v>0</v>
      </c>
      <c r="U38" s="422"/>
      <c r="V38" s="422"/>
      <c r="W38" s="422"/>
      <c r="X38" s="422"/>
      <c r="Y38" s="82">
        <f t="shared" si="19"/>
        <v>0</v>
      </c>
      <c r="Z38" s="422"/>
      <c r="AA38" s="422"/>
      <c r="AB38" s="422"/>
      <c r="AC38" s="422"/>
      <c r="AD38" s="82">
        <f t="shared" si="20"/>
        <v>0</v>
      </c>
      <c r="AE38" s="422"/>
      <c r="AF38" s="422"/>
      <c r="AG38" s="422"/>
      <c r="AH38" s="425"/>
    </row>
    <row r="39" spans="2:44" ht="17.25" x14ac:dyDescent="0.25">
      <c r="B39" s="283" t="s">
        <v>18</v>
      </c>
      <c r="C39" s="3"/>
      <c r="D39" s="431"/>
      <c r="E39" s="82">
        <f t="shared" si="15"/>
        <v>0</v>
      </c>
      <c r="F39" s="422"/>
      <c r="G39" s="422"/>
      <c r="H39" s="422"/>
      <c r="I39" s="422"/>
      <c r="J39" s="82">
        <f t="shared" si="16"/>
        <v>0</v>
      </c>
      <c r="K39" s="422"/>
      <c r="L39" s="422"/>
      <c r="M39" s="422"/>
      <c r="N39" s="422"/>
      <c r="O39" s="82">
        <f t="shared" si="17"/>
        <v>0</v>
      </c>
      <c r="P39" s="422"/>
      <c r="Q39" s="422"/>
      <c r="R39" s="422"/>
      <c r="S39" s="422"/>
      <c r="T39" s="82">
        <f t="shared" si="18"/>
        <v>0</v>
      </c>
      <c r="U39" s="423"/>
      <c r="V39" s="423"/>
      <c r="W39" s="423"/>
      <c r="X39" s="423"/>
      <c r="Y39" s="82">
        <f t="shared" si="19"/>
        <v>0</v>
      </c>
      <c r="Z39" s="423"/>
      <c r="AA39" s="423"/>
      <c r="AB39" s="423"/>
      <c r="AC39" s="423"/>
      <c r="AD39" s="82">
        <f t="shared" si="20"/>
        <v>0</v>
      </c>
      <c r="AE39" s="423"/>
      <c r="AF39" s="423"/>
      <c r="AG39" s="423"/>
      <c r="AH39" s="424"/>
    </row>
    <row r="40" spans="2:44" ht="17.25" x14ac:dyDescent="0.35">
      <c r="B40" s="247" t="s">
        <v>18</v>
      </c>
      <c r="C40" s="44"/>
      <c r="D40" s="430"/>
      <c r="E40" s="82">
        <f t="shared" si="15"/>
        <v>0</v>
      </c>
      <c r="F40" s="422"/>
      <c r="G40" s="422"/>
      <c r="H40" s="422"/>
      <c r="I40" s="422"/>
      <c r="J40" s="82">
        <f t="shared" si="16"/>
        <v>0</v>
      </c>
      <c r="K40" s="422"/>
      <c r="L40" s="422"/>
      <c r="M40" s="422"/>
      <c r="N40" s="422"/>
      <c r="O40" s="82">
        <f t="shared" si="17"/>
        <v>0</v>
      </c>
      <c r="P40" s="422"/>
      <c r="Q40" s="422"/>
      <c r="R40" s="422"/>
      <c r="S40" s="422"/>
      <c r="T40" s="82">
        <f t="shared" si="18"/>
        <v>0</v>
      </c>
      <c r="U40" s="423"/>
      <c r="V40" s="423"/>
      <c r="W40" s="423"/>
      <c r="X40" s="423"/>
      <c r="Y40" s="82">
        <f t="shared" si="19"/>
        <v>0</v>
      </c>
      <c r="Z40" s="423"/>
      <c r="AA40" s="423"/>
      <c r="AB40" s="423"/>
      <c r="AC40" s="423"/>
      <c r="AD40" s="82">
        <f t="shared" si="20"/>
        <v>0</v>
      </c>
      <c r="AE40" s="423"/>
      <c r="AF40" s="423"/>
      <c r="AG40" s="423"/>
      <c r="AH40" s="424"/>
      <c r="AJ40" s="372"/>
      <c r="AM40" s="372"/>
    </row>
    <row r="41" spans="2:44" ht="17.25" x14ac:dyDescent="0.35">
      <c r="B41" s="247" t="s">
        <v>18</v>
      </c>
      <c r="C41" s="44"/>
      <c r="D41" s="430"/>
      <c r="E41" s="82">
        <f t="shared" si="15"/>
        <v>0</v>
      </c>
      <c r="F41" s="422"/>
      <c r="G41" s="422"/>
      <c r="H41" s="422"/>
      <c r="I41" s="422"/>
      <c r="J41" s="82">
        <f t="shared" si="16"/>
        <v>0</v>
      </c>
      <c r="K41" s="422"/>
      <c r="L41" s="422"/>
      <c r="M41" s="422"/>
      <c r="N41" s="422"/>
      <c r="O41" s="82">
        <f t="shared" si="17"/>
        <v>0</v>
      </c>
      <c r="P41" s="422"/>
      <c r="Q41" s="422"/>
      <c r="R41" s="422"/>
      <c r="S41" s="422"/>
      <c r="T41" s="82">
        <f t="shared" si="18"/>
        <v>0</v>
      </c>
      <c r="U41" s="423"/>
      <c r="V41" s="423"/>
      <c r="W41" s="423"/>
      <c r="X41" s="423"/>
      <c r="Y41" s="82">
        <f t="shared" si="19"/>
        <v>0</v>
      </c>
      <c r="Z41" s="423"/>
      <c r="AA41" s="423"/>
      <c r="AB41" s="423"/>
      <c r="AC41" s="423"/>
      <c r="AD41" s="82">
        <f t="shared" si="20"/>
        <v>0</v>
      </c>
      <c r="AE41" s="423"/>
      <c r="AF41" s="423"/>
      <c r="AG41" s="423"/>
      <c r="AH41" s="424"/>
      <c r="AJ41" s="372"/>
      <c r="AM41" s="372"/>
    </row>
    <row r="42" spans="2:44" ht="17.25" x14ac:dyDescent="0.35">
      <c r="B42" s="247" t="s">
        <v>18</v>
      </c>
      <c r="C42" s="44"/>
      <c r="D42" s="430"/>
      <c r="E42" s="82">
        <f t="shared" si="15"/>
        <v>0</v>
      </c>
      <c r="F42" s="422"/>
      <c r="G42" s="422"/>
      <c r="H42" s="422"/>
      <c r="I42" s="422"/>
      <c r="J42" s="82">
        <f t="shared" si="16"/>
        <v>0</v>
      </c>
      <c r="K42" s="422"/>
      <c r="L42" s="422"/>
      <c r="M42" s="422"/>
      <c r="N42" s="422"/>
      <c r="O42" s="82">
        <f t="shared" si="17"/>
        <v>0</v>
      </c>
      <c r="P42" s="422"/>
      <c r="Q42" s="422"/>
      <c r="R42" s="422"/>
      <c r="S42" s="422"/>
      <c r="T42" s="82">
        <f t="shared" si="18"/>
        <v>0</v>
      </c>
      <c r="U42" s="422"/>
      <c r="V42" s="422"/>
      <c r="W42" s="422"/>
      <c r="X42" s="422"/>
      <c r="Y42" s="82">
        <f t="shared" si="19"/>
        <v>0</v>
      </c>
      <c r="Z42" s="422"/>
      <c r="AA42" s="422"/>
      <c r="AB42" s="422"/>
      <c r="AC42" s="422"/>
      <c r="AD42" s="82">
        <f t="shared" si="20"/>
        <v>0</v>
      </c>
      <c r="AE42" s="422"/>
      <c r="AF42" s="422"/>
      <c r="AG42" s="422"/>
      <c r="AH42" s="425"/>
      <c r="AJ42" s="372"/>
      <c r="AM42" s="372"/>
    </row>
    <row r="43" spans="2:44" s="23" customFormat="1" ht="17.25" x14ac:dyDescent="0.35">
      <c r="B43" s="42"/>
      <c r="C43" s="44"/>
      <c r="D43" s="432"/>
      <c r="E43" s="432"/>
      <c r="F43" s="434"/>
      <c r="G43" s="434"/>
      <c r="H43" s="434"/>
      <c r="I43" s="434"/>
      <c r="J43" s="432"/>
      <c r="K43" s="434"/>
      <c r="L43" s="434"/>
      <c r="M43" s="434"/>
      <c r="N43" s="434"/>
      <c r="O43" s="432"/>
      <c r="P43" s="434"/>
      <c r="Q43" s="434"/>
      <c r="R43" s="434"/>
      <c r="S43" s="434"/>
      <c r="T43" s="432"/>
      <c r="U43" s="434"/>
      <c r="V43" s="434"/>
      <c r="W43" s="434"/>
      <c r="X43" s="434"/>
      <c r="Y43" s="432"/>
      <c r="Z43" s="434"/>
      <c r="AA43" s="434"/>
      <c r="AB43" s="434"/>
      <c r="AC43" s="434"/>
      <c r="AD43" s="432"/>
      <c r="AE43" s="449"/>
      <c r="AF43" s="449"/>
      <c r="AG43" s="449"/>
      <c r="AH43" s="435"/>
      <c r="AJ43" s="412"/>
      <c r="AL43" s="7"/>
      <c r="AM43" s="412"/>
      <c r="AN43" s="7"/>
      <c r="AO43" s="7"/>
      <c r="AP43" s="7"/>
      <c r="AQ43" s="7"/>
      <c r="AR43" s="7"/>
    </row>
    <row r="44" spans="2:44" ht="17.25" x14ac:dyDescent="0.35">
      <c r="B44" s="71" t="s">
        <v>138</v>
      </c>
      <c r="C44" s="96"/>
      <c r="D44" s="433">
        <f>SUM(D6, D16, D25)</f>
        <v>0</v>
      </c>
      <c r="E44" s="433">
        <f t="shared" ref="E44:AH44" si="21">SUM(E6, E16, E25)</f>
        <v>0</v>
      </c>
      <c r="F44" s="433">
        <f t="shared" si="21"/>
        <v>0</v>
      </c>
      <c r="G44" s="433">
        <f t="shared" si="21"/>
        <v>0</v>
      </c>
      <c r="H44" s="433">
        <f t="shared" si="21"/>
        <v>0</v>
      </c>
      <c r="I44" s="433">
        <f t="shared" si="21"/>
        <v>0</v>
      </c>
      <c r="J44" s="433">
        <f t="shared" si="21"/>
        <v>0</v>
      </c>
      <c r="K44" s="433">
        <f t="shared" si="21"/>
        <v>0</v>
      </c>
      <c r="L44" s="433">
        <f t="shared" si="21"/>
        <v>0</v>
      </c>
      <c r="M44" s="433">
        <f t="shared" si="21"/>
        <v>0</v>
      </c>
      <c r="N44" s="433">
        <f t="shared" si="21"/>
        <v>0</v>
      </c>
      <c r="O44" s="433">
        <f t="shared" si="21"/>
        <v>0</v>
      </c>
      <c r="P44" s="433">
        <f t="shared" si="21"/>
        <v>0</v>
      </c>
      <c r="Q44" s="433">
        <f t="shared" si="21"/>
        <v>0</v>
      </c>
      <c r="R44" s="433">
        <f t="shared" si="21"/>
        <v>0</v>
      </c>
      <c r="S44" s="433">
        <f t="shared" si="21"/>
        <v>0</v>
      </c>
      <c r="T44" s="433">
        <f t="shared" si="21"/>
        <v>0</v>
      </c>
      <c r="U44" s="433">
        <f t="shared" si="21"/>
        <v>0</v>
      </c>
      <c r="V44" s="433">
        <f t="shared" si="21"/>
        <v>0</v>
      </c>
      <c r="W44" s="433">
        <f t="shared" si="21"/>
        <v>0</v>
      </c>
      <c r="X44" s="433">
        <f t="shared" si="21"/>
        <v>0</v>
      </c>
      <c r="Y44" s="433">
        <f t="shared" si="21"/>
        <v>0</v>
      </c>
      <c r="Z44" s="433">
        <f t="shared" si="21"/>
        <v>0</v>
      </c>
      <c r="AA44" s="433">
        <f t="shared" si="21"/>
        <v>0</v>
      </c>
      <c r="AB44" s="433">
        <f t="shared" si="21"/>
        <v>0</v>
      </c>
      <c r="AC44" s="433">
        <f t="shared" si="21"/>
        <v>0</v>
      </c>
      <c r="AD44" s="433">
        <f t="shared" si="21"/>
        <v>0</v>
      </c>
      <c r="AE44" s="433">
        <f t="shared" si="21"/>
        <v>0</v>
      </c>
      <c r="AF44" s="433">
        <f t="shared" si="21"/>
        <v>0</v>
      </c>
      <c r="AG44" s="433">
        <f t="shared" si="21"/>
        <v>0</v>
      </c>
      <c r="AH44" s="436">
        <f t="shared" si="21"/>
        <v>0</v>
      </c>
      <c r="AJ44" s="372"/>
      <c r="AM44" s="372"/>
    </row>
    <row r="45" spans="2:44" ht="35.25" customHeight="1" x14ac:dyDescent="0.35">
      <c r="B45" s="42" t="s">
        <v>392</v>
      </c>
      <c r="C45" s="413">
        <v>0.02</v>
      </c>
      <c r="D45" s="432">
        <f>D44*C45</f>
        <v>0</v>
      </c>
      <c r="E45" s="82">
        <f>SUM(F45:I45)</f>
        <v>0</v>
      </c>
      <c r="F45" s="422"/>
      <c r="G45" s="422"/>
      <c r="H45" s="422"/>
      <c r="I45" s="422"/>
      <c r="J45" s="82">
        <f>SUM(K45:N45)</f>
        <v>0</v>
      </c>
      <c r="K45" s="422"/>
      <c r="L45" s="422"/>
      <c r="M45" s="422"/>
      <c r="N45" s="422"/>
      <c r="O45" s="82">
        <f>SUM(P45:S45)</f>
        <v>0</v>
      </c>
      <c r="P45" s="422"/>
      <c r="Q45" s="422"/>
      <c r="R45" s="422"/>
      <c r="S45" s="422"/>
      <c r="T45" s="82">
        <f>SUM(U45:X45)</f>
        <v>0</v>
      </c>
      <c r="U45" s="422"/>
      <c r="V45" s="422"/>
      <c r="W45" s="422"/>
      <c r="X45" s="422"/>
      <c r="Y45" s="82">
        <f>SUM(Z45:AC45)</f>
        <v>0</v>
      </c>
      <c r="Z45" s="422"/>
      <c r="AA45" s="422"/>
      <c r="AB45" s="422"/>
      <c r="AC45" s="422"/>
      <c r="AD45" s="82">
        <f>SUM(AE45:AH45)</f>
        <v>0</v>
      </c>
      <c r="AE45" s="422"/>
      <c r="AF45" s="422"/>
      <c r="AG45" s="422"/>
      <c r="AH45" s="425"/>
      <c r="AJ45" s="372" t="s">
        <v>319</v>
      </c>
      <c r="AM45" s="372"/>
    </row>
    <row r="46" spans="2:44" ht="35.25" customHeight="1" x14ac:dyDescent="0.35">
      <c r="B46" s="38" t="s">
        <v>226</v>
      </c>
      <c r="C46" s="99"/>
      <c r="D46" s="437">
        <f>SUM(D44,D45)</f>
        <v>0</v>
      </c>
      <c r="E46" s="437">
        <f t="shared" ref="E46:AH46" si="22">SUM(E44,E45)</f>
        <v>0</v>
      </c>
      <c r="F46" s="437">
        <f t="shared" si="22"/>
        <v>0</v>
      </c>
      <c r="G46" s="437">
        <f t="shared" si="22"/>
        <v>0</v>
      </c>
      <c r="H46" s="437">
        <f t="shared" si="22"/>
        <v>0</v>
      </c>
      <c r="I46" s="437">
        <f t="shared" si="22"/>
        <v>0</v>
      </c>
      <c r="J46" s="437">
        <f t="shared" si="22"/>
        <v>0</v>
      </c>
      <c r="K46" s="437">
        <f t="shared" si="22"/>
        <v>0</v>
      </c>
      <c r="L46" s="437">
        <f t="shared" si="22"/>
        <v>0</v>
      </c>
      <c r="M46" s="437">
        <f t="shared" si="22"/>
        <v>0</v>
      </c>
      <c r="N46" s="437">
        <f t="shared" si="22"/>
        <v>0</v>
      </c>
      <c r="O46" s="437">
        <f t="shared" si="22"/>
        <v>0</v>
      </c>
      <c r="P46" s="437">
        <f t="shared" si="22"/>
        <v>0</v>
      </c>
      <c r="Q46" s="437">
        <f t="shared" si="22"/>
        <v>0</v>
      </c>
      <c r="R46" s="437">
        <f t="shared" si="22"/>
        <v>0</v>
      </c>
      <c r="S46" s="437">
        <f t="shared" si="22"/>
        <v>0</v>
      </c>
      <c r="T46" s="437">
        <f t="shared" si="22"/>
        <v>0</v>
      </c>
      <c r="U46" s="437">
        <f t="shared" si="22"/>
        <v>0</v>
      </c>
      <c r="V46" s="437">
        <f t="shared" si="22"/>
        <v>0</v>
      </c>
      <c r="W46" s="437">
        <f t="shared" si="22"/>
        <v>0</v>
      </c>
      <c r="X46" s="437">
        <f t="shared" si="22"/>
        <v>0</v>
      </c>
      <c r="Y46" s="437">
        <f t="shared" si="22"/>
        <v>0</v>
      </c>
      <c r="Z46" s="437">
        <f t="shared" si="22"/>
        <v>0</v>
      </c>
      <c r="AA46" s="437">
        <f t="shared" si="22"/>
        <v>0</v>
      </c>
      <c r="AB46" s="437">
        <f t="shared" si="22"/>
        <v>0</v>
      </c>
      <c r="AC46" s="437">
        <f t="shared" si="22"/>
        <v>0</v>
      </c>
      <c r="AD46" s="437">
        <f t="shared" si="22"/>
        <v>0</v>
      </c>
      <c r="AE46" s="437">
        <f t="shared" si="22"/>
        <v>0</v>
      </c>
      <c r="AF46" s="437">
        <f t="shared" si="22"/>
        <v>0</v>
      </c>
      <c r="AG46" s="437">
        <f t="shared" si="22"/>
        <v>0</v>
      </c>
      <c r="AH46" s="450">
        <f t="shared" si="22"/>
        <v>0</v>
      </c>
      <c r="AJ46" s="372"/>
      <c r="AM46" s="372"/>
    </row>
    <row r="47" spans="2:44" ht="17.25" x14ac:dyDescent="0.35">
      <c r="B47" s="44"/>
      <c r="C47" s="44"/>
      <c r="D47" s="44"/>
      <c r="E47" s="44"/>
      <c r="F47" s="58"/>
    </row>
    <row r="48" spans="2:44" ht="17.25" x14ac:dyDescent="0.35">
      <c r="B48" s="44"/>
      <c r="C48" s="44"/>
      <c r="D48" s="44"/>
      <c r="E48" s="44"/>
      <c r="F48" s="58"/>
    </row>
    <row r="49" spans="2:6" ht="17.25" x14ac:dyDescent="0.35">
      <c r="B49" s="17"/>
      <c r="C49" s="17"/>
      <c r="D49" s="17"/>
      <c r="E49" s="17"/>
      <c r="F49" s="58"/>
    </row>
  </sheetData>
  <mergeCells count="12">
    <mergeCell ref="AE4:AH4"/>
    <mergeCell ref="E4:E5"/>
    <mergeCell ref="F4:I4"/>
    <mergeCell ref="K4:N4"/>
    <mergeCell ref="P4:S4"/>
    <mergeCell ref="U4:X4"/>
    <mergeCell ref="AD4:AD5"/>
    <mergeCell ref="Y4:Y5"/>
    <mergeCell ref="T4:T5"/>
    <mergeCell ref="O4:O5"/>
    <mergeCell ref="J4:J5"/>
    <mergeCell ref="Z4:AC4"/>
  </mergeCells>
  <pageMargins left="0.7" right="0.7" top="0.75" bottom="0.75" header="0.3" footer="0.3"/>
  <pageSetup paperSize="9" scale="52"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FFFF00"/>
  </sheetPr>
  <dimension ref="A1:P36"/>
  <sheetViews>
    <sheetView view="pageBreakPreview" topLeftCell="G1" zoomScaleNormal="70" zoomScaleSheetLayoutView="100" workbookViewId="0">
      <selection activeCell="N14" sqref="N13:N14"/>
    </sheetView>
  </sheetViews>
  <sheetFormatPr defaultRowHeight="15" x14ac:dyDescent="0.25"/>
  <cols>
    <col min="2" max="2" width="22.140625" customWidth="1"/>
    <col min="3" max="3" width="12.5703125" customWidth="1"/>
    <col min="4" max="5" width="11.28515625" customWidth="1"/>
    <col min="6" max="6" width="12.5703125" customWidth="1"/>
    <col min="7" max="7" width="12.42578125" customWidth="1"/>
    <col min="8" max="8" width="11.28515625" customWidth="1"/>
    <col min="9" max="9" width="11.42578125" customWidth="1"/>
    <col min="10" max="10" width="13.42578125" customWidth="1"/>
    <col min="11" max="11" width="12.5703125" customWidth="1"/>
    <col min="12" max="13" width="11.42578125" customWidth="1"/>
    <col min="14" max="14" width="51" customWidth="1"/>
    <col min="15" max="15" width="3" customWidth="1"/>
    <col min="16" max="16" width="29.7109375" customWidth="1"/>
  </cols>
  <sheetData>
    <row r="1" spans="1:16" ht="17.25" x14ac:dyDescent="0.35">
      <c r="B1" s="17"/>
      <c r="C1" s="17"/>
      <c r="D1" s="17"/>
      <c r="E1" s="17"/>
      <c r="F1" s="17"/>
      <c r="G1" s="17"/>
      <c r="H1" s="17"/>
      <c r="I1" s="17"/>
      <c r="J1" s="17"/>
      <c r="K1" s="17"/>
      <c r="L1" s="17"/>
      <c r="M1" s="17"/>
      <c r="N1" s="17"/>
      <c r="P1" s="3"/>
    </row>
    <row r="2" spans="1:16" ht="17.25" x14ac:dyDescent="0.35">
      <c r="B2" s="45" t="s">
        <v>78</v>
      </c>
      <c r="C2" s="45"/>
      <c r="D2" s="17"/>
      <c r="E2" s="17"/>
      <c r="F2" s="17"/>
      <c r="G2" s="17"/>
      <c r="H2" s="17"/>
      <c r="I2" s="17"/>
      <c r="J2" s="17"/>
      <c r="K2" s="17"/>
      <c r="L2" s="17"/>
      <c r="M2" s="17"/>
      <c r="N2" s="17"/>
      <c r="P2" s="3"/>
    </row>
    <row r="3" spans="1:16" ht="17.25" x14ac:dyDescent="0.35">
      <c r="B3" s="17"/>
      <c r="C3" s="17"/>
      <c r="D3" s="17"/>
      <c r="E3" s="17"/>
      <c r="F3" s="17"/>
      <c r="G3" s="17"/>
      <c r="H3" s="17"/>
      <c r="I3" s="17"/>
      <c r="J3" s="17"/>
      <c r="K3" s="17"/>
      <c r="L3" s="17"/>
      <c r="M3" s="17"/>
      <c r="N3" s="17"/>
      <c r="P3" s="453"/>
    </row>
    <row r="4" spans="1:16" ht="41.25" customHeight="1" x14ac:dyDescent="0.35">
      <c r="B4" s="227" t="s">
        <v>41</v>
      </c>
      <c r="C4" s="244"/>
      <c r="D4" s="366" t="s">
        <v>273</v>
      </c>
      <c r="E4" s="367"/>
      <c r="F4" s="367"/>
      <c r="G4" s="367"/>
      <c r="H4" s="367"/>
      <c r="I4" s="367"/>
      <c r="J4" s="367"/>
      <c r="K4" s="367"/>
      <c r="L4" s="367"/>
      <c r="N4" s="17"/>
      <c r="P4" s="512"/>
    </row>
    <row r="5" spans="1:16" ht="51" customHeight="1" x14ac:dyDescent="0.35">
      <c r="B5" s="103" t="s">
        <v>42</v>
      </c>
      <c r="C5" s="245"/>
      <c r="D5" s="510" t="s">
        <v>130</v>
      </c>
      <c r="E5" s="511"/>
      <c r="F5" s="511"/>
      <c r="G5" s="511"/>
      <c r="H5" s="511"/>
      <c r="I5" s="511"/>
      <c r="J5" s="511"/>
      <c r="K5" s="364"/>
      <c r="L5" s="364"/>
      <c r="N5" s="33"/>
      <c r="P5" s="513"/>
    </row>
    <row r="6" spans="1:16" ht="32.25" customHeight="1" x14ac:dyDescent="0.35">
      <c r="B6" s="207" t="s">
        <v>55</v>
      </c>
      <c r="C6" s="228">
        <f>SUM(C4*C5*12)</f>
        <v>0</v>
      </c>
      <c r="D6" s="510" t="s">
        <v>128</v>
      </c>
      <c r="E6" s="511"/>
      <c r="F6" s="511"/>
      <c r="G6" s="511"/>
      <c r="H6" s="511"/>
      <c r="I6" s="511"/>
      <c r="J6" s="511"/>
      <c r="K6" s="365"/>
      <c r="L6" s="365"/>
      <c r="N6" s="33"/>
      <c r="P6" s="513"/>
    </row>
    <row r="7" spans="1:16" ht="17.25" x14ac:dyDescent="0.35">
      <c r="B7" s="17"/>
      <c r="C7" s="17"/>
      <c r="D7" s="214"/>
      <c r="E7" s="214"/>
      <c r="F7" s="214"/>
      <c r="G7" s="214"/>
      <c r="H7" s="214"/>
      <c r="I7" s="214"/>
      <c r="J7" s="214"/>
      <c r="K7" s="214"/>
      <c r="L7" s="214"/>
      <c r="M7" s="214"/>
      <c r="N7" s="17"/>
      <c r="P7" s="513"/>
    </row>
    <row r="8" spans="1:16" ht="17.25" x14ac:dyDescent="0.35">
      <c r="A8" s="3"/>
      <c r="B8" s="201"/>
      <c r="C8" s="50" t="s">
        <v>325</v>
      </c>
      <c r="D8" s="230" t="s">
        <v>6</v>
      </c>
      <c r="E8" s="230" t="s">
        <v>7</v>
      </c>
      <c r="F8" s="230" t="s">
        <v>8</v>
      </c>
      <c r="G8" s="230" t="s">
        <v>9</v>
      </c>
      <c r="H8" s="230" t="s">
        <v>10</v>
      </c>
      <c r="I8" s="230" t="s">
        <v>268</v>
      </c>
      <c r="J8" s="230" t="s">
        <v>269</v>
      </c>
      <c r="K8" s="230" t="s">
        <v>270</v>
      </c>
      <c r="L8" s="230" t="s">
        <v>271</v>
      </c>
      <c r="M8" s="231" t="s">
        <v>272</v>
      </c>
      <c r="N8" s="17"/>
      <c r="P8" s="513"/>
    </row>
    <row r="9" spans="1:16" ht="110.25" customHeight="1" x14ac:dyDescent="0.25">
      <c r="A9" s="3"/>
      <c r="B9" s="209" t="s">
        <v>40</v>
      </c>
      <c r="C9" s="246"/>
      <c r="D9" s="246"/>
      <c r="E9" s="246"/>
      <c r="F9" s="246"/>
      <c r="G9" s="246"/>
      <c r="H9" s="246"/>
      <c r="I9" s="246"/>
      <c r="J9" s="246"/>
      <c r="K9" s="246"/>
      <c r="L9" s="246"/>
      <c r="M9" s="246"/>
      <c r="N9" s="363" t="s">
        <v>129</v>
      </c>
      <c r="P9" s="513"/>
    </row>
    <row r="10" spans="1:16" ht="41.25" customHeight="1" x14ac:dyDescent="0.25">
      <c r="A10" s="3"/>
      <c r="B10" s="212" t="s">
        <v>39</v>
      </c>
      <c r="C10" s="215">
        <f>C6*C9</f>
        <v>0</v>
      </c>
      <c r="D10" s="215">
        <f>C6*D9</f>
        <v>0</v>
      </c>
      <c r="E10" s="215">
        <f>C6*E9</f>
        <v>0</v>
      </c>
      <c r="F10" s="215">
        <f>C6*F9</f>
        <v>0</v>
      </c>
      <c r="G10" s="215">
        <f>C6*G9</f>
        <v>0</v>
      </c>
      <c r="H10" s="215">
        <f>C6*H9</f>
        <v>0</v>
      </c>
      <c r="I10" s="215">
        <f>C6*I9</f>
        <v>0</v>
      </c>
      <c r="J10" s="215">
        <f>C6*J9</f>
        <v>0</v>
      </c>
      <c r="K10" s="215">
        <f>C6*K9</f>
        <v>0</v>
      </c>
      <c r="L10" s="215">
        <f>C6*L9</f>
        <v>0</v>
      </c>
      <c r="M10" s="215">
        <f>C6*M9</f>
        <v>0</v>
      </c>
      <c r="N10" s="363" t="s">
        <v>123</v>
      </c>
      <c r="P10" s="513"/>
    </row>
    <row r="11" spans="1:16" ht="17.25" x14ac:dyDescent="0.35">
      <c r="A11" s="3"/>
      <c r="B11" s="213"/>
      <c r="C11" s="213"/>
      <c r="D11" s="216"/>
      <c r="E11" s="216"/>
      <c r="F11" s="216"/>
      <c r="G11" s="216"/>
      <c r="H11" s="216"/>
      <c r="I11" s="216"/>
      <c r="J11" s="216"/>
      <c r="K11" s="216"/>
      <c r="L11" s="216"/>
      <c r="M11" s="216"/>
      <c r="N11" s="18"/>
    </row>
    <row r="12" spans="1:16" ht="17.25" x14ac:dyDescent="0.35">
      <c r="A12" s="3"/>
      <c r="B12" s="213"/>
      <c r="C12" s="213"/>
      <c r="D12" s="216"/>
      <c r="E12" s="216"/>
      <c r="F12" s="216"/>
      <c r="G12" s="216"/>
      <c r="H12" s="216"/>
      <c r="I12" s="216"/>
      <c r="J12" s="216"/>
      <c r="K12" s="216"/>
      <c r="L12" s="216"/>
      <c r="M12" s="216"/>
      <c r="N12" s="18"/>
    </row>
    <row r="13" spans="1:16" ht="17.25" x14ac:dyDescent="0.35">
      <c r="A13" s="3"/>
      <c r="B13" s="102" t="s">
        <v>79</v>
      </c>
      <c r="C13" s="102"/>
      <c r="D13" s="216"/>
      <c r="E13" s="216"/>
      <c r="F13" s="216"/>
      <c r="G13" s="216"/>
      <c r="H13" s="216"/>
      <c r="I13" s="216"/>
      <c r="J13" s="216"/>
      <c r="K13" s="216"/>
      <c r="L13" s="216"/>
      <c r="M13" s="216"/>
      <c r="N13" s="18"/>
    </row>
    <row r="14" spans="1:16" ht="17.25" x14ac:dyDescent="0.35">
      <c r="A14" s="3"/>
      <c r="B14" s="102"/>
      <c r="C14" s="102"/>
      <c r="D14" s="216"/>
      <c r="E14" s="216"/>
      <c r="F14" s="216"/>
      <c r="G14" s="216"/>
      <c r="H14" s="216"/>
      <c r="I14" s="216"/>
      <c r="J14" s="216"/>
      <c r="K14" s="216"/>
      <c r="L14" s="216"/>
      <c r="M14" s="216"/>
      <c r="N14" s="18"/>
    </row>
    <row r="15" spans="1:16" ht="17.25" x14ac:dyDescent="0.35">
      <c r="A15" s="3"/>
      <c r="B15" s="227" t="s">
        <v>41</v>
      </c>
      <c r="C15" s="244"/>
      <c r="D15" s="514" t="s">
        <v>273</v>
      </c>
      <c r="E15" s="515"/>
      <c r="F15" s="515"/>
      <c r="G15" s="515"/>
      <c r="H15" s="515"/>
      <c r="I15" s="515"/>
      <c r="J15" s="515"/>
      <c r="K15" s="375"/>
      <c r="L15" s="375"/>
      <c r="N15" s="18"/>
    </row>
    <row r="16" spans="1:16" ht="33" customHeight="1" x14ac:dyDescent="0.35">
      <c r="A16" s="3"/>
      <c r="B16" s="103" t="s">
        <v>42</v>
      </c>
      <c r="C16" s="245"/>
      <c r="D16" s="510" t="str">
        <f>D5</f>
        <v>The price per square foot should be determined preferably from an independent valuation, otherwise it can be estimated using evidence from market research, such as the price of comparable facilities.</v>
      </c>
      <c r="E16" s="516"/>
      <c r="F16" s="516"/>
      <c r="G16" s="516"/>
      <c r="H16" s="516"/>
      <c r="I16" s="516"/>
      <c r="J16" s="516"/>
      <c r="K16" s="373"/>
      <c r="L16" s="373"/>
      <c r="N16" s="18"/>
    </row>
    <row r="17" spans="1:14" ht="33" customHeight="1" x14ac:dyDescent="0.35">
      <c r="A17" s="3"/>
      <c r="B17" s="207" t="s">
        <v>54</v>
      </c>
      <c r="C17" s="306">
        <f>SUM(C15*C16*12)</f>
        <v>0</v>
      </c>
      <c r="D17" s="510" t="s">
        <v>128</v>
      </c>
      <c r="E17" s="516"/>
      <c r="F17" s="516"/>
      <c r="G17" s="516"/>
      <c r="H17" s="516"/>
      <c r="I17" s="516"/>
      <c r="J17" s="516"/>
      <c r="K17" s="374"/>
      <c r="L17" s="374"/>
      <c r="N17" s="18"/>
    </row>
    <row r="18" spans="1:14" ht="17.25" x14ac:dyDescent="0.35">
      <c r="A18" s="3"/>
      <c r="B18" s="76"/>
      <c r="C18" s="76"/>
      <c r="D18" s="216"/>
      <c r="E18" s="216"/>
      <c r="F18" s="216"/>
      <c r="G18" s="216"/>
      <c r="H18" s="216"/>
      <c r="I18" s="216"/>
      <c r="J18" s="216"/>
      <c r="K18" s="216"/>
      <c r="L18" s="216"/>
      <c r="M18" s="216"/>
      <c r="N18" s="18"/>
    </row>
    <row r="19" spans="1:14" ht="17.25" x14ac:dyDescent="0.35">
      <c r="A19" s="3"/>
      <c r="B19" s="201"/>
      <c r="C19" s="50" t="s">
        <v>325</v>
      </c>
      <c r="D19" s="230" t="s">
        <v>6</v>
      </c>
      <c r="E19" s="230" t="s">
        <v>7</v>
      </c>
      <c r="F19" s="230" t="s">
        <v>8</v>
      </c>
      <c r="G19" s="230" t="s">
        <v>9</v>
      </c>
      <c r="H19" s="230" t="s">
        <v>10</v>
      </c>
      <c r="I19" s="230" t="s">
        <v>268</v>
      </c>
      <c r="J19" s="230" t="s">
        <v>269</v>
      </c>
      <c r="K19" s="230" t="s">
        <v>270</v>
      </c>
      <c r="L19" s="230" t="s">
        <v>271</v>
      </c>
      <c r="M19" s="231" t="s">
        <v>272</v>
      </c>
      <c r="N19" s="18"/>
    </row>
    <row r="20" spans="1:14" ht="71.25" customHeight="1" x14ac:dyDescent="0.35">
      <c r="A20" s="3"/>
      <c r="B20" s="209" t="s">
        <v>40</v>
      </c>
      <c r="C20" s="246"/>
      <c r="D20" s="246"/>
      <c r="E20" s="246"/>
      <c r="F20" s="246"/>
      <c r="G20" s="246"/>
      <c r="H20" s="246"/>
      <c r="I20" s="246"/>
      <c r="J20" s="246"/>
      <c r="K20" s="246"/>
      <c r="L20" s="246"/>
      <c r="M20" s="246"/>
      <c r="N20" s="18" t="s">
        <v>122</v>
      </c>
    </row>
    <row r="21" spans="1:14" ht="15.75" customHeight="1" x14ac:dyDescent="0.35">
      <c r="A21" s="3"/>
      <c r="B21" s="212" t="s">
        <v>39</v>
      </c>
      <c r="C21" s="215">
        <f>C17*C20</f>
        <v>0</v>
      </c>
      <c r="D21" s="215">
        <f>C17*D20</f>
        <v>0</v>
      </c>
      <c r="E21" s="215">
        <f>C17*E20</f>
        <v>0</v>
      </c>
      <c r="F21" s="215">
        <f>C17*F20</f>
        <v>0</v>
      </c>
      <c r="G21" s="215">
        <f>C17*G20</f>
        <v>0</v>
      </c>
      <c r="H21" s="215">
        <f>C17*H20</f>
        <v>0</v>
      </c>
      <c r="I21" s="215">
        <f>C17*I20</f>
        <v>0</v>
      </c>
      <c r="J21" s="215">
        <f>C17*J20</f>
        <v>0</v>
      </c>
      <c r="K21" s="215">
        <f>C17*K20</f>
        <v>0</v>
      </c>
      <c r="L21" s="215">
        <f>C17*L20</f>
        <v>0</v>
      </c>
      <c r="M21" s="215">
        <f>C17*M20</f>
        <v>0</v>
      </c>
      <c r="N21" s="18" t="s">
        <v>123</v>
      </c>
    </row>
    <row r="22" spans="1:14" x14ac:dyDescent="0.25">
      <c r="A22" s="3"/>
      <c r="B22" s="22"/>
      <c r="C22" s="22"/>
      <c r="D22" s="22"/>
      <c r="E22" s="22"/>
      <c r="F22" s="22"/>
      <c r="G22" s="22"/>
      <c r="H22" s="22"/>
      <c r="I22" s="22"/>
      <c r="J22" s="22"/>
      <c r="K22" s="22"/>
      <c r="L22" s="22"/>
      <c r="M22" s="22"/>
    </row>
    <row r="24" spans="1:14" ht="17.25" x14ac:dyDescent="0.35">
      <c r="B24" s="36" t="s">
        <v>386</v>
      </c>
      <c r="C24" s="36"/>
      <c r="D24" s="35"/>
      <c r="E24" s="35"/>
      <c r="F24" s="35"/>
      <c r="G24" s="35"/>
      <c r="H24" s="35"/>
      <c r="I24" s="35"/>
      <c r="J24" s="35"/>
      <c r="K24" s="35"/>
      <c r="L24" s="35"/>
      <c r="M24" s="35"/>
    </row>
    <row r="25" spans="1:14" ht="17.25" x14ac:dyDescent="0.35">
      <c r="B25" s="35"/>
      <c r="C25" s="35"/>
      <c r="D25" s="35"/>
      <c r="E25" s="35"/>
      <c r="F25" s="35"/>
      <c r="G25" s="35"/>
      <c r="H25" s="35"/>
      <c r="I25" s="35"/>
      <c r="J25" s="35"/>
      <c r="K25" s="35"/>
      <c r="L25" s="35"/>
      <c r="M25" s="35"/>
    </row>
    <row r="26" spans="1:14" ht="17.25" x14ac:dyDescent="0.35">
      <c r="B26" s="49"/>
      <c r="C26" s="50" t="s">
        <v>325</v>
      </c>
      <c r="D26" s="230" t="s">
        <v>6</v>
      </c>
      <c r="E26" s="230" t="s">
        <v>7</v>
      </c>
      <c r="F26" s="230" t="s">
        <v>8</v>
      </c>
      <c r="G26" s="230" t="s">
        <v>9</v>
      </c>
      <c r="H26" s="230" t="s">
        <v>10</v>
      </c>
      <c r="I26" s="230" t="s">
        <v>268</v>
      </c>
      <c r="J26" s="230" t="s">
        <v>269</v>
      </c>
      <c r="K26" s="230" t="s">
        <v>270</v>
      </c>
      <c r="L26" s="230" t="s">
        <v>271</v>
      </c>
      <c r="M26" s="231" t="s">
        <v>272</v>
      </c>
      <c r="N26" s="480" t="s">
        <v>387</v>
      </c>
    </row>
    <row r="27" spans="1:14" ht="17.25" x14ac:dyDescent="0.35">
      <c r="B27" s="285"/>
      <c r="C27" s="270"/>
      <c r="D27" s="270"/>
      <c r="E27" s="270"/>
      <c r="F27" s="270"/>
      <c r="G27" s="270"/>
      <c r="H27" s="270"/>
      <c r="I27" s="270"/>
      <c r="J27" s="270"/>
      <c r="K27" s="270"/>
      <c r="L27" s="270"/>
      <c r="M27" s="264"/>
      <c r="N27" s="480"/>
    </row>
    <row r="28" spans="1:14" ht="17.25" x14ac:dyDescent="0.35">
      <c r="B28" s="285"/>
      <c r="C28" s="270"/>
      <c r="D28" s="270"/>
      <c r="E28" s="270"/>
      <c r="F28" s="270"/>
      <c r="G28" s="270"/>
      <c r="H28" s="270"/>
      <c r="I28" s="270"/>
      <c r="J28" s="270"/>
      <c r="K28" s="270"/>
      <c r="L28" s="270"/>
      <c r="M28" s="264"/>
      <c r="N28" s="480"/>
    </row>
    <row r="29" spans="1:14" ht="17.25" x14ac:dyDescent="0.35">
      <c r="B29" s="285"/>
      <c r="C29" s="270"/>
      <c r="D29" s="270"/>
      <c r="E29" s="270"/>
      <c r="F29" s="270"/>
      <c r="G29" s="270"/>
      <c r="H29" s="270"/>
      <c r="I29" s="270"/>
      <c r="J29" s="270"/>
      <c r="K29" s="270"/>
      <c r="L29" s="270"/>
      <c r="M29" s="264"/>
      <c r="N29" s="480"/>
    </row>
    <row r="30" spans="1:14" ht="17.25" x14ac:dyDescent="0.35">
      <c r="B30" s="285"/>
      <c r="C30" s="270"/>
      <c r="D30" s="270"/>
      <c r="E30" s="270"/>
      <c r="F30" s="270"/>
      <c r="G30" s="270"/>
      <c r="H30" s="270"/>
      <c r="I30" s="270"/>
      <c r="J30" s="270"/>
      <c r="K30" s="270"/>
      <c r="L30" s="270"/>
      <c r="M30" s="264"/>
      <c r="N30" s="480"/>
    </row>
    <row r="31" spans="1:14" ht="17.25" x14ac:dyDescent="0.35">
      <c r="B31" s="285"/>
      <c r="C31" s="270"/>
      <c r="D31" s="270"/>
      <c r="E31" s="270"/>
      <c r="F31" s="270"/>
      <c r="G31" s="270"/>
      <c r="H31" s="270"/>
      <c r="I31" s="270"/>
      <c r="J31" s="270"/>
      <c r="K31" s="270"/>
      <c r="L31" s="270"/>
      <c r="M31" s="264"/>
      <c r="N31" s="480"/>
    </row>
    <row r="32" spans="1:14" ht="17.25" x14ac:dyDescent="0.35">
      <c r="B32" s="285"/>
      <c r="C32" s="270"/>
      <c r="D32" s="270"/>
      <c r="E32" s="270"/>
      <c r="F32" s="270"/>
      <c r="G32" s="270"/>
      <c r="H32" s="270"/>
      <c r="I32" s="270"/>
      <c r="J32" s="270"/>
      <c r="K32" s="270"/>
      <c r="L32" s="270"/>
      <c r="M32" s="264"/>
      <c r="N32" s="480"/>
    </row>
    <row r="33" spans="2:14" ht="17.25" x14ac:dyDescent="0.35">
      <c r="B33" s="285"/>
      <c r="C33" s="270"/>
      <c r="D33" s="270"/>
      <c r="E33" s="270"/>
      <c r="F33" s="270"/>
      <c r="G33" s="270"/>
      <c r="H33" s="270"/>
      <c r="I33" s="270"/>
      <c r="J33" s="270"/>
      <c r="K33" s="270"/>
      <c r="L33" s="270"/>
      <c r="M33" s="264"/>
      <c r="N33" s="480"/>
    </row>
    <row r="34" spans="2:14" ht="17.25" x14ac:dyDescent="0.35">
      <c r="B34" s="285"/>
      <c r="C34" s="270"/>
      <c r="D34" s="270"/>
      <c r="E34" s="270"/>
      <c r="F34" s="270"/>
      <c r="G34" s="270"/>
      <c r="H34" s="270"/>
      <c r="I34" s="270"/>
      <c r="J34" s="270"/>
      <c r="K34" s="270"/>
      <c r="L34" s="270"/>
      <c r="M34" s="264"/>
      <c r="N34" s="480"/>
    </row>
    <row r="35" spans="2:14" ht="17.25" x14ac:dyDescent="0.35">
      <c r="B35" s="64" t="s">
        <v>226</v>
      </c>
      <c r="C35" s="61">
        <f t="shared" ref="C35:H35" si="0">SUM(C27:C34)</f>
        <v>0</v>
      </c>
      <c r="D35" s="61">
        <f t="shared" si="0"/>
        <v>0</v>
      </c>
      <c r="E35" s="61">
        <f t="shared" si="0"/>
        <v>0</v>
      </c>
      <c r="F35" s="61">
        <f t="shared" si="0"/>
        <v>0</v>
      </c>
      <c r="G35" s="61">
        <f t="shared" si="0"/>
        <v>0</v>
      </c>
      <c r="H35" s="61">
        <f t="shared" si="0"/>
        <v>0</v>
      </c>
      <c r="I35" s="61">
        <f t="shared" ref="I35:M35" si="1">SUM(I27:I34)</f>
        <v>0</v>
      </c>
      <c r="J35" s="61">
        <f t="shared" si="1"/>
        <v>0</v>
      </c>
      <c r="K35" s="61">
        <f t="shared" si="1"/>
        <v>0</v>
      </c>
      <c r="L35" s="61">
        <f t="shared" si="1"/>
        <v>0</v>
      </c>
      <c r="M35" s="61">
        <f t="shared" si="1"/>
        <v>0</v>
      </c>
      <c r="N35" s="480"/>
    </row>
    <row r="36" spans="2:14" ht="17.25" x14ac:dyDescent="0.35">
      <c r="B36" s="17"/>
      <c r="C36" s="17"/>
      <c r="D36" s="17"/>
      <c r="E36" s="17"/>
      <c r="F36" s="17"/>
      <c r="G36" s="17"/>
      <c r="H36" s="17"/>
      <c r="I36" s="17"/>
      <c r="J36" s="17"/>
      <c r="K36" s="17"/>
      <c r="L36" s="17"/>
      <c r="M36" s="17"/>
    </row>
  </sheetData>
  <mergeCells count="7">
    <mergeCell ref="N26:N35"/>
    <mergeCell ref="D5:J5"/>
    <mergeCell ref="D6:J6"/>
    <mergeCell ref="P4:P10"/>
    <mergeCell ref="D15:J15"/>
    <mergeCell ref="D16:J16"/>
    <mergeCell ref="D17:J17"/>
  </mergeCells>
  <pageMargins left="0.7" right="0.7" top="0.75" bottom="0.75" header="0.3" footer="0.3"/>
  <pageSetup paperSize="9" scale="52"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FFFF00"/>
  </sheetPr>
  <dimension ref="B2:N9"/>
  <sheetViews>
    <sheetView view="pageBreakPreview" zoomScaleNormal="100" zoomScaleSheetLayoutView="100" workbookViewId="0">
      <selection activeCell="D5" sqref="D5:F5"/>
    </sheetView>
  </sheetViews>
  <sheetFormatPr defaultRowHeight="15" x14ac:dyDescent="0.25"/>
  <cols>
    <col min="2" max="3" width="14" customWidth="1"/>
    <col min="4" max="4" width="13" customWidth="1"/>
    <col min="5" max="5" width="10.28515625" customWidth="1"/>
    <col min="6" max="6" width="11.5703125" customWidth="1"/>
    <col min="7" max="7" width="11.42578125" customWidth="1"/>
    <col min="8" max="13" width="12.28515625" customWidth="1"/>
    <col min="14" max="14" width="70.85546875" customWidth="1"/>
  </cols>
  <sheetData>
    <row r="2" spans="2:14" ht="21.75" x14ac:dyDescent="0.45">
      <c r="B2" s="32" t="s">
        <v>302</v>
      </c>
      <c r="C2" s="32"/>
      <c r="D2" s="17"/>
      <c r="E2" s="17"/>
      <c r="F2" s="17"/>
      <c r="G2" s="17"/>
      <c r="H2" s="17"/>
      <c r="I2" s="17"/>
      <c r="J2" s="17"/>
      <c r="K2" s="17"/>
      <c r="L2" s="17"/>
      <c r="M2" s="17"/>
      <c r="N2" s="17"/>
    </row>
    <row r="3" spans="2:14" ht="17.25" x14ac:dyDescent="0.35">
      <c r="B3" s="17"/>
      <c r="C3" s="17"/>
      <c r="D3" s="17"/>
      <c r="E3" s="17"/>
      <c r="F3" s="17"/>
      <c r="G3" s="17"/>
      <c r="H3" s="17"/>
      <c r="I3" s="17"/>
      <c r="J3" s="17"/>
      <c r="K3" s="17"/>
      <c r="L3" s="17"/>
      <c r="M3" s="17"/>
      <c r="N3" s="17"/>
    </row>
    <row r="4" spans="2:14" ht="19.5" customHeight="1" x14ac:dyDescent="0.35">
      <c r="B4" s="37"/>
      <c r="C4" s="40" t="s">
        <v>325</v>
      </c>
      <c r="D4" s="77" t="s">
        <v>6</v>
      </c>
      <c r="E4" s="77" t="s">
        <v>7</v>
      </c>
      <c r="F4" s="77" t="s">
        <v>8</v>
      </c>
      <c r="G4" s="77" t="s">
        <v>9</v>
      </c>
      <c r="H4" s="77" t="s">
        <v>10</v>
      </c>
      <c r="I4" s="77" t="s">
        <v>268</v>
      </c>
      <c r="J4" s="77" t="s">
        <v>269</v>
      </c>
      <c r="K4" s="77" t="s">
        <v>270</v>
      </c>
      <c r="L4" s="77" t="s">
        <v>271</v>
      </c>
      <c r="M4" s="200" t="s">
        <v>272</v>
      </c>
      <c r="N4" s="17"/>
    </row>
    <row r="5" spans="2:14" ht="17.25" x14ac:dyDescent="0.25">
      <c r="B5" s="247" t="s">
        <v>18</v>
      </c>
      <c r="C5" s="252"/>
      <c r="D5" s="248"/>
      <c r="E5" s="248"/>
      <c r="F5" s="248"/>
      <c r="G5" s="249"/>
      <c r="H5" s="249"/>
      <c r="I5" s="249"/>
      <c r="J5" s="249"/>
      <c r="K5" s="249"/>
      <c r="L5" s="249"/>
      <c r="M5" s="250"/>
      <c r="N5" s="495" t="s">
        <v>132</v>
      </c>
    </row>
    <row r="6" spans="2:14" ht="17.25" x14ac:dyDescent="0.25">
      <c r="B6" s="247" t="s">
        <v>18</v>
      </c>
      <c r="C6" s="252"/>
      <c r="D6" s="249"/>
      <c r="E6" s="249"/>
      <c r="F6" s="249"/>
      <c r="G6" s="249"/>
      <c r="H6" s="249"/>
      <c r="I6" s="249"/>
      <c r="J6" s="249"/>
      <c r="K6" s="249"/>
      <c r="L6" s="249"/>
      <c r="M6" s="250"/>
      <c r="N6" s="495"/>
    </row>
    <row r="7" spans="2:14" ht="17.25" x14ac:dyDescent="0.25">
      <c r="B7" s="247" t="s">
        <v>18</v>
      </c>
      <c r="C7" s="252"/>
      <c r="D7" s="249"/>
      <c r="E7" s="249"/>
      <c r="F7" s="249"/>
      <c r="G7" s="249"/>
      <c r="H7" s="249"/>
      <c r="I7" s="249"/>
      <c r="J7" s="249"/>
      <c r="K7" s="249"/>
      <c r="L7" s="249"/>
      <c r="M7" s="250"/>
      <c r="N7" s="495"/>
    </row>
    <row r="8" spans="2:14" ht="17.25" x14ac:dyDescent="0.25">
      <c r="B8" s="247" t="s">
        <v>18</v>
      </c>
      <c r="C8" s="252"/>
      <c r="D8" s="249"/>
      <c r="E8" s="249"/>
      <c r="F8" s="249"/>
      <c r="G8" s="249"/>
      <c r="H8" s="249"/>
      <c r="I8" s="249"/>
      <c r="J8" s="249"/>
      <c r="K8" s="249"/>
      <c r="L8" s="249"/>
      <c r="M8" s="250"/>
      <c r="N8" s="495"/>
    </row>
    <row r="9" spans="2:14" ht="17.25" x14ac:dyDescent="0.35">
      <c r="B9" s="38" t="s">
        <v>39</v>
      </c>
      <c r="C9" s="202">
        <f>SUM(C5:C8)</f>
        <v>0</v>
      </c>
      <c r="D9" s="202">
        <f>SUM(D5:D8)</f>
        <v>0</v>
      </c>
      <c r="E9" s="202">
        <f t="shared" ref="E9:M9" si="0">SUM(E5:E8)</f>
        <v>0</v>
      </c>
      <c r="F9" s="202">
        <f t="shared" si="0"/>
        <v>0</v>
      </c>
      <c r="G9" s="202">
        <f t="shared" si="0"/>
        <v>0</v>
      </c>
      <c r="H9" s="202">
        <f t="shared" si="0"/>
        <v>0</v>
      </c>
      <c r="I9" s="202">
        <f t="shared" si="0"/>
        <v>0</v>
      </c>
      <c r="J9" s="202">
        <f t="shared" si="0"/>
        <v>0</v>
      </c>
      <c r="K9" s="202">
        <f t="shared" si="0"/>
        <v>0</v>
      </c>
      <c r="L9" s="202">
        <f t="shared" si="0"/>
        <v>0</v>
      </c>
      <c r="M9" s="203">
        <f t="shared" si="0"/>
        <v>0</v>
      </c>
      <c r="N9" s="17" t="s">
        <v>131</v>
      </c>
    </row>
  </sheetData>
  <mergeCells count="1">
    <mergeCell ref="N5:N8"/>
  </mergeCells>
  <pageMargins left="0.7" right="0.7" top="0.75" bottom="0.75" header="0.3" footer="0.3"/>
  <pageSetup paperSize="9" scale="58"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FFFF00"/>
  </sheetPr>
  <dimension ref="B2:N49"/>
  <sheetViews>
    <sheetView view="pageBreakPreview" topLeftCell="A22" zoomScaleNormal="100" zoomScaleSheetLayoutView="100" workbookViewId="0">
      <selection activeCell="D30" sqref="D30:M30"/>
    </sheetView>
  </sheetViews>
  <sheetFormatPr defaultRowHeight="15" x14ac:dyDescent="0.25"/>
  <cols>
    <col min="1" max="1" width="4.140625" customWidth="1"/>
    <col min="2" max="2" width="26.85546875" customWidth="1"/>
    <col min="3" max="3" width="10.28515625" customWidth="1"/>
    <col min="6" max="6" width="10.140625" customWidth="1"/>
    <col min="9" max="9" width="8.5703125" customWidth="1"/>
    <col min="10" max="10" width="10.85546875" customWidth="1"/>
    <col min="11" max="11" width="10" customWidth="1"/>
    <col min="14" max="14" width="55.5703125" customWidth="1"/>
  </cols>
  <sheetData>
    <row r="2" spans="2:14" ht="21.75" x14ac:dyDescent="0.45">
      <c r="B2" s="32" t="s">
        <v>56</v>
      </c>
      <c r="C2" s="32"/>
      <c r="D2" s="17"/>
      <c r="E2" s="17"/>
      <c r="F2" s="17"/>
      <c r="G2" s="17"/>
      <c r="H2" s="17"/>
      <c r="I2" s="17"/>
      <c r="J2" s="17"/>
      <c r="K2" s="17"/>
      <c r="L2" s="17"/>
      <c r="M2" s="17"/>
      <c r="N2" s="17"/>
    </row>
    <row r="3" spans="2:14" ht="17.25" x14ac:dyDescent="0.35">
      <c r="B3" s="17"/>
      <c r="C3" s="17"/>
      <c r="D3" s="17"/>
      <c r="E3" s="17"/>
      <c r="F3" s="17"/>
      <c r="G3" s="17"/>
      <c r="H3" s="17"/>
      <c r="I3" s="17"/>
      <c r="J3" s="17"/>
      <c r="K3" s="17"/>
      <c r="L3" s="17"/>
      <c r="M3" s="17"/>
      <c r="N3" s="17"/>
    </row>
    <row r="4" spans="2:14" ht="17.25" x14ac:dyDescent="0.35">
      <c r="B4" s="45" t="s">
        <v>337</v>
      </c>
      <c r="C4" s="45"/>
      <c r="D4" s="17"/>
      <c r="E4" s="17"/>
      <c r="F4" s="17"/>
      <c r="G4" s="17"/>
      <c r="H4" s="17"/>
      <c r="I4" s="17"/>
      <c r="J4" s="17"/>
      <c r="K4" s="17"/>
      <c r="L4" s="17"/>
      <c r="M4" s="17"/>
      <c r="N4" s="17"/>
    </row>
    <row r="5" spans="2:14" ht="17.25" x14ac:dyDescent="0.35">
      <c r="B5" s="17"/>
      <c r="C5" s="17"/>
      <c r="D5" s="17"/>
      <c r="E5" s="17"/>
      <c r="F5" s="17"/>
      <c r="G5" s="17"/>
      <c r="H5" s="17"/>
      <c r="I5" s="17"/>
      <c r="J5" s="17"/>
      <c r="K5" s="17"/>
      <c r="L5" s="17"/>
      <c r="M5" s="17"/>
      <c r="N5" s="17"/>
    </row>
    <row r="6" spans="2:14" ht="34.5" x14ac:dyDescent="0.35">
      <c r="B6" s="37"/>
      <c r="C6" s="40" t="s">
        <v>325</v>
      </c>
      <c r="D6" s="40" t="s">
        <v>6</v>
      </c>
      <c r="E6" s="40" t="s">
        <v>7</v>
      </c>
      <c r="F6" s="40" t="s">
        <v>8</v>
      </c>
      <c r="G6" s="40" t="s">
        <v>9</v>
      </c>
      <c r="H6" s="40" t="s">
        <v>10</v>
      </c>
      <c r="I6" s="40" t="s">
        <v>268</v>
      </c>
      <c r="J6" s="40" t="s">
        <v>269</v>
      </c>
      <c r="K6" s="40" t="s">
        <v>270</v>
      </c>
      <c r="L6" s="40" t="s">
        <v>271</v>
      </c>
      <c r="M6" s="41" t="s">
        <v>272</v>
      </c>
      <c r="N6" s="17"/>
    </row>
    <row r="7" spans="2:14" ht="17.25" x14ac:dyDescent="0.35">
      <c r="B7" s="209" t="s">
        <v>399</v>
      </c>
      <c r="C7" s="43">
        <f>C20</f>
        <v>0</v>
      </c>
      <c r="D7" s="43">
        <f>D20</f>
        <v>0</v>
      </c>
      <c r="E7" s="43">
        <f t="shared" ref="E7:M7" si="0">E20</f>
        <v>0</v>
      </c>
      <c r="F7" s="43">
        <f t="shared" si="0"/>
        <v>0</v>
      </c>
      <c r="G7" s="43">
        <f t="shared" si="0"/>
        <v>0</v>
      </c>
      <c r="H7" s="43">
        <f t="shared" si="0"/>
        <v>0</v>
      </c>
      <c r="I7" s="43">
        <f>I20</f>
        <v>0</v>
      </c>
      <c r="J7" s="43">
        <f t="shared" si="0"/>
        <v>0</v>
      </c>
      <c r="K7" s="43">
        <f t="shared" si="0"/>
        <v>0</v>
      </c>
      <c r="L7" s="43">
        <f t="shared" si="0"/>
        <v>0</v>
      </c>
      <c r="M7" s="43">
        <f t="shared" si="0"/>
        <v>0</v>
      </c>
      <c r="N7" s="17" t="s">
        <v>222</v>
      </c>
    </row>
    <row r="8" spans="2:14" ht="17.25" x14ac:dyDescent="0.35">
      <c r="B8" s="209" t="s">
        <v>140</v>
      </c>
      <c r="C8" s="44">
        <f>C47</f>
        <v>0</v>
      </c>
      <c r="D8" s="44">
        <f>D47</f>
        <v>0</v>
      </c>
      <c r="E8" s="44">
        <f t="shared" ref="E8:M8" si="1">E47</f>
        <v>0</v>
      </c>
      <c r="F8" s="44">
        <f t="shared" si="1"/>
        <v>0</v>
      </c>
      <c r="G8" s="44">
        <f t="shared" si="1"/>
        <v>0</v>
      </c>
      <c r="H8" s="44">
        <f t="shared" si="1"/>
        <v>0</v>
      </c>
      <c r="I8" s="44">
        <f>I47</f>
        <v>0</v>
      </c>
      <c r="J8" s="44">
        <f t="shared" si="1"/>
        <v>0</v>
      </c>
      <c r="K8" s="44">
        <f t="shared" si="1"/>
        <v>0</v>
      </c>
      <c r="L8" s="44">
        <f t="shared" si="1"/>
        <v>0</v>
      </c>
      <c r="M8" s="44">
        <f t="shared" si="1"/>
        <v>0</v>
      </c>
      <c r="N8" s="17" t="s">
        <v>223</v>
      </c>
    </row>
    <row r="9" spans="2:14" ht="17.25" x14ac:dyDescent="0.35">
      <c r="B9" s="251" t="s">
        <v>18</v>
      </c>
      <c r="C9" s="391"/>
      <c r="D9" s="252"/>
      <c r="E9" s="252"/>
      <c r="F9" s="252"/>
      <c r="G9" s="252"/>
      <c r="H9" s="252"/>
      <c r="I9" s="252"/>
      <c r="J9" s="252"/>
      <c r="K9" s="252"/>
      <c r="L9" s="252"/>
      <c r="M9" s="253"/>
      <c r="N9" s="17"/>
    </row>
    <row r="10" spans="2:14" ht="17.25" x14ac:dyDescent="0.35">
      <c r="B10" s="251" t="s">
        <v>18</v>
      </c>
      <c r="C10" s="391"/>
      <c r="D10" s="252"/>
      <c r="E10" s="252"/>
      <c r="F10" s="252"/>
      <c r="G10" s="252"/>
      <c r="H10" s="252"/>
      <c r="I10" s="252"/>
      <c r="J10" s="252"/>
      <c r="K10" s="252"/>
      <c r="L10" s="252"/>
      <c r="M10" s="253"/>
      <c r="N10" s="17"/>
    </row>
    <row r="11" spans="2:14" ht="17.25" x14ac:dyDescent="0.35">
      <c r="B11" s="251" t="s">
        <v>18</v>
      </c>
      <c r="C11" s="391"/>
      <c r="D11" s="252"/>
      <c r="E11" s="252"/>
      <c r="F11" s="252"/>
      <c r="G11" s="252"/>
      <c r="H11" s="252"/>
      <c r="I11" s="252"/>
      <c r="J11" s="252"/>
      <c r="K11" s="252"/>
      <c r="L11" s="252"/>
      <c r="M11" s="253"/>
      <c r="N11" s="17"/>
    </row>
    <row r="12" spans="2:14" ht="17.25" x14ac:dyDescent="0.35">
      <c r="B12" s="145" t="s">
        <v>39</v>
      </c>
      <c r="C12" s="39">
        <f>SUM(C7:C10)</f>
        <v>0</v>
      </c>
      <c r="D12" s="39">
        <f>SUM(D7:D10)</f>
        <v>0</v>
      </c>
      <c r="E12" s="39">
        <f t="shared" ref="E12:M12" si="2">SUM(E7:E10)</f>
        <v>0</v>
      </c>
      <c r="F12" s="39">
        <f t="shared" si="2"/>
        <v>0</v>
      </c>
      <c r="G12" s="39">
        <f t="shared" si="2"/>
        <v>0</v>
      </c>
      <c r="H12" s="39">
        <f t="shared" si="2"/>
        <v>0</v>
      </c>
      <c r="I12" s="39">
        <f>SUM(I7:I10)</f>
        <v>0</v>
      </c>
      <c r="J12" s="39">
        <f t="shared" si="2"/>
        <v>0</v>
      </c>
      <c r="K12" s="39">
        <f t="shared" si="2"/>
        <v>0</v>
      </c>
      <c r="L12" s="39">
        <f t="shared" si="2"/>
        <v>0</v>
      </c>
      <c r="M12" s="39">
        <f t="shared" si="2"/>
        <v>0</v>
      </c>
      <c r="N12" s="17"/>
    </row>
    <row r="13" spans="2:14" ht="17.25" x14ac:dyDescent="0.35">
      <c r="B13" s="76"/>
      <c r="C13" s="76"/>
      <c r="D13" s="17"/>
      <c r="E13" s="17"/>
      <c r="F13" s="17"/>
      <c r="G13" s="17"/>
      <c r="H13" s="17"/>
      <c r="I13" s="17"/>
      <c r="J13" s="17"/>
      <c r="K13" s="17"/>
      <c r="L13" s="17"/>
      <c r="M13" s="17"/>
      <c r="N13" s="17"/>
    </row>
    <row r="14" spans="2:14" ht="17.25" x14ac:dyDescent="0.35">
      <c r="B14" s="76"/>
      <c r="C14" s="76"/>
      <c r="D14" s="17"/>
      <c r="E14" s="17"/>
      <c r="F14" s="17"/>
      <c r="G14" s="17"/>
      <c r="H14" s="17"/>
      <c r="I14" s="17"/>
      <c r="J14" s="17"/>
      <c r="K14" s="17"/>
      <c r="L14" s="17"/>
      <c r="M14" s="17"/>
      <c r="N14" s="17"/>
    </row>
    <row r="15" spans="2:14" ht="17.25" x14ac:dyDescent="0.35">
      <c r="B15" s="210" t="s">
        <v>133</v>
      </c>
      <c r="C15" s="210"/>
      <c r="D15" s="17"/>
      <c r="E15" s="17"/>
      <c r="F15" s="17"/>
      <c r="G15" s="17"/>
      <c r="H15" s="17"/>
      <c r="I15" s="17"/>
      <c r="J15" s="17"/>
      <c r="K15" s="17"/>
      <c r="L15" s="17"/>
      <c r="M15" s="17"/>
      <c r="N15" s="17"/>
    </row>
    <row r="16" spans="2:14" ht="18" customHeight="1" x14ac:dyDescent="0.35">
      <c r="B16" s="76"/>
      <c r="C16" s="76"/>
      <c r="D16" s="17"/>
      <c r="E16" s="17"/>
      <c r="F16" s="17"/>
      <c r="G16" s="17"/>
      <c r="H16" s="17"/>
      <c r="I16" s="17"/>
      <c r="J16" s="17"/>
      <c r="K16" s="17"/>
      <c r="L16" s="17"/>
      <c r="M16" s="17"/>
      <c r="N16" s="17"/>
    </row>
    <row r="17" spans="2:14" ht="34.5" x14ac:dyDescent="0.35">
      <c r="B17" s="201"/>
      <c r="C17" s="40" t="s">
        <v>325</v>
      </c>
      <c r="D17" s="40" t="s">
        <v>6</v>
      </c>
      <c r="E17" s="40" t="s">
        <v>7</v>
      </c>
      <c r="F17" s="40" t="s">
        <v>8</v>
      </c>
      <c r="G17" s="40" t="s">
        <v>9</v>
      </c>
      <c r="H17" s="40" t="s">
        <v>10</v>
      </c>
      <c r="I17" s="40" t="s">
        <v>268</v>
      </c>
      <c r="J17" s="40" t="s">
        <v>269</v>
      </c>
      <c r="K17" s="40" t="s">
        <v>270</v>
      </c>
      <c r="L17" s="40" t="s">
        <v>271</v>
      </c>
      <c r="M17" s="41" t="s">
        <v>272</v>
      </c>
      <c r="N17" s="18"/>
    </row>
    <row r="18" spans="2:14" ht="17.25" x14ac:dyDescent="0.35">
      <c r="B18" s="209" t="s">
        <v>134</v>
      </c>
      <c r="C18" s="254"/>
      <c r="D18" s="254"/>
      <c r="E18" s="254"/>
      <c r="F18" s="252"/>
      <c r="G18" s="252"/>
      <c r="H18" s="252"/>
      <c r="I18" s="252"/>
      <c r="J18" s="252"/>
      <c r="K18" s="252"/>
      <c r="L18" s="252"/>
      <c r="M18" s="253"/>
      <c r="N18" s="18" t="s">
        <v>141</v>
      </c>
    </row>
    <row r="19" spans="2:14" ht="17.25" x14ac:dyDescent="0.35">
      <c r="B19" s="209" t="s">
        <v>135</v>
      </c>
      <c r="C19" s="252"/>
      <c r="D19" s="252"/>
      <c r="E19" s="252"/>
      <c r="F19" s="252"/>
      <c r="G19" s="252"/>
      <c r="H19" s="252"/>
      <c r="I19" s="252"/>
      <c r="J19" s="252"/>
      <c r="K19" s="252"/>
      <c r="L19" s="252"/>
      <c r="M19" s="252"/>
      <c r="N19" s="18" t="s">
        <v>142</v>
      </c>
    </row>
    <row r="20" spans="2:14" ht="17.25" x14ac:dyDescent="0.35">
      <c r="B20" s="211" t="s">
        <v>39</v>
      </c>
      <c r="C20" s="46">
        <f>C18*C19</f>
        <v>0</v>
      </c>
      <c r="D20" s="46">
        <f>D18*D19</f>
        <v>0</v>
      </c>
      <c r="E20" s="46">
        <f t="shared" ref="E20:M20" si="3">E18*E19</f>
        <v>0</v>
      </c>
      <c r="F20" s="46">
        <f t="shared" si="3"/>
        <v>0</v>
      </c>
      <c r="G20" s="46">
        <f t="shared" si="3"/>
        <v>0</v>
      </c>
      <c r="H20" s="46">
        <f t="shared" si="3"/>
        <v>0</v>
      </c>
      <c r="I20" s="46">
        <f>I18*I19</f>
        <v>0</v>
      </c>
      <c r="J20" s="46">
        <f t="shared" si="3"/>
        <v>0</v>
      </c>
      <c r="K20" s="46">
        <f t="shared" si="3"/>
        <v>0</v>
      </c>
      <c r="L20" s="46">
        <f t="shared" si="3"/>
        <v>0</v>
      </c>
      <c r="M20" s="46">
        <f t="shared" si="3"/>
        <v>0</v>
      </c>
      <c r="N20" s="18" t="s">
        <v>143</v>
      </c>
    </row>
    <row r="21" spans="2:14" ht="17.25" x14ac:dyDescent="0.35">
      <c r="B21" s="76"/>
      <c r="C21" s="76"/>
      <c r="D21" s="17"/>
      <c r="E21" s="17"/>
      <c r="F21" s="17"/>
      <c r="G21" s="17"/>
      <c r="H21" s="17"/>
      <c r="I21" s="17"/>
      <c r="J21" s="17"/>
      <c r="K21" s="17"/>
      <c r="L21" s="17"/>
      <c r="M21" s="17"/>
      <c r="N21" s="18"/>
    </row>
    <row r="22" spans="2:14" ht="17.25" x14ac:dyDescent="0.35">
      <c r="B22" s="76"/>
      <c r="C22" s="76"/>
      <c r="D22" s="17"/>
      <c r="E22" s="17"/>
      <c r="F22" s="17"/>
      <c r="G22" s="17"/>
      <c r="H22" s="17"/>
      <c r="I22" s="17"/>
      <c r="J22" s="17"/>
      <c r="K22" s="17"/>
      <c r="L22" s="17"/>
      <c r="M22" s="17"/>
      <c r="N22" s="18"/>
    </row>
    <row r="23" spans="2:14" ht="17.25" x14ac:dyDescent="0.35">
      <c r="B23" s="210" t="s">
        <v>136</v>
      </c>
      <c r="C23" s="210"/>
      <c r="D23" s="17"/>
      <c r="E23" s="17"/>
      <c r="F23" s="17"/>
      <c r="G23" s="17"/>
      <c r="H23" s="17"/>
      <c r="I23" s="17"/>
      <c r="J23" s="17"/>
      <c r="K23" s="17"/>
      <c r="L23" s="17"/>
      <c r="M23" s="17"/>
      <c r="N23" s="18"/>
    </row>
    <row r="24" spans="2:14" ht="15" customHeight="1" x14ac:dyDescent="0.35">
      <c r="B24" s="76"/>
      <c r="C24" s="76"/>
      <c r="D24" s="17"/>
      <c r="E24" s="17"/>
      <c r="F24" s="17"/>
      <c r="G24" s="17"/>
      <c r="H24" s="17"/>
      <c r="I24" s="17"/>
      <c r="J24" s="17"/>
      <c r="K24" s="17"/>
      <c r="L24" s="17"/>
      <c r="M24" s="17"/>
      <c r="N24" s="18"/>
    </row>
    <row r="25" spans="2:14" ht="51.75" x14ac:dyDescent="0.35">
      <c r="B25" s="83" t="s">
        <v>2</v>
      </c>
      <c r="C25" s="95" t="s">
        <v>325</v>
      </c>
      <c r="D25" s="84" t="s">
        <v>6</v>
      </c>
      <c r="E25" s="84" t="s">
        <v>7</v>
      </c>
      <c r="F25" s="84" t="s">
        <v>8</v>
      </c>
      <c r="G25" s="84" t="s">
        <v>9</v>
      </c>
      <c r="H25" s="84" t="s">
        <v>10</v>
      </c>
      <c r="I25" s="77" t="s">
        <v>268</v>
      </c>
      <c r="J25" s="77" t="s">
        <v>269</v>
      </c>
      <c r="K25" s="77" t="s">
        <v>270</v>
      </c>
      <c r="L25" s="77" t="s">
        <v>271</v>
      </c>
      <c r="M25" s="200" t="s">
        <v>272</v>
      </c>
      <c r="N25" s="18" t="s">
        <v>146</v>
      </c>
    </row>
    <row r="26" spans="2:14" ht="69" x14ac:dyDescent="0.35">
      <c r="B26" s="150" t="str">
        <f>Events!B16</f>
        <v>Ceremonies (marriage, civil partnership, welcoming or renewal of vows)</v>
      </c>
      <c r="C26" s="208">
        <f>Events!C16</f>
        <v>0</v>
      </c>
      <c r="D26" s="208">
        <f>Events!E16</f>
        <v>0</v>
      </c>
      <c r="E26" s="208">
        <f>Events!F16</f>
        <v>0</v>
      </c>
      <c r="F26" s="208">
        <f>Events!G16</f>
        <v>0</v>
      </c>
      <c r="G26" s="208">
        <f>Events!H16</f>
        <v>0</v>
      </c>
      <c r="H26" s="208">
        <f>Events!I16</f>
        <v>0</v>
      </c>
      <c r="I26" s="208">
        <f>Events!J16</f>
        <v>0</v>
      </c>
      <c r="J26" s="208">
        <f>Events!K16</f>
        <v>0</v>
      </c>
      <c r="K26" s="208">
        <f>Events!L16</f>
        <v>0</v>
      </c>
      <c r="L26" s="208">
        <f>Events!M16</f>
        <v>0</v>
      </c>
      <c r="M26" s="208">
        <f>Events!N16</f>
        <v>0</v>
      </c>
      <c r="N26" s="18"/>
    </row>
    <row r="27" spans="2:14" ht="15" customHeight="1" x14ac:dyDescent="0.35">
      <c r="B27" s="209" t="s">
        <v>137</v>
      </c>
      <c r="C27" s="255"/>
      <c r="D27" s="255"/>
      <c r="E27" s="255"/>
      <c r="F27" s="255"/>
      <c r="G27" s="255"/>
      <c r="H27" s="255"/>
      <c r="I27" s="255"/>
      <c r="J27" s="255"/>
      <c r="K27" s="255"/>
      <c r="L27" s="255"/>
      <c r="M27" s="255"/>
      <c r="N27" s="18" t="s">
        <v>144</v>
      </c>
    </row>
    <row r="28" spans="2:14" ht="17.25" x14ac:dyDescent="0.35">
      <c r="B28" s="209" t="s">
        <v>138</v>
      </c>
      <c r="C28" s="195">
        <f>C26*C27</f>
        <v>0</v>
      </c>
      <c r="D28" s="195">
        <f>D26*D27</f>
        <v>0</v>
      </c>
      <c r="E28" s="195">
        <f t="shared" ref="E28:M28" si="4">E26*E27</f>
        <v>0</v>
      </c>
      <c r="F28" s="195">
        <f t="shared" si="4"/>
        <v>0</v>
      </c>
      <c r="G28" s="195">
        <f t="shared" si="4"/>
        <v>0</v>
      </c>
      <c r="H28" s="195">
        <f t="shared" si="4"/>
        <v>0</v>
      </c>
      <c r="I28" s="195">
        <f>I26*I27</f>
        <v>0</v>
      </c>
      <c r="J28" s="195">
        <f t="shared" si="4"/>
        <v>0</v>
      </c>
      <c r="K28" s="195">
        <f t="shared" si="4"/>
        <v>0</v>
      </c>
      <c r="L28" s="195">
        <f t="shared" si="4"/>
        <v>0</v>
      </c>
      <c r="M28" s="195">
        <f t="shared" si="4"/>
        <v>0</v>
      </c>
      <c r="N28" s="18"/>
    </row>
    <row r="29" spans="2:14" ht="17.25" x14ac:dyDescent="0.35">
      <c r="B29" s="150" t="str">
        <f>Events!B17</f>
        <v>Exhibitions</v>
      </c>
      <c r="C29" s="208">
        <f>Events!C17</f>
        <v>0</v>
      </c>
      <c r="D29" s="208">
        <f>Events!E17</f>
        <v>0</v>
      </c>
      <c r="E29" s="208">
        <f>Events!F17</f>
        <v>0</v>
      </c>
      <c r="F29" s="208">
        <f>Events!G17</f>
        <v>0</v>
      </c>
      <c r="G29" s="208">
        <f>Events!H17</f>
        <v>0</v>
      </c>
      <c r="H29" s="208">
        <f>Events!I17</f>
        <v>0</v>
      </c>
      <c r="I29" s="208">
        <f>Events!J17</f>
        <v>0</v>
      </c>
      <c r="J29" s="208">
        <f>Events!K17</f>
        <v>0</v>
      </c>
      <c r="K29" s="208">
        <f>Events!L17</f>
        <v>0</v>
      </c>
      <c r="L29" s="208">
        <f>Events!M17</f>
        <v>0</v>
      </c>
      <c r="M29" s="208">
        <f>Events!N17</f>
        <v>0</v>
      </c>
      <c r="N29" s="18"/>
    </row>
    <row r="30" spans="2:14" ht="16.5" customHeight="1" x14ac:dyDescent="0.35">
      <c r="B30" s="209" t="s">
        <v>137</v>
      </c>
      <c r="C30" s="255"/>
      <c r="D30" s="255"/>
      <c r="E30" s="255"/>
      <c r="F30" s="255"/>
      <c r="G30" s="255"/>
      <c r="H30" s="255"/>
      <c r="I30" s="255"/>
      <c r="J30" s="255"/>
      <c r="K30" s="255"/>
      <c r="L30" s="255"/>
      <c r="M30" s="256"/>
      <c r="N30" s="18" t="s">
        <v>145</v>
      </c>
    </row>
    <row r="31" spans="2:14" ht="17.25" x14ac:dyDescent="0.35">
      <c r="B31" s="209" t="s">
        <v>138</v>
      </c>
      <c r="C31" s="195">
        <f>C29*C30</f>
        <v>0</v>
      </c>
      <c r="D31" s="195">
        <f>D29*D30</f>
        <v>0</v>
      </c>
      <c r="E31" s="195">
        <f t="shared" ref="E31" si="5">E29*E30</f>
        <v>0</v>
      </c>
      <c r="F31" s="195">
        <f t="shared" ref="F31" si="6">F29*F30</f>
        <v>0</v>
      </c>
      <c r="G31" s="195">
        <f t="shared" ref="G31" si="7">G29*G30</f>
        <v>0</v>
      </c>
      <c r="H31" s="195">
        <f t="shared" ref="H31" si="8">H29*H30</f>
        <v>0</v>
      </c>
      <c r="I31" s="195">
        <f>I29*I30</f>
        <v>0</v>
      </c>
      <c r="J31" s="195">
        <f t="shared" ref="J31:M31" si="9">J29*J30</f>
        <v>0</v>
      </c>
      <c r="K31" s="195">
        <f t="shared" si="9"/>
        <v>0</v>
      </c>
      <c r="L31" s="195">
        <f t="shared" si="9"/>
        <v>0</v>
      </c>
      <c r="M31" s="195">
        <f t="shared" si="9"/>
        <v>0</v>
      </c>
      <c r="N31" s="18"/>
    </row>
    <row r="32" spans="2:14" ht="17.25" x14ac:dyDescent="0.35">
      <c r="B32" s="150" t="str">
        <f>Events!B18</f>
        <v>Functions</v>
      </c>
      <c r="C32" s="208">
        <f>Events!C18</f>
        <v>0</v>
      </c>
      <c r="D32" s="208">
        <f>Events!E18</f>
        <v>0</v>
      </c>
      <c r="E32" s="208">
        <f>Events!F18</f>
        <v>0</v>
      </c>
      <c r="F32" s="208">
        <f>Events!G18</f>
        <v>0</v>
      </c>
      <c r="G32" s="208">
        <f>Events!H18</f>
        <v>0</v>
      </c>
      <c r="H32" s="208">
        <f>Events!I18</f>
        <v>0</v>
      </c>
      <c r="I32" s="208">
        <f>Events!J18</f>
        <v>0</v>
      </c>
      <c r="J32" s="208">
        <f>Events!K18</f>
        <v>0</v>
      </c>
      <c r="K32" s="208">
        <f>Events!L18</f>
        <v>0</v>
      </c>
      <c r="L32" s="208">
        <f>Events!M18</f>
        <v>0</v>
      </c>
      <c r="M32" s="208">
        <f>Events!N18</f>
        <v>0</v>
      </c>
      <c r="N32" s="18"/>
    </row>
    <row r="33" spans="2:14" ht="15" customHeight="1" x14ac:dyDescent="0.35">
      <c r="B33" s="209" t="s">
        <v>137</v>
      </c>
      <c r="C33" s="255"/>
      <c r="D33" s="255"/>
      <c r="E33" s="255"/>
      <c r="F33" s="255"/>
      <c r="G33" s="255"/>
      <c r="H33" s="255"/>
      <c r="I33" s="255"/>
      <c r="J33" s="255"/>
      <c r="K33" s="255"/>
      <c r="L33" s="255"/>
      <c r="M33" s="255"/>
      <c r="N33" s="18" t="s">
        <v>338</v>
      </c>
    </row>
    <row r="34" spans="2:14" ht="17.25" x14ac:dyDescent="0.35">
      <c r="B34" s="209" t="s">
        <v>138</v>
      </c>
      <c r="C34" s="195">
        <f>C32*C33</f>
        <v>0</v>
      </c>
      <c r="D34" s="195">
        <f>D32*D33</f>
        <v>0</v>
      </c>
      <c r="E34" s="195">
        <f t="shared" ref="E34" si="10">E32*E33</f>
        <v>0</v>
      </c>
      <c r="F34" s="195">
        <f t="shared" ref="F34" si="11">F32*F33</f>
        <v>0</v>
      </c>
      <c r="G34" s="195">
        <f t="shared" ref="G34" si="12">G32*G33</f>
        <v>0</v>
      </c>
      <c r="H34" s="195">
        <f t="shared" ref="H34" si="13">H32*H33</f>
        <v>0</v>
      </c>
      <c r="I34" s="195">
        <f>I32*I33</f>
        <v>0</v>
      </c>
      <c r="J34" s="195">
        <f t="shared" ref="J34:M34" si="14">J32*J33</f>
        <v>0</v>
      </c>
      <c r="K34" s="195">
        <f t="shared" si="14"/>
        <v>0</v>
      </c>
      <c r="L34" s="195">
        <f t="shared" si="14"/>
        <v>0</v>
      </c>
      <c r="M34" s="195">
        <f t="shared" si="14"/>
        <v>0</v>
      </c>
      <c r="N34" s="18"/>
    </row>
    <row r="35" spans="2:14" ht="17.25" x14ac:dyDescent="0.35">
      <c r="B35" s="150" t="str">
        <f>Events!B19</f>
        <v>Other</v>
      </c>
      <c r="C35" s="208">
        <f>Events!C19</f>
        <v>0</v>
      </c>
      <c r="D35" s="208">
        <f>Events!E19</f>
        <v>0</v>
      </c>
      <c r="E35" s="208">
        <f>Events!F19</f>
        <v>0</v>
      </c>
      <c r="F35" s="208">
        <f>Events!G19</f>
        <v>0</v>
      </c>
      <c r="G35" s="208">
        <f>Events!H19</f>
        <v>0</v>
      </c>
      <c r="H35" s="208">
        <f>Events!I19</f>
        <v>0</v>
      </c>
      <c r="I35" s="208">
        <f>Events!J19</f>
        <v>0</v>
      </c>
      <c r="J35" s="208">
        <f>Events!K19</f>
        <v>0</v>
      </c>
      <c r="K35" s="208">
        <f>Events!L19</f>
        <v>0</v>
      </c>
      <c r="L35" s="208">
        <f>Events!M19</f>
        <v>0</v>
      </c>
      <c r="M35" s="208">
        <f>Events!N19</f>
        <v>0</v>
      </c>
      <c r="N35" s="18"/>
    </row>
    <row r="36" spans="2:14" ht="17.25" x14ac:dyDescent="0.35">
      <c r="B36" s="209" t="s">
        <v>137</v>
      </c>
      <c r="C36" s="255"/>
      <c r="D36" s="255"/>
      <c r="E36" s="255"/>
      <c r="F36" s="255"/>
      <c r="G36" s="255"/>
      <c r="H36" s="255"/>
      <c r="I36" s="255"/>
      <c r="J36" s="255"/>
      <c r="K36" s="255"/>
      <c r="L36" s="255"/>
      <c r="M36" s="256"/>
      <c r="N36" s="18"/>
    </row>
    <row r="37" spans="2:14" ht="17.25" x14ac:dyDescent="0.35">
      <c r="B37" s="209" t="s">
        <v>138</v>
      </c>
      <c r="C37" s="195">
        <f>C35*C36</f>
        <v>0</v>
      </c>
      <c r="D37" s="195">
        <f>D35*D36</f>
        <v>0</v>
      </c>
      <c r="E37" s="195">
        <f t="shared" ref="E37" si="15">E35*E36</f>
        <v>0</v>
      </c>
      <c r="F37" s="195">
        <f t="shared" ref="F37" si="16">F35*F36</f>
        <v>0</v>
      </c>
      <c r="G37" s="195">
        <f t="shared" ref="G37" si="17">G35*G36</f>
        <v>0</v>
      </c>
      <c r="H37" s="195">
        <f t="shared" ref="H37" si="18">H35*H36</f>
        <v>0</v>
      </c>
      <c r="I37" s="195">
        <f>I35*I36</f>
        <v>0</v>
      </c>
      <c r="J37" s="195">
        <f t="shared" ref="J37:M37" si="19">J35*J36</f>
        <v>0</v>
      </c>
      <c r="K37" s="195">
        <f t="shared" si="19"/>
        <v>0</v>
      </c>
      <c r="L37" s="195">
        <f t="shared" si="19"/>
        <v>0</v>
      </c>
      <c r="M37" s="195">
        <f t="shared" si="19"/>
        <v>0</v>
      </c>
      <c r="N37" s="18"/>
    </row>
    <row r="38" spans="2:14" ht="17.25" x14ac:dyDescent="0.35">
      <c r="B38" s="150" t="str">
        <f>Events!B20</f>
        <v>Other</v>
      </c>
      <c r="C38" s="208">
        <f>Events!C20</f>
        <v>0</v>
      </c>
      <c r="D38" s="208">
        <f>Events!E20</f>
        <v>0</v>
      </c>
      <c r="E38" s="208">
        <f>Events!F20</f>
        <v>0</v>
      </c>
      <c r="F38" s="208">
        <f>Events!G20</f>
        <v>0</v>
      </c>
      <c r="G38" s="208">
        <f>Events!H20</f>
        <v>0</v>
      </c>
      <c r="H38" s="208">
        <f>Events!I20</f>
        <v>0</v>
      </c>
      <c r="I38" s="208">
        <f>Events!J20</f>
        <v>0</v>
      </c>
      <c r="J38" s="208">
        <f>Events!K20</f>
        <v>0</v>
      </c>
      <c r="K38" s="208">
        <f>Events!L20</f>
        <v>0</v>
      </c>
      <c r="L38" s="208">
        <f>Events!M20</f>
        <v>0</v>
      </c>
      <c r="M38" s="208">
        <f>Events!N20</f>
        <v>0</v>
      </c>
      <c r="N38" s="18"/>
    </row>
    <row r="39" spans="2:14" ht="17.25" x14ac:dyDescent="0.35">
      <c r="B39" s="209" t="s">
        <v>137</v>
      </c>
      <c r="C39" s="255"/>
      <c r="D39" s="255"/>
      <c r="E39" s="255"/>
      <c r="F39" s="255"/>
      <c r="G39" s="255"/>
      <c r="H39" s="255"/>
      <c r="I39" s="255"/>
      <c r="J39" s="255"/>
      <c r="K39" s="255"/>
      <c r="L39" s="255"/>
      <c r="M39" s="256"/>
      <c r="N39" s="18"/>
    </row>
    <row r="40" spans="2:14" ht="17.25" x14ac:dyDescent="0.35">
      <c r="B40" s="209" t="s">
        <v>138</v>
      </c>
      <c r="C40" s="195">
        <f>C38*C39</f>
        <v>0</v>
      </c>
      <c r="D40" s="195">
        <f>D38*D39</f>
        <v>0</v>
      </c>
      <c r="E40" s="195">
        <f t="shared" ref="E40" si="20">E38*E39</f>
        <v>0</v>
      </c>
      <c r="F40" s="195">
        <f t="shared" ref="F40" si="21">F38*F39</f>
        <v>0</v>
      </c>
      <c r="G40" s="195">
        <f t="shared" ref="G40" si="22">G38*G39</f>
        <v>0</v>
      </c>
      <c r="H40" s="195">
        <f t="shared" ref="H40" si="23">H38*H39</f>
        <v>0</v>
      </c>
      <c r="I40" s="195">
        <f>I38*I39</f>
        <v>0</v>
      </c>
      <c r="J40" s="195">
        <f t="shared" ref="J40:M40" si="24">J38*J39</f>
        <v>0</v>
      </c>
      <c r="K40" s="195">
        <f t="shared" si="24"/>
        <v>0</v>
      </c>
      <c r="L40" s="195">
        <f t="shared" si="24"/>
        <v>0</v>
      </c>
      <c r="M40" s="195">
        <f t="shared" si="24"/>
        <v>0</v>
      </c>
      <c r="N40" s="18"/>
    </row>
    <row r="41" spans="2:14" ht="17.25" x14ac:dyDescent="0.35">
      <c r="B41" s="150" t="str">
        <f>Events!B21</f>
        <v>Other</v>
      </c>
      <c r="C41" s="208">
        <f>Events!C21</f>
        <v>0</v>
      </c>
      <c r="D41" s="208">
        <f>Events!E21</f>
        <v>0</v>
      </c>
      <c r="E41" s="208">
        <f>Events!F21</f>
        <v>0</v>
      </c>
      <c r="F41" s="208">
        <f>Events!G21</f>
        <v>0</v>
      </c>
      <c r="G41" s="208">
        <f>Events!H21</f>
        <v>0</v>
      </c>
      <c r="H41" s="208">
        <f>Events!I21</f>
        <v>0</v>
      </c>
      <c r="I41" s="208">
        <f>Events!J21</f>
        <v>0</v>
      </c>
      <c r="J41" s="208">
        <f>Events!K21</f>
        <v>0</v>
      </c>
      <c r="K41" s="208">
        <f>Events!L21</f>
        <v>0</v>
      </c>
      <c r="L41" s="208">
        <f>Events!M21</f>
        <v>0</v>
      </c>
      <c r="M41" s="208">
        <f>Events!N21</f>
        <v>0</v>
      </c>
      <c r="N41" s="18"/>
    </row>
    <row r="42" spans="2:14" ht="17.25" x14ac:dyDescent="0.35">
      <c r="B42" s="209" t="s">
        <v>137</v>
      </c>
      <c r="C42" s="255"/>
      <c r="D42" s="255"/>
      <c r="E42" s="255"/>
      <c r="F42" s="255"/>
      <c r="G42" s="255"/>
      <c r="H42" s="255"/>
      <c r="I42" s="255"/>
      <c r="J42" s="255"/>
      <c r="K42" s="255"/>
      <c r="L42" s="255"/>
      <c r="M42" s="256"/>
      <c r="N42" s="18"/>
    </row>
    <row r="43" spans="2:14" ht="17.25" x14ac:dyDescent="0.35">
      <c r="B43" s="209" t="s">
        <v>138</v>
      </c>
      <c r="C43" s="195">
        <f>C41*C42</f>
        <v>0</v>
      </c>
      <c r="D43" s="195">
        <f>D41*D42</f>
        <v>0</v>
      </c>
      <c r="E43" s="195">
        <f t="shared" ref="E43" si="25">E41*E42</f>
        <v>0</v>
      </c>
      <c r="F43" s="195">
        <f t="shared" ref="F43" si="26">F41*F42</f>
        <v>0</v>
      </c>
      <c r="G43" s="195">
        <f t="shared" ref="G43" si="27">G41*G42</f>
        <v>0</v>
      </c>
      <c r="H43" s="195">
        <f t="shared" ref="H43" si="28">H41*H42</f>
        <v>0</v>
      </c>
      <c r="I43" s="195">
        <f>I41*I42</f>
        <v>0</v>
      </c>
      <c r="J43" s="195">
        <f t="shared" ref="J43:M43" si="29">J41*J42</f>
        <v>0</v>
      </c>
      <c r="K43" s="195">
        <f t="shared" si="29"/>
        <v>0</v>
      </c>
      <c r="L43" s="195">
        <f t="shared" si="29"/>
        <v>0</v>
      </c>
      <c r="M43" s="195">
        <f t="shared" si="29"/>
        <v>0</v>
      </c>
      <c r="N43" s="18"/>
    </row>
    <row r="44" spans="2:14" ht="17.25" x14ac:dyDescent="0.35">
      <c r="B44" s="150" t="str">
        <f>Events!B22</f>
        <v>Other</v>
      </c>
      <c r="C44" s="208">
        <f>Events!C22</f>
        <v>0</v>
      </c>
      <c r="D44" s="208">
        <f>Events!E22</f>
        <v>0</v>
      </c>
      <c r="E44" s="208">
        <f>Events!F22</f>
        <v>0</v>
      </c>
      <c r="F44" s="208">
        <f>Events!G22</f>
        <v>0</v>
      </c>
      <c r="G44" s="208">
        <f>Events!H22</f>
        <v>0</v>
      </c>
      <c r="H44" s="208">
        <f>Events!I22</f>
        <v>0</v>
      </c>
      <c r="I44" s="208">
        <f>Events!J22</f>
        <v>0</v>
      </c>
      <c r="J44" s="208">
        <f>Events!K22</f>
        <v>0</v>
      </c>
      <c r="K44" s="208">
        <f>Events!L22</f>
        <v>0</v>
      </c>
      <c r="L44" s="208">
        <f>Events!M22</f>
        <v>0</v>
      </c>
      <c r="M44" s="208">
        <f>Events!N22</f>
        <v>0</v>
      </c>
      <c r="N44" s="18"/>
    </row>
    <row r="45" spans="2:14" ht="17.25" x14ac:dyDescent="0.35">
      <c r="B45" s="209" t="s">
        <v>137</v>
      </c>
      <c r="C45" s="255"/>
      <c r="D45" s="255"/>
      <c r="E45" s="255"/>
      <c r="F45" s="255"/>
      <c r="G45" s="255"/>
      <c r="H45" s="255"/>
      <c r="I45" s="255"/>
      <c r="J45" s="255"/>
      <c r="K45" s="255"/>
      <c r="L45" s="255"/>
      <c r="M45" s="256"/>
      <c r="N45" s="17"/>
    </row>
    <row r="46" spans="2:14" ht="17.25" x14ac:dyDescent="0.35">
      <c r="B46" s="212" t="s">
        <v>138</v>
      </c>
      <c r="C46" s="202">
        <f>C44*C45</f>
        <v>0</v>
      </c>
      <c r="D46" s="202">
        <f>D44*D45</f>
        <v>0</v>
      </c>
      <c r="E46" s="202">
        <f t="shared" ref="E46" si="30">E44*E45</f>
        <v>0</v>
      </c>
      <c r="F46" s="202">
        <f t="shared" ref="F46" si="31">F44*F45</f>
        <v>0</v>
      </c>
      <c r="G46" s="202">
        <f t="shared" ref="G46" si="32">G44*G45</f>
        <v>0</v>
      </c>
      <c r="H46" s="202">
        <f t="shared" ref="H46" si="33">H44*H45</f>
        <v>0</v>
      </c>
      <c r="I46" s="202">
        <f>I44*I45</f>
        <v>0</v>
      </c>
      <c r="J46" s="202">
        <f t="shared" ref="J46:M46" si="34">J44*J45</f>
        <v>0</v>
      </c>
      <c r="K46" s="202">
        <f t="shared" si="34"/>
        <v>0</v>
      </c>
      <c r="L46" s="202">
        <f t="shared" si="34"/>
        <v>0</v>
      </c>
      <c r="M46" s="202">
        <f t="shared" si="34"/>
        <v>0</v>
      </c>
      <c r="N46" s="17"/>
    </row>
    <row r="47" spans="2:14" ht="34.5" x14ac:dyDescent="0.35">
      <c r="B47" s="145" t="s">
        <v>139</v>
      </c>
      <c r="C47" s="198">
        <f>SUM(C28, C31, C34, C37, C40, C43, C46)</f>
        <v>0</v>
      </c>
      <c r="D47" s="198">
        <f>SUM(D28, D31, D34, D37, D40, D43, D46)</f>
        <v>0</v>
      </c>
      <c r="E47" s="198">
        <f t="shared" ref="E47:M47" si="35">SUM(E28, E31, E34, E37, E40, E43, E46)</f>
        <v>0</v>
      </c>
      <c r="F47" s="198">
        <f t="shared" si="35"/>
        <v>0</v>
      </c>
      <c r="G47" s="198">
        <f t="shared" si="35"/>
        <v>0</v>
      </c>
      <c r="H47" s="198">
        <f t="shared" si="35"/>
        <v>0</v>
      </c>
      <c r="I47" s="198">
        <f>SUM(I28, I31, I34, I37, I40, I43, I46)</f>
        <v>0</v>
      </c>
      <c r="J47" s="198">
        <f t="shared" si="35"/>
        <v>0</v>
      </c>
      <c r="K47" s="198">
        <f t="shared" si="35"/>
        <v>0</v>
      </c>
      <c r="L47" s="198">
        <f t="shared" si="35"/>
        <v>0</v>
      </c>
      <c r="M47" s="198">
        <f t="shared" si="35"/>
        <v>0</v>
      </c>
      <c r="N47" s="17"/>
    </row>
    <row r="48" spans="2:14" ht="17.25" x14ac:dyDescent="0.35">
      <c r="B48" s="17"/>
      <c r="C48" s="17"/>
      <c r="D48" s="17"/>
      <c r="E48" s="17"/>
      <c r="F48" s="17"/>
      <c r="G48" s="17"/>
      <c r="H48" s="17"/>
      <c r="I48" s="17"/>
      <c r="J48" s="17"/>
      <c r="K48" s="17"/>
      <c r="L48" s="17"/>
      <c r="M48" s="17"/>
      <c r="N48" s="17"/>
    </row>
    <row r="49" spans="2:14" ht="17.25" x14ac:dyDescent="0.35">
      <c r="B49" s="17"/>
      <c r="C49" s="17"/>
      <c r="D49" s="17"/>
      <c r="E49" s="17"/>
      <c r="F49" s="17"/>
      <c r="G49" s="17"/>
      <c r="H49" s="17"/>
      <c r="I49" s="17"/>
      <c r="J49" s="17"/>
      <c r="K49" s="17"/>
      <c r="L49" s="17"/>
      <c r="M49" s="17"/>
      <c r="N49" s="17"/>
    </row>
  </sheetData>
  <pageMargins left="0.7" right="0.7" top="0.75" bottom="0.75" header="0.3" footer="0.3"/>
  <pageSetup paperSize="9" scale="61"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FFFF00"/>
  </sheetPr>
  <dimension ref="B2:P23"/>
  <sheetViews>
    <sheetView view="pageBreakPreview" topLeftCell="A13" zoomScaleNormal="100" zoomScaleSheetLayoutView="100" workbookViewId="0">
      <selection activeCell="D6" sqref="D6:M6"/>
    </sheetView>
  </sheetViews>
  <sheetFormatPr defaultRowHeight="15" x14ac:dyDescent="0.25"/>
  <cols>
    <col min="1" max="1" width="5.7109375" customWidth="1"/>
    <col min="2" max="2" width="23.140625" customWidth="1"/>
    <col min="3" max="3" width="10.7109375" customWidth="1"/>
    <col min="6" max="6" width="10.85546875" customWidth="1"/>
    <col min="9" max="9" width="8.28515625" customWidth="1"/>
    <col min="14" max="14" width="60" customWidth="1"/>
    <col min="15" max="15" width="3.5703125" customWidth="1"/>
    <col min="16" max="16" width="34.28515625" customWidth="1"/>
  </cols>
  <sheetData>
    <row r="2" spans="2:16" ht="21.75" x14ac:dyDescent="0.45">
      <c r="B2" s="32" t="s">
        <v>154</v>
      </c>
      <c r="C2" s="32"/>
      <c r="D2" s="17"/>
      <c r="E2" s="17"/>
      <c r="F2" s="17"/>
      <c r="G2" s="17"/>
      <c r="H2" s="17"/>
      <c r="I2" s="17"/>
      <c r="J2" s="17"/>
      <c r="K2" s="17"/>
      <c r="L2" s="17"/>
      <c r="M2" s="17"/>
      <c r="N2" s="17"/>
    </row>
    <row r="3" spans="2:16" ht="17.25" x14ac:dyDescent="0.35">
      <c r="B3" s="17"/>
      <c r="C3" s="17"/>
      <c r="D3" s="17"/>
      <c r="E3" s="17"/>
      <c r="F3" s="17"/>
      <c r="G3" s="17"/>
      <c r="H3" s="17"/>
      <c r="I3" s="17"/>
      <c r="J3" s="17"/>
      <c r="K3" s="17"/>
      <c r="L3" s="17"/>
      <c r="M3" s="17"/>
      <c r="N3" s="17"/>
    </row>
    <row r="4" spans="2:16" ht="34.5" x14ac:dyDescent="0.35">
      <c r="B4" s="37"/>
      <c r="C4" s="40" t="s">
        <v>325</v>
      </c>
      <c r="D4" s="40" t="s">
        <v>6</v>
      </c>
      <c r="E4" s="40" t="s">
        <v>7</v>
      </c>
      <c r="F4" s="40" t="s">
        <v>8</v>
      </c>
      <c r="G4" s="40" t="s">
        <v>9</v>
      </c>
      <c r="H4" s="40" t="s">
        <v>10</v>
      </c>
      <c r="I4" s="40" t="s">
        <v>268</v>
      </c>
      <c r="J4" s="40" t="s">
        <v>269</v>
      </c>
      <c r="K4" s="40" t="s">
        <v>270</v>
      </c>
      <c r="L4" s="40" t="s">
        <v>271</v>
      </c>
      <c r="M4" s="41" t="s">
        <v>272</v>
      </c>
      <c r="N4" s="18"/>
      <c r="P4" s="16" t="s">
        <v>155</v>
      </c>
    </row>
    <row r="5" spans="2:16" ht="18" customHeight="1" x14ac:dyDescent="0.35">
      <c r="B5" s="206" t="s">
        <v>147</v>
      </c>
      <c r="C5" s="204">
        <f>'Heritage attraction'!C6</f>
        <v>0</v>
      </c>
      <c r="D5" s="204">
        <f>'Heritage attraction'!D6</f>
        <v>0</v>
      </c>
      <c r="E5" s="204">
        <f>'Heritage attraction'!E6</f>
        <v>0</v>
      </c>
      <c r="F5" s="204">
        <f>'Heritage attraction'!F6</f>
        <v>0</v>
      </c>
      <c r="G5" s="204">
        <f>'Heritage attraction'!G6</f>
        <v>0</v>
      </c>
      <c r="H5" s="204">
        <f>'Heritage attraction'!H6</f>
        <v>0</v>
      </c>
      <c r="I5" s="204">
        <f>'Heritage attraction'!I6</f>
        <v>0</v>
      </c>
      <c r="J5" s="204">
        <f>'Heritage attraction'!J6</f>
        <v>0</v>
      </c>
      <c r="K5" s="204">
        <f>'Heritage attraction'!K6</f>
        <v>0</v>
      </c>
      <c r="L5" s="204">
        <f>'Heritage attraction'!L6</f>
        <v>0</v>
      </c>
      <c r="M5" s="204">
        <f>'Heritage attraction'!M6</f>
        <v>0</v>
      </c>
      <c r="N5" s="18" t="s">
        <v>148</v>
      </c>
      <c r="P5" s="517" t="s">
        <v>156</v>
      </c>
    </row>
    <row r="6" spans="2:16" ht="89.25" customHeight="1" x14ac:dyDescent="0.35">
      <c r="B6" s="79" t="s">
        <v>151</v>
      </c>
      <c r="C6" s="246"/>
      <c r="D6" s="246"/>
      <c r="E6" s="246"/>
      <c r="F6" s="246"/>
      <c r="G6" s="246"/>
      <c r="H6" s="246"/>
      <c r="I6" s="246"/>
      <c r="J6" s="246"/>
      <c r="K6" s="246"/>
      <c r="L6" s="246"/>
      <c r="M6" s="246"/>
      <c r="N6" s="18" t="s">
        <v>284</v>
      </c>
      <c r="P6" s="517"/>
    </row>
    <row r="7" spans="2:16" ht="51.75" x14ac:dyDescent="0.35">
      <c r="B7" s="207" t="s">
        <v>150</v>
      </c>
      <c r="C7" s="229">
        <f>C5*(C6*0.25)</f>
        <v>0</v>
      </c>
      <c r="D7" s="229">
        <f>D5*(D6*0.25)</f>
        <v>0</v>
      </c>
      <c r="E7" s="229">
        <f t="shared" ref="E7:M7" si="0">E5*(E6*0.25)</f>
        <v>0</v>
      </c>
      <c r="F7" s="229">
        <f t="shared" si="0"/>
        <v>0</v>
      </c>
      <c r="G7" s="229">
        <f t="shared" si="0"/>
        <v>0</v>
      </c>
      <c r="H7" s="229">
        <f t="shared" si="0"/>
        <v>0</v>
      </c>
      <c r="I7" s="229">
        <f>I5*(I6*0.25)</f>
        <v>0</v>
      </c>
      <c r="J7" s="229">
        <f t="shared" si="0"/>
        <v>0</v>
      </c>
      <c r="K7" s="229">
        <f t="shared" si="0"/>
        <v>0</v>
      </c>
      <c r="L7" s="229">
        <f t="shared" si="0"/>
        <v>0</v>
      </c>
      <c r="M7" s="229">
        <f t="shared" si="0"/>
        <v>0</v>
      </c>
      <c r="N7" s="18" t="s">
        <v>152</v>
      </c>
      <c r="P7" s="517"/>
    </row>
    <row r="8" spans="2:16" ht="17.25" x14ac:dyDescent="0.35">
      <c r="B8" s="206" t="str">
        <f>Donations!B7</f>
        <v>Friends</v>
      </c>
      <c r="C8" s="205">
        <f>Donations!C7</f>
        <v>0</v>
      </c>
      <c r="D8" s="205">
        <f>Donations!D7</f>
        <v>0</v>
      </c>
      <c r="E8" s="205">
        <f>Donations!E7</f>
        <v>0</v>
      </c>
      <c r="F8" s="205">
        <f>Donations!F7</f>
        <v>0</v>
      </c>
      <c r="G8" s="205">
        <f>Donations!G7</f>
        <v>0</v>
      </c>
      <c r="H8" s="205">
        <f>Donations!H7</f>
        <v>0</v>
      </c>
      <c r="I8" s="205">
        <f>Donations!I7</f>
        <v>0</v>
      </c>
      <c r="J8" s="205">
        <f>Donations!J7</f>
        <v>0</v>
      </c>
      <c r="K8" s="205">
        <f>Donations!K7</f>
        <v>0</v>
      </c>
      <c r="L8" s="205">
        <f>Donations!L7</f>
        <v>0</v>
      </c>
      <c r="M8" s="205">
        <f>Donations!M7</f>
        <v>0</v>
      </c>
      <c r="N8" s="18" t="s">
        <v>212</v>
      </c>
      <c r="P8" s="517"/>
    </row>
    <row r="9" spans="2:16" ht="51.75" x14ac:dyDescent="0.35">
      <c r="B9" s="79" t="s">
        <v>151</v>
      </c>
      <c r="C9" s="246"/>
      <c r="D9" s="246"/>
      <c r="E9" s="246"/>
      <c r="F9" s="246"/>
      <c r="G9" s="246"/>
      <c r="H9" s="246"/>
      <c r="I9" s="246"/>
      <c r="J9" s="246"/>
      <c r="K9" s="246"/>
      <c r="L9" s="246"/>
      <c r="M9" s="246"/>
      <c r="N9" s="18" t="s">
        <v>283</v>
      </c>
      <c r="P9" s="517"/>
    </row>
    <row r="10" spans="2:16" ht="17.25" x14ac:dyDescent="0.35">
      <c r="B10" s="207" t="s">
        <v>150</v>
      </c>
      <c r="C10" s="229">
        <f>C8*(C9*0.25)</f>
        <v>0</v>
      </c>
      <c r="D10" s="229">
        <f>D8*(D9*0.25)</f>
        <v>0</v>
      </c>
      <c r="E10" s="229">
        <f t="shared" ref="E10:M10" si="1">E8*(E9*0.25)</f>
        <v>0</v>
      </c>
      <c r="F10" s="229">
        <f t="shared" si="1"/>
        <v>0</v>
      </c>
      <c r="G10" s="229">
        <f t="shared" si="1"/>
        <v>0</v>
      </c>
      <c r="H10" s="229">
        <f t="shared" si="1"/>
        <v>0</v>
      </c>
      <c r="I10" s="229">
        <f>I8*(I9*0.25)</f>
        <v>0</v>
      </c>
      <c r="J10" s="229">
        <f t="shared" si="1"/>
        <v>0</v>
      </c>
      <c r="K10" s="229">
        <f t="shared" si="1"/>
        <v>0</v>
      </c>
      <c r="L10" s="229">
        <f t="shared" si="1"/>
        <v>0</v>
      </c>
      <c r="M10" s="229">
        <f t="shared" si="1"/>
        <v>0</v>
      </c>
      <c r="N10" s="18"/>
      <c r="P10" s="517"/>
    </row>
    <row r="11" spans="2:16" ht="17.25" x14ac:dyDescent="0.35">
      <c r="B11" s="206" t="str">
        <f>Donations!B8</f>
        <v>Donations from events</v>
      </c>
      <c r="C11" s="205">
        <f>Donations!C8</f>
        <v>0</v>
      </c>
      <c r="D11" s="205">
        <f>Donations!D8</f>
        <v>0</v>
      </c>
      <c r="E11" s="205">
        <f>Donations!E8</f>
        <v>0</v>
      </c>
      <c r="F11" s="205">
        <f>Donations!F8</f>
        <v>0</v>
      </c>
      <c r="G11" s="205">
        <f>Donations!G8</f>
        <v>0</v>
      </c>
      <c r="H11" s="205">
        <f>Donations!H8</f>
        <v>0</v>
      </c>
      <c r="I11" s="205">
        <f>Donations!I8</f>
        <v>0</v>
      </c>
      <c r="J11" s="205">
        <f>Donations!J8</f>
        <v>0</v>
      </c>
      <c r="K11" s="205">
        <f>Donations!K8</f>
        <v>0</v>
      </c>
      <c r="L11" s="205">
        <f>Donations!L8</f>
        <v>0</v>
      </c>
      <c r="M11" s="205">
        <f>Donations!M8</f>
        <v>0</v>
      </c>
      <c r="N11" s="147" t="s">
        <v>212</v>
      </c>
      <c r="P11" s="517"/>
    </row>
    <row r="12" spans="2:16" ht="48.75" customHeight="1" x14ac:dyDescent="0.35">
      <c r="B12" s="79" t="s">
        <v>151</v>
      </c>
      <c r="C12" s="246"/>
      <c r="D12" s="246"/>
      <c r="E12" s="246"/>
      <c r="F12" s="246"/>
      <c r="G12" s="246"/>
      <c r="H12" s="246"/>
      <c r="I12" s="246"/>
      <c r="J12" s="246"/>
      <c r="K12" s="246"/>
      <c r="L12" s="246"/>
      <c r="M12" s="257"/>
      <c r="N12" s="18" t="s">
        <v>153</v>
      </c>
      <c r="P12" s="517"/>
    </row>
    <row r="13" spans="2:16" ht="17.25" x14ac:dyDescent="0.35">
      <c r="B13" s="207" t="s">
        <v>150</v>
      </c>
      <c r="C13" s="229">
        <f>C11*(C12*0.25)</f>
        <v>0</v>
      </c>
      <c r="D13" s="229">
        <f>D11*(D12*0.25)</f>
        <v>0</v>
      </c>
      <c r="E13" s="229">
        <f t="shared" ref="E13:M13" si="2">E11*(E12*0.25)</f>
        <v>0</v>
      </c>
      <c r="F13" s="229">
        <f t="shared" si="2"/>
        <v>0</v>
      </c>
      <c r="G13" s="229">
        <f t="shared" si="2"/>
        <v>0</v>
      </c>
      <c r="H13" s="229">
        <f t="shared" si="2"/>
        <v>0</v>
      </c>
      <c r="I13" s="229">
        <f>I11*(I12*0.25)</f>
        <v>0</v>
      </c>
      <c r="J13" s="229">
        <f t="shared" si="2"/>
        <v>0</v>
      </c>
      <c r="K13" s="229">
        <f t="shared" si="2"/>
        <v>0</v>
      </c>
      <c r="L13" s="229">
        <f t="shared" si="2"/>
        <v>0</v>
      </c>
      <c r="M13" s="229">
        <f t="shared" si="2"/>
        <v>0</v>
      </c>
      <c r="N13" s="18"/>
      <c r="P13" s="517"/>
    </row>
    <row r="14" spans="2:16" ht="17.25" x14ac:dyDescent="0.35">
      <c r="B14" s="206" t="str">
        <f>Donations!B9</f>
        <v>Other</v>
      </c>
      <c r="C14" s="205">
        <f>Donations!C9</f>
        <v>0</v>
      </c>
      <c r="D14" s="205">
        <f>Donations!D9</f>
        <v>0</v>
      </c>
      <c r="E14" s="205">
        <f>Donations!E9</f>
        <v>0</v>
      </c>
      <c r="F14" s="205">
        <f>Donations!F9</f>
        <v>0</v>
      </c>
      <c r="G14" s="205">
        <f>Donations!G9</f>
        <v>0</v>
      </c>
      <c r="H14" s="205">
        <f>Donations!H9</f>
        <v>0</v>
      </c>
      <c r="I14" s="205">
        <f>Donations!I9</f>
        <v>0</v>
      </c>
      <c r="J14" s="205">
        <f>Donations!J9</f>
        <v>0</v>
      </c>
      <c r="K14" s="205">
        <f>Donations!K9</f>
        <v>0</v>
      </c>
      <c r="L14" s="205">
        <f>Donations!L9</f>
        <v>0</v>
      </c>
      <c r="M14" s="205">
        <f>Donations!M9</f>
        <v>0</v>
      </c>
      <c r="N14" s="147" t="s">
        <v>212</v>
      </c>
      <c r="P14" s="517"/>
    </row>
    <row r="15" spans="2:16" ht="17.25" x14ac:dyDescent="0.35">
      <c r="B15" s="79" t="s">
        <v>151</v>
      </c>
      <c r="C15" s="246"/>
      <c r="D15" s="246"/>
      <c r="E15" s="246"/>
      <c r="F15" s="246"/>
      <c r="G15" s="246"/>
      <c r="H15" s="246"/>
      <c r="I15" s="246"/>
      <c r="J15" s="246"/>
      <c r="K15" s="246"/>
      <c r="L15" s="246"/>
      <c r="M15" s="257"/>
      <c r="N15" s="18"/>
      <c r="P15" s="517"/>
    </row>
    <row r="16" spans="2:16" ht="17.25" x14ac:dyDescent="0.35">
      <c r="B16" s="207" t="s">
        <v>150</v>
      </c>
      <c r="C16" s="229">
        <f t="shared" ref="C16:D16" si="3">C14*(C15*0.25)</f>
        <v>0</v>
      </c>
      <c r="D16" s="229">
        <f t="shared" si="3"/>
        <v>0</v>
      </c>
      <c r="E16" s="229">
        <f t="shared" ref="E16" si="4">E14*(E15*0.25)</f>
        <v>0</v>
      </c>
      <c r="F16" s="229">
        <f t="shared" ref="F16" si="5">F14*(F15*0.25)</f>
        <v>0</v>
      </c>
      <c r="G16" s="229">
        <f t="shared" ref="G16" si="6">G14*(G15*0.25)</f>
        <v>0</v>
      </c>
      <c r="H16" s="229">
        <f t="shared" ref="H16:M16" si="7">H14*(H15*0.25)</f>
        <v>0</v>
      </c>
      <c r="I16" s="229">
        <f t="shared" si="7"/>
        <v>0</v>
      </c>
      <c r="J16" s="229">
        <f t="shared" si="7"/>
        <v>0</v>
      </c>
      <c r="K16" s="229">
        <f t="shared" si="7"/>
        <v>0</v>
      </c>
      <c r="L16" s="229">
        <f t="shared" si="7"/>
        <v>0</v>
      </c>
      <c r="M16" s="229">
        <f t="shared" si="7"/>
        <v>0</v>
      </c>
      <c r="N16" s="18"/>
      <c r="P16" s="517"/>
    </row>
    <row r="17" spans="2:16" ht="17.25" x14ac:dyDescent="0.35">
      <c r="B17" s="206" t="str">
        <f>Donations!B10</f>
        <v>Other</v>
      </c>
      <c r="C17" s="205">
        <f>Donations!C10</f>
        <v>0</v>
      </c>
      <c r="D17" s="205">
        <f>Donations!D10</f>
        <v>0</v>
      </c>
      <c r="E17" s="205">
        <f>Donations!E10</f>
        <v>0</v>
      </c>
      <c r="F17" s="205">
        <f>Donations!F10</f>
        <v>0</v>
      </c>
      <c r="G17" s="205">
        <f>Donations!G10</f>
        <v>0</v>
      </c>
      <c r="H17" s="205">
        <f>Donations!H10</f>
        <v>0</v>
      </c>
      <c r="I17" s="205">
        <f>Donations!I10</f>
        <v>0</v>
      </c>
      <c r="J17" s="205">
        <f>Donations!J10</f>
        <v>0</v>
      </c>
      <c r="K17" s="205">
        <f>Donations!K10</f>
        <v>0</v>
      </c>
      <c r="L17" s="205">
        <f>Donations!L10</f>
        <v>0</v>
      </c>
      <c r="M17" s="205">
        <f>Donations!M10</f>
        <v>0</v>
      </c>
      <c r="N17" s="147" t="s">
        <v>212</v>
      </c>
      <c r="P17" s="517"/>
    </row>
    <row r="18" spans="2:16" ht="17.25" x14ac:dyDescent="0.35">
      <c r="B18" s="79" t="s">
        <v>151</v>
      </c>
      <c r="C18" s="246"/>
      <c r="D18" s="246"/>
      <c r="E18" s="246"/>
      <c r="F18" s="246"/>
      <c r="G18" s="246"/>
      <c r="H18" s="246"/>
      <c r="I18" s="246"/>
      <c r="J18" s="246"/>
      <c r="K18" s="246"/>
      <c r="L18" s="246"/>
      <c r="M18" s="257"/>
      <c r="N18" s="18"/>
      <c r="P18" s="517"/>
    </row>
    <row r="19" spans="2:16" ht="17.25" x14ac:dyDescent="0.35">
      <c r="B19" s="207" t="s">
        <v>150</v>
      </c>
      <c r="C19" s="229">
        <f t="shared" ref="C19:D19" si="8">C17*(C18*0.25)</f>
        <v>0</v>
      </c>
      <c r="D19" s="229">
        <f t="shared" si="8"/>
        <v>0</v>
      </c>
      <c r="E19" s="229">
        <f t="shared" ref="E19" si="9">E17*(E18*0.25)</f>
        <v>0</v>
      </c>
      <c r="F19" s="229">
        <f t="shared" ref="F19" si="10">F17*(F18*0.25)</f>
        <v>0</v>
      </c>
      <c r="G19" s="229">
        <f t="shared" ref="G19" si="11">G17*(G18*0.25)</f>
        <v>0</v>
      </c>
      <c r="H19" s="229">
        <f t="shared" ref="H19:M19" si="12">H17*(H18*0.25)</f>
        <v>0</v>
      </c>
      <c r="I19" s="229">
        <f t="shared" si="12"/>
        <v>0</v>
      </c>
      <c r="J19" s="229">
        <f t="shared" si="12"/>
        <v>0</v>
      </c>
      <c r="K19" s="229">
        <f t="shared" si="12"/>
        <v>0</v>
      </c>
      <c r="L19" s="229">
        <f t="shared" si="12"/>
        <v>0</v>
      </c>
      <c r="M19" s="229">
        <f t="shared" si="12"/>
        <v>0</v>
      </c>
      <c r="N19" s="18"/>
      <c r="P19" s="517"/>
    </row>
    <row r="20" spans="2:16" ht="17.25" x14ac:dyDescent="0.35">
      <c r="B20" s="206" t="str">
        <f>Donations!B11</f>
        <v>Other</v>
      </c>
      <c r="C20" s="205">
        <f>Donations!C11</f>
        <v>0</v>
      </c>
      <c r="D20" s="205">
        <f>Donations!D11</f>
        <v>0</v>
      </c>
      <c r="E20" s="205">
        <f>Donations!E11</f>
        <v>0</v>
      </c>
      <c r="F20" s="205">
        <f>Donations!F11</f>
        <v>0</v>
      </c>
      <c r="G20" s="205">
        <f>Donations!G11</f>
        <v>0</v>
      </c>
      <c r="H20" s="205">
        <f>Donations!H11</f>
        <v>0</v>
      </c>
      <c r="I20" s="205">
        <f>Donations!I11</f>
        <v>0</v>
      </c>
      <c r="J20" s="205">
        <f>Donations!J11</f>
        <v>0</v>
      </c>
      <c r="K20" s="205">
        <f>Donations!K11</f>
        <v>0</v>
      </c>
      <c r="L20" s="205">
        <f>Donations!L11</f>
        <v>0</v>
      </c>
      <c r="M20" s="205">
        <f>Donations!M11</f>
        <v>0</v>
      </c>
      <c r="N20" s="147" t="s">
        <v>212</v>
      </c>
      <c r="P20" s="517"/>
    </row>
    <row r="21" spans="2:16" ht="17.25" x14ac:dyDescent="0.35">
      <c r="B21" s="79" t="s">
        <v>151</v>
      </c>
      <c r="C21" s="246"/>
      <c r="D21" s="246"/>
      <c r="E21" s="246"/>
      <c r="F21" s="246"/>
      <c r="G21" s="246"/>
      <c r="H21" s="246"/>
      <c r="I21" s="246"/>
      <c r="J21" s="246"/>
      <c r="K21" s="246"/>
      <c r="L21" s="246"/>
      <c r="M21" s="257"/>
      <c r="N21" s="18"/>
      <c r="P21" s="517"/>
    </row>
    <row r="22" spans="2:16" ht="17.25" x14ac:dyDescent="0.35">
      <c r="B22" s="207" t="s">
        <v>150</v>
      </c>
      <c r="C22" s="229">
        <f t="shared" ref="C22:D22" si="13">C20*(C21*0.25)</f>
        <v>0</v>
      </c>
      <c r="D22" s="229">
        <f t="shared" si="13"/>
        <v>0</v>
      </c>
      <c r="E22" s="229">
        <f t="shared" ref="E22" si="14">E20*(E21*0.25)</f>
        <v>0</v>
      </c>
      <c r="F22" s="229">
        <f t="shared" ref="F22" si="15">F20*(F21*0.25)</f>
        <v>0</v>
      </c>
      <c r="G22" s="229">
        <f t="shared" ref="G22" si="16">G20*(G21*0.25)</f>
        <v>0</v>
      </c>
      <c r="H22" s="229">
        <f t="shared" ref="H22:M22" si="17">H20*(H21*0.25)</f>
        <v>0</v>
      </c>
      <c r="I22" s="229">
        <f t="shared" si="17"/>
        <v>0</v>
      </c>
      <c r="J22" s="229">
        <f t="shared" si="17"/>
        <v>0</v>
      </c>
      <c r="K22" s="229">
        <f t="shared" si="17"/>
        <v>0</v>
      </c>
      <c r="L22" s="229">
        <f t="shared" si="17"/>
        <v>0</v>
      </c>
      <c r="M22" s="229">
        <f t="shared" si="17"/>
        <v>0</v>
      </c>
      <c r="N22" s="18"/>
      <c r="P22" s="517"/>
    </row>
    <row r="23" spans="2:16" ht="17.25" x14ac:dyDescent="0.35">
      <c r="B23" s="145" t="s">
        <v>39</v>
      </c>
      <c r="C23" s="226">
        <f>SUM(C7, C10, C13, C16, C19, C22)</f>
        <v>0</v>
      </c>
      <c r="D23" s="226">
        <f>SUM(D7, D10, D13, D16, D19, D22)</f>
        <v>0</v>
      </c>
      <c r="E23" s="226">
        <f t="shared" ref="E23:M23" si="18">SUM(E7, E10, E13, E16, E19, E22)</f>
        <v>0</v>
      </c>
      <c r="F23" s="226">
        <f t="shared" si="18"/>
        <v>0</v>
      </c>
      <c r="G23" s="226">
        <f t="shared" si="18"/>
        <v>0</v>
      </c>
      <c r="H23" s="226">
        <f t="shared" si="18"/>
        <v>0</v>
      </c>
      <c r="I23" s="226">
        <f>SUM(I7, I10, I13, I16, I19, I22)</f>
        <v>0</v>
      </c>
      <c r="J23" s="226">
        <f t="shared" si="18"/>
        <v>0</v>
      </c>
      <c r="K23" s="226">
        <f t="shared" si="18"/>
        <v>0</v>
      </c>
      <c r="L23" s="226">
        <f t="shared" si="18"/>
        <v>0</v>
      </c>
      <c r="M23" s="226">
        <f t="shared" si="18"/>
        <v>0</v>
      </c>
      <c r="N23" s="18" t="s">
        <v>149</v>
      </c>
      <c r="P23" s="518"/>
    </row>
  </sheetData>
  <mergeCells count="1">
    <mergeCell ref="P5:P23"/>
  </mergeCells>
  <pageMargins left="0.7" right="0.7" top="0.75" bottom="0.75" header="0.3" footer="0.3"/>
  <pageSetup paperSize="9" scale="51"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FFFF00"/>
  </sheetPr>
  <dimension ref="A2:P18"/>
  <sheetViews>
    <sheetView view="pageBreakPreview" zoomScaleNormal="110" zoomScaleSheetLayoutView="100" workbookViewId="0">
      <selection activeCell="N22" sqref="N22"/>
    </sheetView>
  </sheetViews>
  <sheetFormatPr defaultRowHeight="15" x14ac:dyDescent="0.25"/>
  <cols>
    <col min="1" max="1" width="2.28515625" customWidth="1"/>
    <col min="2" max="3" width="15.140625" customWidth="1"/>
    <col min="4" max="4" width="11.28515625" customWidth="1"/>
    <col min="5" max="5" width="11.42578125" customWidth="1"/>
    <col min="6" max="6" width="11.28515625" customWidth="1"/>
    <col min="7" max="7" width="8.5703125" customWidth="1"/>
    <col min="8" max="11" width="8" customWidth="1"/>
    <col min="12" max="12" width="8.28515625" customWidth="1"/>
    <col min="13" max="13" width="8" customWidth="1"/>
    <col min="14" max="14" width="34.85546875" customWidth="1"/>
    <col min="15" max="15" width="12.140625" customWidth="1"/>
    <col min="16" max="16" width="19.85546875" customWidth="1"/>
    <col min="17" max="17" width="67.140625" customWidth="1"/>
  </cols>
  <sheetData>
    <row r="2" spans="1:16" ht="21.75" x14ac:dyDescent="0.45">
      <c r="B2" s="32" t="s">
        <v>358</v>
      </c>
      <c r="C2" s="32"/>
      <c r="D2" s="17"/>
      <c r="E2" s="17"/>
      <c r="F2" s="17"/>
      <c r="G2" s="17"/>
      <c r="H2" s="17"/>
      <c r="I2" s="17"/>
      <c r="J2" s="17"/>
      <c r="K2" s="17"/>
      <c r="L2" s="17"/>
      <c r="M2" s="17"/>
      <c r="N2" s="17"/>
    </row>
    <row r="3" spans="1:16" ht="17.25" x14ac:dyDescent="0.35">
      <c r="B3" s="17"/>
      <c r="C3" s="17"/>
      <c r="D3" s="17"/>
      <c r="E3" s="17"/>
      <c r="F3" s="17"/>
      <c r="G3" s="17"/>
      <c r="H3" s="17"/>
      <c r="I3" s="17"/>
      <c r="J3" s="17"/>
      <c r="K3" s="17"/>
      <c r="L3" s="17"/>
      <c r="M3" s="17"/>
      <c r="N3" s="17"/>
      <c r="O3" s="3"/>
      <c r="P3" s="3"/>
    </row>
    <row r="4" spans="1:16" ht="34.5" customHeight="1" x14ac:dyDescent="0.35">
      <c r="B4" s="201"/>
      <c r="C4" s="77" t="s">
        <v>325</v>
      </c>
      <c r="D4" s="77" t="s">
        <v>6</v>
      </c>
      <c r="E4" s="77" t="s">
        <v>7</v>
      </c>
      <c r="F4" s="77" t="s">
        <v>8</v>
      </c>
      <c r="G4" s="77" t="s">
        <v>9</v>
      </c>
      <c r="H4" s="77" t="s">
        <v>10</v>
      </c>
      <c r="I4" s="77" t="s">
        <v>268</v>
      </c>
      <c r="J4" s="77" t="s">
        <v>269</v>
      </c>
      <c r="K4" s="77" t="s">
        <v>270</v>
      </c>
      <c r="L4" s="77" t="s">
        <v>271</v>
      </c>
      <c r="M4" s="200" t="s">
        <v>272</v>
      </c>
      <c r="N4" s="17"/>
      <c r="O4" s="27"/>
      <c r="P4" s="27"/>
    </row>
    <row r="5" spans="1:16" ht="89.25" customHeight="1" x14ac:dyDescent="0.35">
      <c r="B5" s="144" t="s">
        <v>46</v>
      </c>
      <c r="C5" s="248"/>
      <c r="D5" s="248"/>
      <c r="E5" s="248"/>
      <c r="F5" s="248"/>
      <c r="G5" s="248"/>
      <c r="H5" s="248"/>
      <c r="I5" s="248"/>
      <c r="J5" s="248"/>
      <c r="K5" s="248"/>
      <c r="L5" s="248"/>
      <c r="M5" s="258"/>
      <c r="N5" s="18" t="s">
        <v>90</v>
      </c>
      <c r="O5" s="27"/>
      <c r="P5" s="27"/>
    </row>
    <row r="6" spans="1:16" ht="52.5" customHeight="1" x14ac:dyDescent="0.35">
      <c r="B6" s="145" t="s">
        <v>39</v>
      </c>
      <c r="C6" s="202">
        <f>C5*D18</f>
        <v>0</v>
      </c>
      <c r="D6" s="202">
        <f>D5*E18</f>
        <v>0</v>
      </c>
      <c r="E6" s="202">
        <f>E5*E18</f>
        <v>0</v>
      </c>
      <c r="F6" s="202">
        <f>F5*E18</f>
        <v>0</v>
      </c>
      <c r="G6" s="202">
        <f>G5*E18</f>
        <v>0</v>
      </c>
      <c r="H6" s="202">
        <f>H5*E18</f>
        <v>0</v>
      </c>
      <c r="I6" s="202">
        <f>I5*E18</f>
        <v>0</v>
      </c>
      <c r="J6" s="202">
        <f>J5*E18</f>
        <v>0</v>
      </c>
      <c r="K6" s="202">
        <f>K5*E18</f>
        <v>0</v>
      </c>
      <c r="L6" s="202">
        <f>L5*E18</f>
        <v>0</v>
      </c>
      <c r="M6" s="203">
        <f>M5*E18</f>
        <v>0</v>
      </c>
      <c r="N6" s="18" t="s">
        <v>157</v>
      </c>
      <c r="O6" s="27"/>
      <c r="P6" s="27"/>
    </row>
    <row r="7" spans="1:16" ht="17.25" x14ac:dyDescent="0.35">
      <c r="B7" s="45"/>
      <c r="C7" s="45"/>
      <c r="D7" s="17"/>
      <c r="E7" s="17"/>
      <c r="F7" s="17"/>
      <c r="G7" s="17"/>
      <c r="H7" s="17"/>
      <c r="I7" s="17"/>
      <c r="J7" s="17"/>
      <c r="K7" s="17"/>
      <c r="L7" s="17"/>
      <c r="M7" s="17"/>
      <c r="N7" s="17"/>
      <c r="O7" s="27"/>
      <c r="P7" s="27"/>
    </row>
    <row r="8" spans="1:16" ht="13.5" customHeight="1" x14ac:dyDescent="0.35">
      <c r="B8" s="17"/>
      <c r="C8" s="17"/>
      <c r="D8" s="17"/>
      <c r="E8" s="17"/>
      <c r="F8" s="17"/>
      <c r="G8" s="17"/>
      <c r="H8" s="17"/>
      <c r="I8" s="17"/>
      <c r="J8" s="17"/>
      <c r="K8" s="17"/>
      <c r="L8" s="17"/>
      <c r="M8" s="17"/>
      <c r="N8" s="17"/>
      <c r="O8" s="27"/>
      <c r="P8" s="27"/>
    </row>
    <row r="9" spans="1:16" ht="17.25" x14ac:dyDescent="0.35">
      <c r="B9" s="17"/>
      <c r="C9" s="17"/>
      <c r="D9" s="17"/>
      <c r="E9" s="17"/>
      <c r="F9" s="17"/>
      <c r="G9" s="17"/>
      <c r="H9" s="17"/>
      <c r="I9" s="17"/>
      <c r="J9" s="17"/>
      <c r="K9" s="17"/>
      <c r="L9" s="17"/>
      <c r="M9" s="17"/>
      <c r="N9" s="17"/>
      <c r="O9" s="3"/>
      <c r="P9" s="3"/>
    </row>
    <row r="10" spans="1:16" ht="17.25" x14ac:dyDescent="0.35">
      <c r="B10" s="17"/>
      <c r="C10" s="17"/>
      <c r="D10" s="17"/>
      <c r="E10" s="17"/>
      <c r="F10" s="17"/>
      <c r="G10" s="17"/>
      <c r="H10" s="17"/>
      <c r="I10" s="17"/>
      <c r="J10" s="17"/>
      <c r="K10" s="17"/>
      <c r="L10" s="17"/>
      <c r="M10" s="17"/>
      <c r="N10" s="17"/>
    </row>
    <row r="11" spans="1:16" ht="17.25" x14ac:dyDescent="0.35">
      <c r="B11" s="36" t="s">
        <v>158</v>
      </c>
      <c r="C11" s="36"/>
      <c r="D11" s="35"/>
      <c r="E11" s="35"/>
      <c r="F11" s="35"/>
      <c r="G11" s="17"/>
      <c r="H11" s="17"/>
      <c r="I11" s="17"/>
      <c r="J11" s="17"/>
      <c r="K11" s="17"/>
      <c r="L11" s="17"/>
      <c r="M11" s="17"/>
      <c r="N11" s="17"/>
    </row>
    <row r="12" spans="1:16" ht="17.25" x14ac:dyDescent="0.35">
      <c r="A12" s="3"/>
      <c r="B12" s="36"/>
      <c r="C12" s="36"/>
      <c r="D12" s="35"/>
      <c r="E12" s="35"/>
      <c r="F12" s="35"/>
      <c r="G12" s="35"/>
      <c r="H12" s="17"/>
      <c r="I12" s="17"/>
      <c r="J12" s="17"/>
      <c r="K12" s="17"/>
      <c r="L12" s="17"/>
      <c r="M12" s="17"/>
      <c r="N12" s="17"/>
    </row>
    <row r="13" spans="1:16" ht="32.25" customHeight="1" x14ac:dyDescent="0.35">
      <c r="B13" s="49"/>
      <c r="C13" s="50" t="s">
        <v>51</v>
      </c>
      <c r="D13" s="50" t="s">
        <v>62</v>
      </c>
      <c r="E13" s="51" t="s">
        <v>53</v>
      </c>
      <c r="F13" s="483" t="s">
        <v>159</v>
      </c>
      <c r="G13" s="519"/>
      <c r="H13" s="519"/>
      <c r="I13" s="519"/>
      <c r="J13" s="519"/>
      <c r="K13" s="519"/>
      <c r="L13" s="519"/>
      <c r="M13" s="519"/>
    </row>
    <row r="14" spans="1:16" ht="17.25" x14ac:dyDescent="0.35">
      <c r="B14" s="259" t="s">
        <v>49</v>
      </c>
      <c r="C14" s="260"/>
      <c r="D14" s="261"/>
      <c r="E14" s="53">
        <f>C14*D14</f>
        <v>0</v>
      </c>
      <c r="F14" s="484"/>
      <c r="G14" s="519"/>
      <c r="H14" s="519"/>
      <c r="I14" s="519"/>
      <c r="J14" s="519"/>
      <c r="K14" s="519"/>
      <c r="L14" s="519"/>
      <c r="M14" s="519"/>
    </row>
    <row r="15" spans="1:16" ht="17.25" x14ac:dyDescent="0.35">
      <c r="B15" s="259" t="s">
        <v>50</v>
      </c>
      <c r="C15" s="262"/>
      <c r="D15" s="261"/>
      <c r="E15" s="53">
        <f>C15*D15</f>
        <v>0</v>
      </c>
      <c r="F15" s="484"/>
      <c r="G15" s="519"/>
      <c r="H15" s="519"/>
      <c r="I15" s="519"/>
      <c r="J15" s="519"/>
      <c r="K15" s="519"/>
      <c r="L15" s="519"/>
      <c r="M15" s="519"/>
    </row>
    <row r="16" spans="1:16" ht="17.25" x14ac:dyDescent="0.35">
      <c r="B16" s="259" t="s">
        <v>18</v>
      </c>
      <c r="C16" s="262"/>
      <c r="D16" s="261"/>
      <c r="E16" s="53">
        <f>C16*D16</f>
        <v>0</v>
      </c>
      <c r="F16" s="484"/>
      <c r="G16" s="519"/>
      <c r="H16" s="519"/>
      <c r="I16" s="519"/>
      <c r="J16" s="519"/>
      <c r="K16" s="519"/>
      <c r="L16" s="519"/>
      <c r="M16" s="519"/>
    </row>
    <row r="17" spans="2:13" ht="17.25" x14ac:dyDescent="0.35">
      <c r="B17" s="259" t="s">
        <v>18</v>
      </c>
      <c r="C17" s="262"/>
      <c r="D17" s="261"/>
      <c r="E17" s="53">
        <f>C17*D17</f>
        <v>0</v>
      </c>
      <c r="F17" s="484"/>
      <c r="G17" s="519"/>
      <c r="H17" s="519"/>
      <c r="I17" s="519"/>
      <c r="J17" s="519"/>
      <c r="K17" s="519"/>
      <c r="L17" s="519"/>
      <c r="M17" s="519"/>
    </row>
    <row r="18" spans="2:13" ht="17.25" x14ac:dyDescent="0.35">
      <c r="B18" s="54" t="s">
        <v>52</v>
      </c>
      <c r="C18" s="56"/>
      <c r="D18" s="56"/>
      <c r="E18" s="55">
        <f>SUM(E14:E17)</f>
        <v>0</v>
      </c>
      <c r="F18" s="484"/>
      <c r="G18" s="519"/>
      <c r="H18" s="519"/>
      <c r="I18" s="519"/>
      <c r="J18" s="519"/>
      <c r="K18" s="519"/>
      <c r="L18" s="519"/>
      <c r="M18" s="519"/>
    </row>
  </sheetData>
  <mergeCells count="1">
    <mergeCell ref="F13:M18"/>
  </mergeCells>
  <pageMargins left="0.7" right="0.7" top="0.75" bottom="0.75" header="0.3" footer="0.3"/>
  <pageSetup paperSize="9" scale="56" orientation="portrait" verticalDpi="0" r:id="rId1"/>
  <colBreaks count="1" manualBreakCount="1">
    <brk id="15"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FFFF00"/>
  </sheetPr>
  <dimension ref="B2:T40"/>
  <sheetViews>
    <sheetView view="pageBreakPreview" topLeftCell="I1" zoomScaleNormal="100" zoomScaleSheetLayoutView="100" workbookViewId="0">
      <selection activeCell="S10" sqref="S10"/>
    </sheetView>
  </sheetViews>
  <sheetFormatPr defaultRowHeight="15" x14ac:dyDescent="0.25"/>
  <cols>
    <col min="1" max="1" width="4.85546875" customWidth="1"/>
    <col min="2" max="2" width="24.7109375" customWidth="1"/>
    <col min="3" max="3" width="18.28515625" customWidth="1"/>
    <col min="4" max="4" width="15.5703125" customWidth="1"/>
    <col min="5" max="5" width="11.5703125" customWidth="1"/>
    <col min="6" max="6" width="11.7109375" customWidth="1"/>
    <col min="7" max="7" width="11.85546875" customWidth="1"/>
    <col min="8" max="13" width="12.42578125" customWidth="1"/>
    <col min="14" max="14" width="46.7109375" customWidth="1"/>
    <col min="15" max="15" width="1.85546875" customWidth="1"/>
  </cols>
  <sheetData>
    <row r="2" spans="2:20" ht="21.75" x14ac:dyDescent="0.45">
      <c r="B2" s="32" t="s">
        <v>335</v>
      </c>
      <c r="C2" s="32"/>
      <c r="D2" s="17"/>
      <c r="E2" s="17"/>
      <c r="F2" s="17"/>
      <c r="G2" s="17"/>
      <c r="H2" s="17"/>
      <c r="I2" s="17"/>
      <c r="J2" s="17"/>
      <c r="K2" s="17"/>
      <c r="L2" s="17"/>
      <c r="M2" s="17"/>
      <c r="N2" s="17"/>
    </row>
    <row r="3" spans="2:20" ht="17.25" x14ac:dyDescent="0.35">
      <c r="B3" s="17"/>
      <c r="C3" s="17"/>
      <c r="D3" s="17"/>
      <c r="E3" s="17"/>
      <c r="F3" s="17"/>
      <c r="G3" s="17"/>
      <c r="H3" s="17"/>
      <c r="I3" s="17"/>
      <c r="J3" s="17"/>
      <c r="K3" s="17"/>
      <c r="L3" s="17"/>
      <c r="M3" s="17"/>
      <c r="N3" s="17"/>
    </row>
    <row r="4" spans="2:20" ht="21" customHeight="1" x14ac:dyDescent="0.35">
      <c r="B4" s="37"/>
      <c r="C4" s="40" t="s">
        <v>325</v>
      </c>
      <c r="D4" s="77" t="s">
        <v>6</v>
      </c>
      <c r="E4" s="77" t="s">
        <v>7</v>
      </c>
      <c r="F4" s="77" t="s">
        <v>8</v>
      </c>
      <c r="G4" s="77" t="s">
        <v>9</v>
      </c>
      <c r="H4" s="77" t="s">
        <v>10</v>
      </c>
      <c r="I4" s="77" t="s">
        <v>268</v>
      </c>
      <c r="J4" s="77" t="s">
        <v>269</v>
      </c>
      <c r="K4" s="77" t="s">
        <v>270</v>
      </c>
      <c r="L4" s="77" t="s">
        <v>271</v>
      </c>
      <c r="M4" s="200" t="s">
        <v>272</v>
      </c>
      <c r="N4" s="18"/>
    </row>
    <row r="5" spans="2:20" ht="17.25" x14ac:dyDescent="0.35">
      <c r="B5" s="79" t="s">
        <v>67</v>
      </c>
      <c r="C5" s="195">
        <f>'Heritage attraction'!C5</f>
        <v>0</v>
      </c>
      <c r="D5" s="195">
        <f>'Heritage attraction'!D5</f>
        <v>0</v>
      </c>
      <c r="E5" s="195">
        <f>'Heritage attraction'!E5</f>
        <v>0</v>
      </c>
      <c r="F5" s="195">
        <f>'Heritage attraction'!F5</f>
        <v>0</v>
      </c>
      <c r="G5" s="195">
        <f>'Heritage attraction'!G5</f>
        <v>0</v>
      </c>
      <c r="H5" s="195">
        <f>'Heritage attraction'!H5</f>
        <v>0</v>
      </c>
      <c r="I5" s="195">
        <f>'Heritage attraction'!I5</f>
        <v>0</v>
      </c>
      <c r="J5" s="195">
        <f>'Heritage attraction'!J5</f>
        <v>0</v>
      </c>
      <c r="K5" s="195">
        <f>'Heritage attraction'!K5</f>
        <v>0</v>
      </c>
      <c r="L5" s="195">
        <f>'Heritage attraction'!L5</f>
        <v>0</v>
      </c>
      <c r="M5" s="394">
        <f>'Heritage attraction'!M5</f>
        <v>0</v>
      </c>
      <c r="N5" s="18" t="s">
        <v>170</v>
      </c>
    </row>
    <row r="6" spans="2:20" ht="50.25" customHeight="1" x14ac:dyDescent="0.35">
      <c r="B6" s="79" t="s">
        <v>68</v>
      </c>
      <c r="C6" s="266"/>
      <c r="D6" s="266"/>
      <c r="E6" s="266"/>
      <c r="F6" s="266"/>
      <c r="G6" s="266"/>
      <c r="H6" s="266"/>
      <c r="I6" s="266"/>
      <c r="J6" s="266"/>
      <c r="K6" s="266"/>
      <c r="L6" s="266"/>
      <c r="M6" s="395"/>
      <c r="N6" s="18" t="s">
        <v>165</v>
      </c>
    </row>
    <row r="7" spans="2:20" ht="32.25" customHeight="1" x14ac:dyDescent="0.35">
      <c r="B7" s="79" t="s">
        <v>69</v>
      </c>
      <c r="C7" s="196">
        <f t="shared" ref="C7" si="0">C5*C6</f>
        <v>0</v>
      </c>
      <c r="D7" s="196">
        <f t="shared" ref="D7:M7" si="1">D5*D6</f>
        <v>0</v>
      </c>
      <c r="E7" s="196">
        <f t="shared" si="1"/>
        <v>0</v>
      </c>
      <c r="F7" s="196">
        <f t="shared" si="1"/>
        <v>0</v>
      </c>
      <c r="G7" s="196">
        <f t="shared" si="1"/>
        <v>0</v>
      </c>
      <c r="H7" s="196">
        <f t="shared" si="1"/>
        <v>0</v>
      </c>
      <c r="I7" s="196">
        <f t="shared" si="1"/>
        <v>0</v>
      </c>
      <c r="J7" s="196">
        <f t="shared" si="1"/>
        <v>0</v>
      </c>
      <c r="K7" s="196">
        <f t="shared" si="1"/>
        <v>0</v>
      </c>
      <c r="L7" s="196">
        <f t="shared" si="1"/>
        <v>0</v>
      </c>
      <c r="M7" s="396">
        <f t="shared" si="1"/>
        <v>0</v>
      </c>
      <c r="N7" s="18" t="s">
        <v>166</v>
      </c>
    </row>
    <row r="8" spans="2:20" ht="34.5" x14ac:dyDescent="0.35">
      <c r="B8" s="79" t="s">
        <v>70</v>
      </c>
      <c r="C8" s="267"/>
      <c r="D8" s="267"/>
      <c r="E8" s="267"/>
      <c r="F8" s="267"/>
      <c r="G8" s="267"/>
      <c r="H8" s="267"/>
      <c r="I8" s="267"/>
      <c r="J8" s="267"/>
      <c r="K8" s="267"/>
      <c r="L8" s="267"/>
      <c r="M8" s="397"/>
      <c r="N8" s="18" t="s">
        <v>171</v>
      </c>
    </row>
    <row r="9" spans="2:20" ht="34.5" x14ac:dyDescent="0.35">
      <c r="B9" s="144" t="s">
        <v>71</v>
      </c>
      <c r="C9" s="197">
        <f>C7*C8</f>
        <v>0</v>
      </c>
      <c r="D9" s="197">
        <f>D7*D8</f>
        <v>0</v>
      </c>
      <c r="E9" s="197">
        <f t="shared" ref="E9:M9" si="2">E7*E8</f>
        <v>0</v>
      </c>
      <c r="F9" s="197">
        <f t="shared" si="2"/>
        <v>0</v>
      </c>
      <c r="G9" s="197">
        <f t="shared" si="2"/>
        <v>0</v>
      </c>
      <c r="H9" s="197">
        <f t="shared" si="2"/>
        <v>0</v>
      </c>
      <c r="I9" s="197">
        <f>I7*I8</f>
        <v>0</v>
      </c>
      <c r="J9" s="197">
        <f t="shared" si="2"/>
        <v>0</v>
      </c>
      <c r="K9" s="197">
        <f t="shared" si="2"/>
        <v>0</v>
      </c>
      <c r="L9" s="197">
        <f t="shared" si="2"/>
        <v>0</v>
      </c>
      <c r="M9" s="398">
        <f t="shared" si="2"/>
        <v>0</v>
      </c>
      <c r="N9" s="18" t="s">
        <v>168</v>
      </c>
    </row>
    <row r="10" spans="2:20" ht="34.5" x14ac:dyDescent="0.35">
      <c r="B10" s="79" t="s">
        <v>72</v>
      </c>
      <c r="C10" s="268"/>
      <c r="D10" s="268"/>
      <c r="E10" s="268"/>
      <c r="F10" s="268"/>
      <c r="G10" s="268"/>
      <c r="H10" s="268"/>
      <c r="I10" s="268"/>
      <c r="J10" s="268"/>
      <c r="K10" s="268"/>
      <c r="L10" s="268"/>
      <c r="M10" s="399"/>
      <c r="N10" s="18" t="s">
        <v>161</v>
      </c>
    </row>
    <row r="11" spans="2:20" ht="51.75" x14ac:dyDescent="0.35">
      <c r="B11" s="79" t="s">
        <v>76</v>
      </c>
      <c r="C11" s="266"/>
      <c r="D11" s="266"/>
      <c r="E11" s="266"/>
      <c r="F11" s="266"/>
      <c r="G11" s="266"/>
      <c r="H11" s="266"/>
      <c r="I11" s="266"/>
      <c r="J11" s="266"/>
      <c r="K11" s="266"/>
      <c r="L11" s="266"/>
      <c r="M11" s="395"/>
      <c r="N11" s="18" t="s">
        <v>162</v>
      </c>
    </row>
    <row r="12" spans="2:20" ht="34.5" x14ac:dyDescent="0.35">
      <c r="B12" s="79" t="s">
        <v>77</v>
      </c>
      <c r="C12" s="196">
        <f t="shared" ref="C12" si="3">C10*C11</f>
        <v>0</v>
      </c>
      <c r="D12" s="196">
        <f t="shared" ref="D12:M12" si="4">D10*D11</f>
        <v>0</v>
      </c>
      <c r="E12" s="196">
        <f t="shared" si="4"/>
        <v>0</v>
      </c>
      <c r="F12" s="196">
        <f t="shared" si="4"/>
        <v>0</v>
      </c>
      <c r="G12" s="196">
        <f t="shared" si="4"/>
        <v>0</v>
      </c>
      <c r="H12" s="196">
        <f t="shared" si="4"/>
        <v>0</v>
      </c>
      <c r="I12" s="196">
        <f t="shared" si="4"/>
        <v>0</v>
      </c>
      <c r="J12" s="196">
        <f t="shared" si="4"/>
        <v>0</v>
      </c>
      <c r="K12" s="196">
        <f t="shared" si="4"/>
        <v>0</v>
      </c>
      <c r="L12" s="196">
        <f t="shared" si="4"/>
        <v>0</v>
      </c>
      <c r="M12" s="396">
        <f t="shared" si="4"/>
        <v>0</v>
      </c>
      <c r="N12" s="18" t="s">
        <v>163</v>
      </c>
      <c r="P12" s="7"/>
      <c r="Q12" s="7"/>
      <c r="R12" s="7"/>
      <c r="S12" s="7"/>
      <c r="T12" s="7"/>
    </row>
    <row r="13" spans="2:20" ht="30.75" customHeight="1" x14ac:dyDescent="0.35">
      <c r="B13" s="79" t="s">
        <v>73</v>
      </c>
      <c r="C13" s="249"/>
      <c r="D13" s="249"/>
      <c r="E13" s="249"/>
      <c r="F13" s="249"/>
      <c r="G13" s="249"/>
      <c r="H13" s="249"/>
      <c r="I13" s="249"/>
      <c r="J13" s="249"/>
      <c r="K13" s="249"/>
      <c r="L13" s="249"/>
      <c r="M13" s="250"/>
      <c r="N13" s="18" t="s">
        <v>164</v>
      </c>
      <c r="P13" s="9"/>
      <c r="Q13" s="9"/>
      <c r="R13" s="9"/>
      <c r="S13" s="9"/>
      <c r="T13" s="9"/>
    </row>
    <row r="14" spans="2:20" ht="34.5" x14ac:dyDescent="0.35">
      <c r="B14" s="79" t="s">
        <v>336</v>
      </c>
      <c r="C14" s="267"/>
      <c r="D14" s="267"/>
      <c r="E14" s="267"/>
      <c r="F14" s="267"/>
      <c r="G14" s="267"/>
      <c r="H14" s="267"/>
      <c r="I14" s="267"/>
      <c r="J14" s="267"/>
      <c r="K14" s="267"/>
      <c r="L14" s="267"/>
      <c r="M14" s="397"/>
      <c r="N14" s="18" t="s">
        <v>169</v>
      </c>
      <c r="P14" s="5"/>
      <c r="Q14" s="5"/>
      <c r="R14" s="5"/>
      <c r="S14" s="5"/>
      <c r="T14" s="5"/>
    </row>
    <row r="15" spans="2:20" ht="34.5" x14ac:dyDescent="0.35">
      <c r="B15" s="199" t="s">
        <v>74</v>
      </c>
      <c r="C15" s="197">
        <f>C12*C13*C14</f>
        <v>0</v>
      </c>
      <c r="D15" s="197">
        <f>D12*D13*D14</f>
        <v>0</v>
      </c>
      <c r="E15" s="197">
        <f t="shared" ref="E15:M15" si="5">E12*E13*E14</f>
        <v>0</v>
      </c>
      <c r="F15" s="197">
        <f t="shared" si="5"/>
        <v>0</v>
      </c>
      <c r="G15" s="197">
        <f t="shared" si="5"/>
        <v>0</v>
      </c>
      <c r="H15" s="197">
        <f t="shared" si="5"/>
        <v>0</v>
      </c>
      <c r="I15" s="197">
        <f>I12*I13*I14</f>
        <v>0</v>
      </c>
      <c r="J15" s="197">
        <f t="shared" si="5"/>
        <v>0</v>
      </c>
      <c r="K15" s="197">
        <f t="shared" si="5"/>
        <v>0</v>
      </c>
      <c r="L15" s="197">
        <f t="shared" si="5"/>
        <v>0</v>
      </c>
      <c r="M15" s="398">
        <f t="shared" si="5"/>
        <v>0</v>
      </c>
      <c r="N15" s="18" t="s">
        <v>167</v>
      </c>
      <c r="P15" s="6"/>
      <c r="Q15" s="6"/>
      <c r="R15" s="6"/>
      <c r="S15" s="6"/>
      <c r="T15" s="6"/>
    </row>
    <row r="16" spans="2:20" ht="19.5" x14ac:dyDescent="0.35">
      <c r="B16" s="145" t="s">
        <v>75</v>
      </c>
      <c r="C16" s="198">
        <f>SUM(C9, C15)</f>
        <v>0</v>
      </c>
      <c r="D16" s="198">
        <f>SUM(D9, D15)</f>
        <v>0</v>
      </c>
      <c r="E16" s="198">
        <f t="shared" ref="E16:M16" si="6">SUM(E9, E15)</f>
        <v>0</v>
      </c>
      <c r="F16" s="198">
        <f t="shared" si="6"/>
        <v>0</v>
      </c>
      <c r="G16" s="198">
        <f t="shared" si="6"/>
        <v>0</v>
      </c>
      <c r="H16" s="198">
        <f t="shared" si="6"/>
        <v>0</v>
      </c>
      <c r="I16" s="198">
        <f>SUM(I9, I15)</f>
        <v>0</v>
      </c>
      <c r="J16" s="198">
        <f t="shared" si="6"/>
        <v>0</v>
      </c>
      <c r="K16" s="198">
        <f t="shared" si="6"/>
        <v>0</v>
      </c>
      <c r="L16" s="198">
        <f t="shared" si="6"/>
        <v>0</v>
      </c>
      <c r="M16" s="400">
        <f t="shared" si="6"/>
        <v>0</v>
      </c>
      <c r="N16" s="18" t="s">
        <v>160</v>
      </c>
      <c r="P16" s="5"/>
      <c r="Q16" s="5"/>
      <c r="R16" s="5"/>
      <c r="S16" s="5"/>
      <c r="T16" s="5"/>
    </row>
    <row r="17" spans="2:20" ht="17.25" x14ac:dyDescent="0.35">
      <c r="B17" s="17"/>
      <c r="C17" s="17"/>
      <c r="D17" s="17"/>
      <c r="E17" s="17"/>
      <c r="F17" s="17"/>
      <c r="G17" s="17"/>
      <c r="H17" s="17"/>
      <c r="I17" s="17"/>
      <c r="J17" s="17"/>
      <c r="K17" s="17"/>
      <c r="L17" s="17"/>
      <c r="M17" s="17"/>
      <c r="N17" s="17"/>
      <c r="P17" s="7"/>
      <c r="Q17" s="7"/>
      <c r="R17" s="7"/>
      <c r="S17" s="7"/>
      <c r="T17" s="7"/>
    </row>
    <row r="18" spans="2:20" ht="17.25" x14ac:dyDescent="0.35">
      <c r="B18" s="17"/>
      <c r="C18" s="17"/>
      <c r="D18" s="17"/>
      <c r="E18" s="17"/>
      <c r="F18" s="17"/>
      <c r="G18" s="17"/>
      <c r="H18" s="17"/>
      <c r="I18" s="17"/>
      <c r="J18" s="17"/>
      <c r="K18" s="17"/>
      <c r="L18" s="17"/>
      <c r="M18" s="17"/>
      <c r="N18" s="17"/>
      <c r="P18" s="7"/>
      <c r="Q18" s="7"/>
      <c r="S18" s="7"/>
      <c r="T18" s="7"/>
    </row>
    <row r="19" spans="2:20" ht="17.25" x14ac:dyDescent="0.35">
      <c r="B19" s="45" t="s">
        <v>91</v>
      </c>
      <c r="C19" s="45"/>
      <c r="D19" s="17"/>
      <c r="E19" s="17"/>
      <c r="F19" s="17"/>
      <c r="G19" s="17"/>
      <c r="H19" s="17"/>
      <c r="I19" s="17"/>
      <c r="J19" s="17"/>
      <c r="K19" s="17"/>
      <c r="L19" s="17"/>
      <c r="M19" s="17"/>
      <c r="N19" s="17"/>
      <c r="P19" s="7"/>
      <c r="Q19" s="7"/>
      <c r="S19" s="7"/>
      <c r="T19" s="7"/>
    </row>
    <row r="20" spans="2:20" ht="17.25" x14ac:dyDescent="0.35">
      <c r="B20" s="17"/>
      <c r="C20" s="17"/>
      <c r="D20" s="17"/>
      <c r="E20" s="17"/>
      <c r="F20" s="17"/>
      <c r="G20" s="17"/>
      <c r="H20" s="17"/>
      <c r="I20" s="17"/>
      <c r="J20" s="17"/>
      <c r="K20" s="17"/>
      <c r="L20" s="17"/>
      <c r="M20" s="17"/>
      <c r="N20" s="17"/>
      <c r="P20" s="7"/>
      <c r="Q20" s="7"/>
      <c r="R20" s="7"/>
      <c r="S20" s="7"/>
      <c r="T20" s="7"/>
    </row>
    <row r="21" spans="2:20" ht="17.25" x14ac:dyDescent="0.35">
      <c r="B21" s="49" t="s">
        <v>172</v>
      </c>
      <c r="C21" s="263"/>
      <c r="D21" s="368" t="s">
        <v>187</v>
      </c>
      <c r="E21" s="362"/>
      <c r="F21" s="362"/>
      <c r="G21" s="362"/>
      <c r="I21" s="33"/>
      <c r="J21" s="33"/>
      <c r="K21" s="33"/>
      <c r="L21" s="33"/>
      <c r="M21" s="33"/>
      <c r="N21" s="17"/>
      <c r="P21" s="7"/>
      <c r="Q21" s="7"/>
      <c r="R21" s="7"/>
      <c r="S21" s="7"/>
      <c r="T21" s="7"/>
    </row>
    <row r="22" spans="2:20" ht="17.25" x14ac:dyDescent="0.35">
      <c r="B22" s="63" t="s">
        <v>174</v>
      </c>
      <c r="C22" s="264"/>
      <c r="D22" s="368" t="s">
        <v>188</v>
      </c>
      <c r="E22" s="362"/>
      <c r="F22" s="362"/>
      <c r="G22" s="362"/>
      <c r="I22" s="33"/>
      <c r="J22" s="33"/>
      <c r="K22" s="33"/>
      <c r="L22" s="33"/>
      <c r="M22" s="33"/>
      <c r="N22" s="17"/>
      <c r="P22" s="7"/>
      <c r="Q22" s="7"/>
      <c r="R22" s="7"/>
      <c r="S22" s="7"/>
      <c r="T22" s="7"/>
    </row>
    <row r="23" spans="2:20" ht="17.25" x14ac:dyDescent="0.35">
      <c r="B23" s="63" t="s">
        <v>175</v>
      </c>
      <c r="C23" s="264"/>
      <c r="D23" s="368" t="s">
        <v>188</v>
      </c>
      <c r="E23" s="362"/>
      <c r="F23" s="362"/>
      <c r="G23" s="362"/>
      <c r="I23" s="33"/>
      <c r="J23" s="33"/>
      <c r="K23" s="33"/>
      <c r="L23" s="33"/>
      <c r="M23" s="33"/>
      <c r="N23" s="17"/>
      <c r="P23" s="7"/>
      <c r="Q23" s="7"/>
      <c r="R23" s="7"/>
      <c r="S23" s="7"/>
      <c r="T23" s="7"/>
    </row>
    <row r="24" spans="2:20" ht="17.25" x14ac:dyDescent="0.35">
      <c r="B24" s="64" t="s">
        <v>176</v>
      </c>
      <c r="C24" s="265"/>
      <c r="D24" s="368" t="s">
        <v>188</v>
      </c>
      <c r="E24" s="362"/>
      <c r="F24" s="362"/>
      <c r="G24" s="362"/>
      <c r="I24" s="33"/>
      <c r="J24" s="33"/>
      <c r="K24" s="33"/>
      <c r="L24" s="33"/>
      <c r="M24" s="33"/>
      <c r="N24" s="17"/>
      <c r="P24" s="7"/>
      <c r="Q24" s="7"/>
      <c r="R24" s="7"/>
      <c r="S24" s="7"/>
      <c r="T24" s="7"/>
    </row>
    <row r="25" spans="2:20" ht="19.5" x14ac:dyDescent="0.35">
      <c r="B25" s="17"/>
      <c r="C25" s="17"/>
      <c r="D25" s="17"/>
      <c r="E25" s="17"/>
      <c r="F25" s="17"/>
      <c r="G25" s="17"/>
      <c r="H25" s="17"/>
      <c r="I25" s="17"/>
      <c r="J25" s="17"/>
      <c r="K25" s="17"/>
      <c r="L25" s="17"/>
      <c r="M25" s="17"/>
      <c r="N25" s="17"/>
      <c r="P25" s="9"/>
      <c r="Q25" s="9"/>
      <c r="R25" s="9"/>
      <c r="S25" s="9"/>
      <c r="T25" s="9"/>
    </row>
    <row r="26" spans="2:20" ht="21" customHeight="1" x14ac:dyDescent="0.35">
      <c r="B26" s="37"/>
      <c r="C26" s="40" t="s">
        <v>325</v>
      </c>
      <c r="D26" s="40" t="s">
        <v>6</v>
      </c>
      <c r="E26" s="40" t="s">
        <v>7</v>
      </c>
      <c r="F26" s="40" t="s">
        <v>8</v>
      </c>
      <c r="G26" s="40" t="s">
        <v>9</v>
      </c>
      <c r="H26" s="40" t="s">
        <v>10</v>
      </c>
      <c r="I26" s="40" t="s">
        <v>268</v>
      </c>
      <c r="J26" s="40" t="s">
        <v>269</v>
      </c>
      <c r="K26" s="40" t="s">
        <v>270</v>
      </c>
      <c r="L26" s="40" t="s">
        <v>271</v>
      </c>
      <c r="M26" s="41" t="s">
        <v>272</v>
      </c>
      <c r="N26" s="17"/>
      <c r="P26" s="5"/>
      <c r="Q26" s="5"/>
      <c r="R26" s="5"/>
      <c r="S26" s="5"/>
      <c r="T26" s="5"/>
    </row>
    <row r="27" spans="2:20" ht="16.5" customHeight="1" x14ac:dyDescent="0.35">
      <c r="B27" s="63" t="s">
        <v>178</v>
      </c>
      <c r="C27" s="261"/>
      <c r="D27" s="261"/>
      <c r="E27" s="261"/>
      <c r="F27" s="261"/>
      <c r="G27" s="261"/>
      <c r="H27" s="261"/>
      <c r="I27" s="261"/>
      <c r="J27" s="261"/>
      <c r="K27" s="261"/>
      <c r="L27" s="261"/>
      <c r="M27" s="269"/>
      <c r="N27" s="17"/>
      <c r="P27" s="6"/>
      <c r="Q27" s="6"/>
      <c r="R27" s="6"/>
      <c r="S27" s="6"/>
      <c r="T27" s="6"/>
    </row>
    <row r="28" spans="2:20" ht="15.75" customHeight="1" x14ac:dyDescent="0.35">
      <c r="B28" s="63" t="s">
        <v>177</v>
      </c>
      <c r="C28" s="270"/>
      <c r="D28" s="270"/>
      <c r="E28" s="270"/>
      <c r="F28" s="270"/>
      <c r="G28" s="270"/>
      <c r="H28" s="270"/>
      <c r="I28" s="270"/>
      <c r="J28" s="270"/>
      <c r="K28" s="270"/>
      <c r="L28" s="270"/>
      <c r="M28" s="264"/>
      <c r="N28" s="17" t="s">
        <v>224</v>
      </c>
      <c r="P28" s="6"/>
      <c r="Q28" s="6"/>
      <c r="R28" s="6"/>
      <c r="S28" s="6"/>
      <c r="T28" s="6"/>
    </row>
    <row r="29" spans="2:20" ht="15" customHeight="1" x14ac:dyDescent="0.35">
      <c r="B29" s="63" t="s">
        <v>182</v>
      </c>
      <c r="C29" s="35">
        <f>C21*C22*C27*C28</f>
        <v>0</v>
      </c>
      <c r="D29" s="35">
        <f>C21*C22*D27*D28</f>
        <v>0</v>
      </c>
      <c r="E29" s="35">
        <f>C21*C22*E27*E28</f>
        <v>0</v>
      </c>
      <c r="F29" s="35">
        <f>C21*C22*F27*F28</f>
        <v>0</v>
      </c>
      <c r="G29" s="35">
        <f>C21*C22*G27*G28</f>
        <v>0</v>
      </c>
      <c r="H29" s="35">
        <f>C21*C22*H27*H28</f>
        <v>0</v>
      </c>
      <c r="I29" s="35">
        <f>C21*C22*I27*I28</f>
        <v>0</v>
      </c>
      <c r="J29" s="35">
        <f>C21*C22*J27*J28</f>
        <v>0</v>
      </c>
      <c r="K29" s="35">
        <f>C21*C22*K27*K28</f>
        <v>0</v>
      </c>
      <c r="L29" s="35">
        <f>C21*C22*L27*L28</f>
        <v>0</v>
      </c>
      <c r="M29" s="392">
        <f>C21*C22*M27*M28</f>
        <v>0</v>
      </c>
      <c r="N29" s="17"/>
      <c r="P29" s="5"/>
      <c r="Q29" s="5"/>
      <c r="R29" s="5"/>
      <c r="S29" s="5"/>
      <c r="T29" s="5"/>
    </row>
    <row r="30" spans="2:20" ht="17.25" x14ac:dyDescent="0.35">
      <c r="B30" s="63" t="s">
        <v>179</v>
      </c>
      <c r="C30" s="261"/>
      <c r="D30" s="261"/>
      <c r="E30" s="261"/>
      <c r="F30" s="261"/>
      <c r="G30" s="261"/>
      <c r="H30" s="261"/>
      <c r="I30" s="261"/>
      <c r="J30" s="261"/>
      <c r="K30" s="261"/>
      <c r="L30" s="261"/>
      <c r="M30" s="269"/>
      <c r="N30" s="17"/>
    </row>
    <row r="31" spans="2:20" ht="17.25" x14ac:dyDescent="0.35">
      <c r="B31" s="63" t="s">
        <v>177</v>
      </c>
      <c r="C31" s="270"/>
      <c r="D31" s="270"/>
      <c r="E31" s="270"/>
      <c r="F31" s="270"/>
      <c r="G31" s="270"/>
      <c r="H31" s="270"/>
      <c r="I31" s="270"/>
      <c r="J31" s="270"/>
      <c r="K31" s="270"/>
      <c r="L31" s="270"/>
      <c r="M31" s="264"/>
      <c r="N31" s="17" t="s">
        <v>224</v>
      </c>
    </row>
    <row r="32" spans="2:20" ht="17.25" x14ac:dyDescent="0.35">
      <c r="B32" s="63" t="s">
        <v>39</v>
      </c>
      <c r="C32" s="35">
        <f>C24*C25*C30*C31</f>
        <v>0</v>
      </c>
      <c r="D32" s="35">
        <f>C21*C23*D30*D31</f>
        <v>0</v>
      </c>
      <c r="E32" s="35">
        <f>C21*C23*E30*E31</f>
        <v>0</v>
      </c>
      <c r="F32" s="35">
        <f>C21*C23*F30*F31</f>
        <v>0</v>
      </c>
      <c r="G32" s="35">
        <f>C21*C23*G30*G31</f>
        <v>0</v>
      </c>
      <c r="H32" s="35">
        <f>C21*C23*H30*H31</f>
        <v>0</v>
      </c>
      <c r="I32" s="35">
        <f>C21*C23*I30*I31</f>
        <v>0</v>
      </c>
      <c r="J32" s="35">
        <f>C21*C23*J30*J31</f>
        <v>0</v>
      </c>
      <c r="K32" s="35">
        <f>C21*C23*K30*K31</f>
        <v>0</v>
      </c>
      <c r="L32" s="35">
        <f>C21*C23*L30*L31</f>
        <v>0</v>
      </c>
      <c r="M32" s="392">
        <f>C21*C23*M30*M31</f>
        <v>0</v>
      </c>
      <c r="N32" s="17"/>
    </row>
    <row r="33" spans="2:14" ht="17.25" x14ac:dyDescent="0.35">
      <c r="B33" s="63" t="s">
        <v>180</v>
      </c>
      <c r="C33" s="261"/>
      <c r="D33" s="261"/>
      <c r="E33" s="261"/>
      <c r="F33" s="261"/>
      <c r="G33" s="261"/>
      <c r="H33" s="261"/>
      <c r="I33" s="261"/>
      <c r="J33" s="261"/>
      <c r="K33" s="261"/>
      <c r="L33" s="261"/>
      <c r="M33" s="269"/>
      <c r="N33" s="17"/>
    </row>
    <row r="34" spans="2:14" ht="17.25" x14ac:dyDescent="0.35">
      <c r="B34" s="63" t="s">
        <v>177</v>
      </c>
      <c r="C34" s="270"/>
      <c r="D34" s="270"/>
      <c r="E34" s="270"/>
      <c r="F34" s="270"/>
      <c r="G34" s="270"/>
      <c r="H34" s="270"/>
      <c r="I34" s="270"/>
      <c r="J34" s="270"/>
      <c r="K34" s="270"/>
      <c r="L34" s="270"/>
      <c r="M34" s="264"/>
      <c r="N34" s="17" t="s">
        <v>224</v>
      </c>
    </row>
    <row r="35" spans="2:14" ht="17.25" x14ac:dyDescent="0.35">
      <c r="B35" s="63" t="s">
        <v>39</v>
      </c>
      <c r="C35" s="35">
        <f>C27*C28*C33*C34</f>
        <v>0</v>
      </c>
      <c r="D35" s="35">
        <f>C21*C24*D33*D34</f>
        <v>0</v>
      </c>
      <c r="E35" s="35">
        <f>C21*C24*E33*E34</f>
        <v>0</v>
      </c>
      <c r="F35" s="35">
        <f>C21*C24*F33*F34</f>
        <v>0</v>
      </c>
      <c r="G35" s="35">
        <f>C21*C24*G33*G34</f>
        <v>0</v>
      </c>
      <c r="H35" s="35">
        <f>C21*C24*H33*H34</f>
        <v>0</v>
      </c>
      <c r="I35" s="35">
        <f>C21*C24*I33*I34</f>
        <v>0</v>
      </c>
      <c r="J35" s="35">
        <f>C21*C24*J33*J34</f>
        <v>0</v>
      </c>
      <c r="K35" s="35">
        <f>C21*C24*K33*K34</f>
        <v>0</v>
      </c>
      <c r="L35" s="35">
        <f>C21*C24*L33*L34</f>
        <v>0</v>
      </c>
      <c r="M35" s="392">
        <f>C21*C24*M33*M34</f>
        <v>0</v>
      </c>
      <c r="N35" s="17"/>
    </row>
    <row r="36" spans="2:14" ht="17.25" x14ac:dyDescent="0.35">
      <c r="B36" s="59" t="s">
        <v>186</v>
      </c>
      <c r="C36" s="35">
        <f>SUM(C29, C32, C35)</f>
        <v>0</v>
      </c>
      <c r="D36" s="35">
        <f>SUM(D29, D32, D35)</f>
        <v>0</v>
      </c>
      <c r="E36" s="35">
        <f t="shared" ref="E36:M36" si="7">SUM(E29, E32, E35)</f>
        <v>0</v>
      </c>
      <c r="F36" s="35">
        <f t="shared" si="7"/>
        <v>0</v>
      </c>
      <c r="G36" s="35">
        <f t="shared" si="7"/>
        <v>0</v>
      </c>
      <c r="H36" s="35">
        <f t="shared" si="7"/>
        <v>0</v>
      </c>
      <c r="I36" s="35">
        <f>SUM(I29, I32, I35)</f>
        <v>0</v>
      </c>
      <c r="J36" s="35">
        <f t="shared" si="7"/>
        <v>0</v>
      </c>
      <c r="K36" s="35">
        <f t="shared" si="7"/>
        <v>0</v>
      </c>
      <c r="L36" s="35">
        <f t="shared" si="7"/>
        <v>0</v>
      </c>
      <c r="M36" s="392">
        <f t="shared" si="7"/>
        <v>0</v>
      </c>
      <c r="N36" s="17" t="s">
        <v>185</v>
      </c>
    </row>
    <row r="37" spans="2:14" ht="17.25" x14ac:dyDescent="0.35">
      <c r="B37" s="63" t="s">
        <v>173</v>
      </c>
      <c r="C37" s="270"/>
      <c r="D37" s="270"/>
      <c r="E37" s="270"/>
      <c r="F37" s="270"/>
      <c r="G37" s="270"/>
      <c r="H37" s="270"/>
      <c r="I37" s="270"/>
      <c r="J37" s="270"/>
      <c r="K37" s="270"/>
      <c r="L37" s="270"/>
      <c r="M37" s="264"/>
      <c r="N37" s="17" t="s">
        <v>184</v>
      </c>
    </row>
    <row r="38" spans="2:14" ht="17.25" x14ac:dyDescent="0.35">
      <c r="B38" s="72" t="s">
        <v>181</v>
      </c>
      <c r="C38" s="56">
        <f>C36*C37</f>
        <v>0</v>
      </c>
      <c r="D38" s="56">
        <f>D36*D37</f>
        <v>0</v>
      </c>
      <c r="E38" s="56">
        <f t="shared" ref="E38:M38" si="8">E36*E37</f>
        <v>0</v>
      </c>
      <c r="F38" s="56">
        <f t="shared" si="8"/>
        <v>0</v>
      </c>
      <c r="G38" s="56">
        <f t="shared" si="8"/>
        <v>0</v>
      </c>
      <c r="H38" s="56">
        <f t="shared" si="8"/>
        <v>0</v>
      </c>
      <c r="I38" s="56">
        <f>I36*I37</f>
        <v>0</v>
      </c>
      <c r="J38" s="56">
        <f t="shared" si="8"/>
        <v>0</v>
      </c>
      <c r="K38" s="56">
        <f t="shared" si="8"/>
        <v>0</v>
      </c>
      <c r="L38" s="56">
        <f t="shared" si="8"/>
        <v>0</v>
      </c>
      <c r="M38" s="393">
        <f t="shared" si="8"/>
        <v>0</v>
      </c>
      <c r="N38" s="17" t="s">
        <v>183</v>
      </c>
    </row>
    <row r="39" spans="2:14" ht="17.25" x14ac:dyDescent="0.35">
      <c r="B39" s="17"/>
      <c r="C39" s="17"/>
      <c r="D39" s="17"/>
      <c r="E39" s="17"/>
      <c r="F39" s="17"/>
      <c r="G39" s="17"/>
      <c r="H39" s="17"/>
      <c r="I39" s="17"/>
      <c r="J39" s="17"/>
      <c r="K39" s="17"/>
      <c r="L39" s="17"/>
      <c r="M39" s="17"/>
      <c r="N39" s="17"/>
    </row>
    <row r="40" spans="2:14" ht="17.25" x14ac:dyDescent="0.35">
      <c r="B40" s="17"/>
      <c r="C40" s="17"/>
      <c r="D40" s="17"/>
      <c r="E40" s="17"/>
      <c r="F40" s="17"/>
      <c r="G40" s="17"/>
      <c r="H40" s="17"/>
      <c r="I40" s="17"/>
      <c r="J40" s="17"/>
      <c r="K40" s="17"/>
      <c r="L40" s="17"/>
      <c r="M40" s="17"/>
      <c r="N40" s="17"/>
    </row>
  </sheetData>
  <pageMargins left="0.7" right="0.7" top="0.75" bottom="0.75" header="0.3" footer="0.3"/>
  <pageSetup paperSize="9" scale="51"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FF00"/>
  </sheetPr>
  <dimension ref="B2:P9"/>
  <sheetViews>
    <sheetView view="pageBreakPreview" zoomScaleNormal="100" zoomScaleSheetLayoutView="100" workbookViewId="0">
      <selection activeCell="C8" sqref="C8:M8"/>
    </sheetView>
  </sheetViews>
  <sheetFormatPr defaultRowHeight="15" x14ac:dyDescent="0.25"/>
  <cols>
    <col min="1" max="1" width="4.7109375" customWidth="1"/>
    <col min="2" max="2" width="23.28515625" customWidth="1"/>
    <col min="3" max="3" width="9.28515625" customWidth="1"/>
    <col min="6" max="6" width="10.85546875" customWidth="1"/>
    <col min="10" max="10" width="11.28515625" customWidth="1"/>
    <col min="11" max="11" width="10.5703125" customWidth="1"/>
    <col min="14" max="14" width="42.7109375" customWidth="1"/>
    <col min="15" max="15" width="6.7109375" customWidth="1"/>
    <col min="16" max="16" width="32.5703125" customWidth="1"/>
  </cols>
  <sheetData>
    <row r="2" spans="2:16" ht="21.75" x14ac:dyDescent="0.45">
      <c r="B2" s="73" t="s">
        <v>1</v>
      </c>
      <c r="C2" s="73"/>
      <c r="D2" s="17"/>
      <c r="E2" s="17"/>
      <c r="F2" s="17"/>
      <c r="G2" s="17"/>
      <c r="H2" s="17"/>
      <c r="I2" s="17"/>
      <c r="J2" s="17"/>
      <c r="K2" s="17"/>
      <c r="L2" s="17"/>
      <c r="M2" s="17"/>
      <c r="N2" s="17"/>
      <c r="O2" s="17"/>
      <c r="P2" s="17"/>
    </row>
    <row r="3" spans="2:16" ht="17.25" x14ac:dyDescent="0.35">
      <c r="B3" s="17"/>
      <c r="C3" s="17"/>
      <c r="D3" s="17"/>
      <c r="E3" s="17"/>
      <c r="F3" s="17"/>
      <c r="G3" s="17"/>
      <c r="H3" s="17"/>
      <c r="I3" s="17"/>
      <c r="J3" s="17"/>
      <c r="K3" s="17"/>
      <c r="L3" s="17"/>
      <c r="M3" s="17"/>
      <c r="N3" s="17"/>
      <c r="O3" s="17"/>
      <c r="P3" s="17"/>
    </row>
    <row r="4" spans="2:16" ht="34.5" x14ac:dyDescent="0.35">
      <c r="B4" s="201"/>
      <c r="C4" s="77" t="s">
        <v>325</v>
      </c>
      <c r="D4" s="77" t="s">
        <v>6</v>
      </c>
      <c r="E4" s="77" t="s">
        <v>7</v>
      </c>
      <c r="F4" s="77" t="s">
        <v>8</v>
      </c>
      <c r="G4" s="77" t="s">
        <v>9</v>
      </c>
      <c r="H4" s="77" t="s">
        <v>10</v>
      </c>
      <c r="I4" s="77" t="s">
        <v>268</v>
      </c>
      <c r="J4" s="77" t="s">
        <v>269</v>
      </c>
      <c r="K4" s="77" t="s">
        <v>270</v>
      </c>
      <c r="L4" s="77" t="s">
        <v>271</v>
      </c>
      <c r="M4" s="200" t="s">
        <v>272</v>
      </c>
      <c r="N4" s="34"/>
      <c r="O4" s="17"/>
      <c r="P4" s="74" t="s">
        <v>189</v>
      </c>
    </row>
    <row r="5" spans="2:16" ht="34.5" customHeight="1" x14ac:dyDescent="0.35">
      <c r="B5" s="79" t="s">
        <v>63</v>
      </c>
      <c r="C5" s="223">
        <f>'Heritage attraction'!C5</f>
        <v>0</v>
      </c>
      <c r="D5" s="223">
        <f>'Heritage attraction'!D5</f>
        <v>0</v>
      </c>
      <c r="E5" s="223">
        <f>'Heritage attraction'!E5</f>
        <v>0</v>
      </c>
      <c r="F5" s="223">
        <f>'Heritage attraction'!F5</f>
        <v>0</v>
      </c>
      <c r="G5" s="223">
        <f>'Heritage attraction'!G5</f>
        <v>0</v>
      </c>
      <c r="H5" s="223">
        <f>'Heritage attraction'!H5</f>
        <v>0</v>
      </c>
      <c r="I5" s="224"/>
      <c r="J5" s="224"/>
      <c r="K5" s="224"/>
      <c r="L5" s="224"/>
      <c r="M5" s="224"/>
      <c r="N5" s="34" t="s">
        <v>333</v>
      </c>
      <c r="O5" s="17"/>
      <c r="P5" s="520" t="s">
        <v>107</v>
      </c>
    </row>
    <row r="6" spans="2:16" ht="32.25" customHeight="1" x14ac:dyDescent="0.35">
      <c r="B6" s="79" t="s">
        <v>64</v>
      </c>
      <c r="C6" s="266"/>
      <c r="D6" s="266"/>
      <c r="E6" s="266"/>
      <c r="F6" s="266"/>
      <c r="G6" s="266"/>
      <c r="H6" s="266"/>
      <c r="I6" s="266"/>
      <c r="J6" s="266"/>
      <c r="K6" s="266"/>
      <c r="L6" s="266"/>
      <c r="M6" s="266"/>
      <c r="N6" s="34" t="s">
        <v>334</v>
      </c>
      <c r="O6" s="17"/>
      <c r="P6" s="521"/>
    </row>
    <row r="7" spans="2:16" ht="34.5" x14ac:dyDescent="0.35">
      <c r="B7" s="79" t="s">
        <v>65</v>
      </c>
      <c r="C7" s="225">
        <f t="shared" ref="C7:H7" si="0">C5*C6</f>
        <v>0</v>
      </c>
      <c r="D7" s="225">
        <f t="shared" si="0"/>
        <v>0</v>
      </c>
      <c r="E7" s="225">
        <f t="shared" si="0"/>
        <v>0</v>
      </c>
      <c r="F7" s="225">
        <f t="shared" si="0"/>
        <v>0</v>
      </c>
      <c r="G7" s="225">
        <f t="shared" si="0"/>
        <v>0</v>
      </c>
      <c r="H7" s="225">
        <f t="shared" si="0"/>
        <v>0</v>
      </c>
      <c r="I7" s="225">
        <f>'Heritage attraction'!I5*I6</f>
        <v>0</v>
      </c>
      <c r="J7" s="225">
        <f>'Heritage attraction'!J5*J6</f>
        <v>0</v>
      </c>
      <c r="K7" s="225">
        <f>'Heritage attraction'!K5*K6</f>
        <v>0</v>
      </c>
      <c r="L7" s="225">
        <f>'Heritage attraction'!L5*L6</f>
        <v>0</v>
      </c>
      <c r="M7" s="225">
        <f>'Heritage attraction'!M5*M6</f>
        <v>0</v>
      </c>
      <c r="N7" s="34" t="s">
        <v>190</v>
      </c>
      <c r="O7" s="17"/>
      <c r="P7" s="521"/>
    </row>
    <row r="8" spans="2:16" ht="51.75" x14ac:dyDescent="0.35">
      <c r="B8" s="79" t="s">
        <v>66</v>
      </c>
      <c r="C8" s="271"/>
      <c r="D8" s="271"/>
      <c r="E8" s="271"/>
      <c r="F8" s="271"/>
      <c r="G8" s="271"/>
      <c r="H8" s="271"/>
      <c r="I8" s="271"/>
      <c r="J8" s="271"/>
      <c r="K8" s="271"/>
      <c r="L8" s="271"/>
      <c r="M8" s="271"/>
      <c r="N8" s="34" t="s">
        <v>191</v>
      </c>
      <c r="O8" s="17"/>
      <c r="P8" s="521"/>
    </row>
    <row r="9" spans="2:16" ht="34.5" x14ac:dyDescent="0.35">
      <c r="B9" s="145" t="s">
        <v>3</v>
      </c>
      <c r="C9" s="226">
        <f>C7*C8</f>
        <v>0</v>
      </c>
      <c r="D9" s="226">
        <f>D7*D8</f>
        <v>0</v>
      </c>
      <c r="E9" s="226">
        <f t="shared" ref="E9:M9" si="1">E7*E8</f>
        <v>0</v>
      </c>
      <c r="F9" s="226">
        <f t="shared" si="1"/>
        <v>0</v>
      </c>
      <c r="G9" s="226">
        <f t="shared" si="1"/>
        <v>0</v>
      </c>
      <c r="H9" s="226">
        <f t="shared" si="1"/>
        <v>0</v>
      </c>
      <c r="I9" s="226">
        <f>I7*I8</f>
        <v>0</v>
      </c>
      <c r="J9" s="226">
        <f t="shared" si="1"/>
        <v>0</v>
      </c>
      <c r="K9" s="226">
        <f t="shared" si="1"/>
        <v>0</v>
      </c>
      <c r="L9" s="226">
        <f t="shared" si="1"/>
        <v>0</v>
      </c>
      <c r="M9" s="226">
        <f t="shared" si="1"/>
        <v>0</v>
      </c>
      <c r="N9" s="34" t="s">
        <v>192</v>
      </c>
      <c r="O9" s="17"/>
      <c r="P9" s="522"/>
    </row>
  </sheetData>
  <mergeCells count="1">
    <mergeCell ref="P5:P9"/>
  </mergeCells>
  <pageMargins left="0.7" right="0.7" top="0.75" bottom="0.75" header="0.3" footer="0.3"/>
  <pageSetup paperSize="9" scale="54"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FF00"/>
  </sheetPr>
  <dimension ref="B2:M13"/>
  <sheetViews>
    <sheetView view="pageBreakPreview" zoomScaleNormal="100" zoomScaleSheetLayoutView="100" workbookViewId="0">
      <selection activeCell="D1" sqref="D1:D1048576"/>
    </sheetView>
  </sheetViews>
  <sheetFormatPr defaultRowHeight="15" x14ac:dyDescent="0.25"/>
  <cols>
    <col min="2" max="2" width="15.28515625" customWidth="1"/>
    <col min="3" max="3" width="7.42578125" customWidth="1"/>
  </cols>
  <sheetData>
    <row r="2" spans="2:13" ht="50.25" customHeight="1" x14ac:dyDescent="0.45">
      <c r="B2" s="32" t="s">
        <v>359</v>
      </c>
      <c r="C2" s="32"/>
      <c r="E2" s="523" t="s">
        <v>362</v>
      </c>
      <c r="F2" s="523"/>
      <c r="G2" s="523"/>
      <c r="H2" s="523"/>
      <c r="I2" s="523"/>
      <c r="J2" s="523"/>
    </row>
    <row r="4" spans="2:13" ht="34.5" x14ac:dyDescent="0.25">
      <c r="B4" s="301"/>
      <c r="C4" s="40" t="s">
        <v>325</v>
      </c>
      <c r="D4" s="77" t="s">
        <v>6</v>
      </c>
      <c r="E4" s="77" t="s">
        <v>7</v>
      </c>
      <c r="F4" s="77" t="s">
        <v>8</v>
      </c>
      <c r="G4" s="77" t="s">
        <v>9</v>
      </c>
      <c r="H4" s="77" t="s">
        <v>10</v>
      </c>
      <c r="I4" s="77" t="s">
        <v>268</v>
      </c>
      <c r="J4" s="77" t="s">
        <v>269</v>
      </c>
      <c r="K4" s="77" t="s">
        <v>270</v>
      </c>
      <c r="L4" s="77" t="s">
        <v>271</v>
      </c>
      <c r="M4" s="200" t="s">
        <v>272</v>
      </c>
    </row>
    <row r="5" spans="2:13" ht="17.25" x14ac:dyDescent="0.25">
      <c r="B5" s="247" t="s">
        <v>360</v>
      </c>
      <c r="C5" s="252"/>
      <c r="D5" s="248"/>
      <c r="E5" s="248"/>
      <c r="F5" s="248"/>
      <c r="G5" s="248"/>
      <c r="H5" s="248"/>
      <c r="I5" s="248"/>
      <c r="J5" s="248"/>
      <c r="K5" s="248"/>
      <c r="L5" s="248"/>
      <c r="M5" s="258"/>
    </row>
    <row r="6" spans="2:13" ht="17.25" x14ac:dyDescent="0.25">
      <c r="B6" s="247"/>
      <c r="C6" s="252"/>
      <c r="D6" s="248"/>
      <c r="E6" s="248"/>
      <c r="F6" s="248"/>
      <c r="G6" s="248"/>
      <c r="H6" s="248"/>
      <c r="I6" s="248"/>
      <c r="J6" s="248"/>
      <c r="K6" s="248"/>
      <c r="L6" s="248"/>
      <c r="M6" s="258"/>
    </row>
    <row r="7" spans="2:13" ht="17.25" x14ac:dyDescent="0.25">
      <c r="B7" s="247"/>
      <c r="C7" s="252"/>
      <c r="D7" s="248"/>
      <c r="E7" s="248"/>
      <c r="F7" s="248"/>
      <c r="G7" s="248"/>
      <c r="H7" s="248"/>
      <c r="I7" s="248"/>
      <c r="J7" s="248"/>
      <c r="K7" s="248"/>
      <c r="L7" s="248"/>
      <c r="M7" s="258"/>
    </row>
    <row r="8" spans="2:13" ht="17.25" x14ac:dyDescent="0.25">
      <c r="B8" s="247"/>
      <c r="C8" s="252"/>
      <c r="D8" s="248"/>
      <c r="E8" s="248"/>
      <c r="F8" s="248"/>
      <c r="G8" s="248"/>
      <c r="H8" s="248"/>
      <c r="I8" s="248"/>
      <c r="J8" s="248"/>
      <c r="K8" s="248"/>
      <c r="L8" s="248"/>
      <c r="M8" s="258"/>
    </row>
    <row r="9" spans="2:13" ht="17.25" x14ac:dyDescent="0.25">
      <c r="B9" s="247"/>
      <c r="C9" s="252"/>
      <c r="D9" s="248"/>
      <c r="E9" s="248"/>
      <c r="F9" s="248"/>
      <c r="G9" s="248"/>
      <c r="H9" s="248"/>
      <c r="I9" s="248"/>
      <c r="J9" s="248"/>
      <c r="K9" s="248"/>
      <c r="L9" s="248"/>
      <c r="M9" s="258"/>
    </row>
    <row r="10" spans="2:13" ht="17.25" x14ac:dyDescent="0.25">
      <c r="B10" s="247"/>
      <c r="C10" s="252"/>
      <c r="D10" s="248"/>
      <c r="E10" s="248"/>
      <c r="F10" s="248"/>
      <c r="G10" s="248"/>
      <c r="H10" s="248"/>
      <c r="I10" s="248"/>
      <c r="J10" s="248"/>
      <c r="K10" s="248"/>
      <c r="L10" s="248"/>
      <c r="M10" s="258"/>
    </row>
    <row r="11" spans="2:13" ht="17.25" x14ac:dyDescent="0.25">
      <c r="B11" s="247"/>
      <c r="C11" s="252"/>
      <c r="D11" s="248"/>
      <c r="E11" s="248"/>
      <c r="F11" s="248"/>
      <c r="G11" s="248"/>
      <c r="H11" s="248"/>
      <c r="I11" s="248"/>
      <c r="J11" s="248"/>
      <c r="K11" s="248"/>
      <c r="L11" s="248"/>
      <c r="M11" s="258"/>
    </row>
    <row r="12" spans="2:13" ht="17.25" x14ac:dyDescent="0.25">
      <c r="B12" s="247"/>
      <c r="C12" s="252"/>
      <c r="D12" s="248"/>
      <c r="E12" s="248"/>
      <c r="F12" s="248"/>
      <c r="G12" s="248"/>
      <c r="H12" s="248"/>
      <c r="I12" s="248"/>
      <c r="J12" s="248"/>
      <c r="K12" s="248"/>
      <c r="L12" s="248"/>
      <c r="M12" s="258"/>
    </row>
    <row r="13" spans="2:13" ht="17.25" x14ac:dyDescent="0.25">
      <c r="B13" s="38" t="s">
        <v>39</v>
      </c>
      <c r="C13" s="202">
        <f>SUM(C5:C10)</f>
        <v>0</v>
      </c>
      <c r="D13" s="202">
        <f>SUM(D5:D10)</f>
        <v>0</v>
      </c>
      <c r="E13" s="202">
        <f t="shared" ref="E13:M13" si="0">SUM(E5:E10)</f>
        <v>0</v>
      </c>
      <c r="F13" s="202">
        <f t="shared" si="0"/>
        <v>0</v>
      </c>
      <c r="G13" s="202">
        <f t="shared" si="0"/>
        <v>0</v>
      </c>
      <c r="H13" s="202">
        <f t="shared" si="0"/>
        <v>0</v>
      </c>
      <c r="I13" s="202">
        <f t="shared" si="0"/>
        <v>0</v>
      </c>
      <c r="J13" s="202">
        <f t="shared" si="0"/>
        <v>0</v>
      </c>
      <c r="K13" s="202">
        <f t="shared" si="0"/>
        <v>0</v>
      </c>
      <c r="L13" s="202">
        <f t="shared" si="0"/>
        <v>0</v>
      </c>
      <c r="M13" s="203">
        <f t="shared" si="0"/>
        <v>0</v>
      </c>
    </row>
  </sheetData>
  <mergeCells count="1">
    <mergeCell ref="E2:J2"/>
  </mergeCells>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FFFF00"/>
  </sheetPr>
  <dimension ref="A1:W24"/>
  <sheetViews>
    <sheetView view="pageBreakPreview" zoomScale="110" zoomScaleNormal="100" zoomScaleSheetLayoutView="110" workbookViewId="0">
      <selection activeCell="K20" sqref="K20"/>
    </sheetView>
  </sheetViews>
  <sheetFormatPr defaultRowHeight="15" x14ac:dyDescent="0.25"/>
  <cols>
    <col min="1" max="1" width="3" customWidth="1"/>
    <col min="2" max="2" width="35.7109375" customWidth="1"/>
    <col min="3" max="4" width="8.85546875" customWidth="1"/>
    <col min="6" max="6" width="10.7109375" customWidth="1"/>
    <col min="15" max="15" width="65.140625" customWidth="1"/>
    <col min="16" max="16" width="63.7109375" customWidth="1"/>
    <col min="17" max="17" width="34.140625" customWidth="1"/>
    <col min="24" max="24" width="37.7109375" customWidth="1"/>
  </cols>
  <sheetData>
    <row r="1" spans="1:23" x14ac:dyDescent="0.25">
      <c r="A1" s="19"/>
      <c r="B1" s="19"/>
      <c r="C1" s="19"/>
      <c r="D1" s="367"/>
      <c r="E1" s="19"/>
      <c r="F1" s="19"/>
      <c r="G1" s="19"/>
      <c r="H1" s="19"/>
      <c r="I1" s="19"/>
      <c r="J1" s="19"/>
      <c r="K1" s="19"/>
      <c r="L1" s="19"/>
      <c r="M1" s="19"/>
      <c r="N1" s="19"/>
      <c r="O1" s="19"/>
      <c r="P1" s="19"/>
      <c r="Q1" s="19"/>
      <c r="R1" s="19"/>
      <c r="S1" s="19"/>
      <c r="T1" s="19"/>
      <c r="U1" s="19"/>
      <c r="V1" s="19"/>
      <c r="W1" s="19"/>
    </row>
    <row r="2" spans="1:23" ht="21.75" x14ac:dyDescent="0.25">
      <c r="A2" s="19"/>
      <c r="B2" s="75" t="s">
        <v>2</v>
      </c>
      <c r="C2" s="76"/>
      <c r="D2" s="76"/>
      <c r="E2" s="76"/>
      <c r="F2" s="76"/>
      <c r="G2" s="76"/>
      <c r="H2" s="76"/>
      <c r="I2" s="76"/>
      <c r="J2" s="76"/>
      <c r="K2" s="76"/>
      <c r="L2" s="76"/>
      <c r="M2" s="76"/>
      <c r="N2" s="76"/>
      <c r="O2" s="76"/>
      <c r="P2" s="20"/>
      <c r="Q2" s="20"/>
      <c r="R2" s="20"/>
      <c r="S2" s="20"/>
      <c r="T2" s="20"/>
      <c r="U2" s="20"/>
      <c r="V2" s="20"/>
      <c r="W2" s="20"/>
    </row>
    <row r="3" spans="1:23" ht="17.25" x14ac:dyDescent="0.25">
      <c r="A3" s="19"/>
      <c r="B3" s="76"/>
      <c r="C3" s="76"/>
      <c r="D3" s="76"/>
      <c r="E3" s="76"/>
      <c r="F3" s="76"/>
      <c r="G3" s="76"/>
      <c r="H3" s="76"/>
      <c r="I3" s="76"/>
      <c r="J3" s="76"/>
      <c r="K3" s="76"/>
      <c r="L3" s="76"/>
      <c r="M3" s="76"/>
      <c r="N3" s="76"/>
      <c r="O3" s="76"/>
      <c r="P3" s="20"/>
      <c r="Q3" s="20"/>
      <c r="R3" s="20"/>
      <c r="S3" s="20"/>
      <c r="T3" s="20"/>
      <c r="U3" s="20"/>
      <c r="V3" s="20"/>
      <c r="W3" s="20"/>
    </row>
    <row r="4" spans="1:23" ht="34.5" x14ac:dyDescent="0.35">
      <c r="A4" s="19"/>
      <c r="B4" s="524" t="s">
        <v>58</v>
      </c>
      <c r="C4" s="525"/>
      <c r="D4" s="217" t="s">
        <v>325</v>
      </c>
      <c r="E4" s="217" t="s">
        <v>6</v>
      </c>
      <c r="F4" s="217" t="s">
        <v>7</v>
      </c>
      <c r="G4" s="217" t="s">
        <v>8</v>
      </c>
      <c r="H4" s="217" t="s">
        <v>9</v>
      </c>
      <c r="I4" s="217" t="s">
        <v>10</v>
      </c>
      <c r="J4" s="218" t="s">
        <v>268</v>
      </c>
      <c r="K4" s="218" t="s">
        <v>269</v>
      </c>
      <c r="L4" s="218" t="s">
        <v>270</v>
      </c>
      <c r="M4" s="218" t="s">
        <v>271</v>
      </c>
      <c r="N4" s="219" t="s">
        <v>272</v>
      </c>
      <c r="O4" s="78"/>
      <c r="P4" s="20"/>
    </row>
    <row r="5" spans="1:23" ht="34.5" customHeight="1" x14ac:dyDescent="0.35">
      <c r="A5" s="19"/>
      <c r="B5" s="528" t="str">
        <f>B16</f>
        <v>Ceremonies (marriage, civil partnership, welcoming or renewal of vows)</v>
      </c>
      <c r="C5" s="529"/>
      <c r="D5" s="196">
        <f t="shared" ref="D5:D11" si="0">C16*D16</f>
        <v>0</v>
      </c>
      <c r="E5" s="196">
        <f>C16*E16</f>
        <v>0</v>
      </c>
      <c r="F5" s="196">
        <f>C16*F16</f>
        <v>0</v>
      </c>
      <c r="G5" s="196">
        <f>C16*G16</f>
        <v>0</v>
      </c>
      <c r="H5" s="196">
        <f>C16*H16</f>
        <v>0</v>
      </c>
      <c r="I5" s="196">
        <f>C16*I16</f>
        <v>0</v>
      </c>
      <c r="J5" s="196">
        <f>C16*J16</f>
        <v>0</v>
      </c>
      <c r="K5" s="196">
        <f>C16*K16</f>
        <v>0</v>
      </c>
      <c r="L5" s="196">
        <f>C16*L16</f>
        <v>0</v>
      </c>
      <c r="M5" s="196">
        <f>C16*M16</f>
        <v>0</v>
      </c>
      <c r="N5" s="196">
        <f>C16*N16</f>
        <v>0</v>
      </c>
      <c r="O5" s="80" t="s">
        <v>300</v>
      </c>
      <c r="P5" s="28"/>
    </row>
    <row r="6" spans="1:23" ht="17.25" x14ac:dyDescent="0.35">
      <c r="A6" s="19"/>
      <c r="B6" s="528" t="str">
        <f>B17</f>
        <v>Exhibitions</v>
      </c>
      <c r="C6" s="529"/>
      <c r="D6" s="196">
        <f t="shared" si="0"/>
        <v>0</v>
      </c>
      <c r="E6" s="196">
        <f>C17*E17</f>
        <v>0</v>
      </c>
      <c r="F6" s="196">
        <f>C17*F17</f>
        <v>0</v>
      </c>
      <c r="G6" s="196">
        <f>C17*G17</f>
        <v>0</v>
      </c>
      <c r="H6" s="196">
        <f>C17*H17</f>
        <v>0</v>
      </c>
      <c r="I6" s="196">
        <f>C17*I17</f>
        <v>0</v>
      </c>
      <c r="J6" s="196">
        <f>C17*J17</f>
        <v>0</v>
      </c>
      <c r="K6" s="196">
        <f t="shared" ref="K6:K11" si="1">C17*K17</f>
        <v>0</v>
      </c>
      <c r="L6" s="196">
        <f t="shared" ref="L6:L11" si="2">C17*L17</f>
        <v>0</v>
      </c>
      <c r="M6" s="196">
        <f t="shared" ref="M6:M11" si="3">C17*M17</f>
        <v>0</v>
      </c>
      <c r="N6" s="196">
        <f t="shared" ref="N6:N11" si="4">C17*N17</f>
        <v>0</v>
      </c>
      <c r="O6" s="81"/>
      <c r="P6" s="20"/>
    </row>
    <row r="7" spans="1:23" ht="17.25" x14ac:dyDescent="0.35">
      <c r="A7" s="19"/>
      <c r="B7" s="528" t="str">
        <f>B18</f>
        <v>Functions</v>
      </c>
      <c r="C7" s="529"/>
      <c r="D7" s="196">
        <f t="shared" si="0"/>
        <v>0</v>
      </c>
      <c r="E7" s="196">
        <f t="shared" ref="E7:E11" si="5">C18*E18</f>
        <v>0</v>
      </c>
      <c r="F7" s="196">
        <f t="shared" ref="F7:F11" si="6">C18*F18</f>
        <v>0</v>
      </c>
      <c r="G7" s="196">
        <f t="shared" ref="G7:G11" si="7">C18*G18</f>
        <v>0</v>
      </c>
      <c r="H7" s="196">
        <f t="shared" ref="H7:H11" si="8">C18*H18</f>
        <v>0</v>
      </c>
      <c r="I7" s="196">
        <f t="shared" ref="I7:I11" si="9">C18*I18</f>
        <v>0</v>
      </c>
      <c r="J7" s="196">
        <f t="shared" ref="J7:J11" si="10">C18*J18</f>
        <v>0</v>
      </c>
      <c r="K7" s="196">
        <f t="shared" si="1"/>
        <v>0</v>
      </c>
      <c r="L7" s="196">
        <f t="shared" si="2"/>
        <v>0</v>
      </c>
      <c r="M7" s="196">
        <f t="shared" si="3"/>
        <v>0</v>
      </c>
      <c r="N7" s="196">
        <f t="shared" si="4"/>
        <v>0</v>
      </c>
      <c r="O7" s="81"/>
      <c r="P7" s="20"/>
    </row>
    <row r="8" spans="1:23" ht="17.25" x14ac:dyDescent="0.35">
      <c r="A8" s="19"/>
      <c r="B8" s="528" t="str">
        <f t="shared" ref="B8:B11" si="11">B19</f>
        <v>Other</v>
      </c>
      <c r="C8" s="529"/>
      <c r="D8" s="196">
        <f t="shared" si="0"/>
        <v>0</v>
      </c>
      <c r="E8" s="196">
        <f t="shared" si="5"/>
        <v>0</v>
      </c>
      <c r="F8" s="196">
        <f t="shared" si="6"/>
        <v>0</v>
      </c>
      <c r="G8" s="196">
        <f t="shared" si="7"/>
        <v>0</v>
      </c>
      <c r="H8" s="196">
        <f t="shared" si="8"/>
        <v>0</v>
      </c>
      <c r="I8" s="196">
        <f t="shared" si="9"/>
        <v>0</v>
      </c>
      <c r="J8" s="196">
        <f t="shared" si="10"/>
        <v>0</v>
      </c>
      <c r="K8" s="196">
        <f t="shared" si="1"/>
        <v>0</v>
      </c>
      <c r="L8" s="196">
        <f t="shared" si="2"/>
        <v>0</v>
      </c>
      <c r="M8" s="196">
        <f t="shared" si="3"/>
        <v>0</v>
      </c>
      <c r="N8" s="196">
        <f t="shared" si="4"/>
        <v>0</v>
      </c>
      <c r="O8" s="81"/>
      <c r="P8" s="20"/>
    </row>
    <row r="9" spans="1:23" ht="17.25" x14ac:dyDescent="0.35">
      <c r="A9" s="19"/>
      <c r="B9" s="528" t="str">
        <f t="shared" si="11"/>
        <v>Other</v>
      </c>
      <c r="C9" s="529"/>
      <c r="D9" s="196">
        <f t="shared" si="0"/>
        <v>0</v>
      </c>
      <c r="E9" s="196">
        <f t="shared" si="5"/>
        <v>0</v>
      </c>
      <c r="F9" s="196">
        <f t="shared" si="6"/>
        <v>0</v>
      </c>
      <c r="G9" s="196">
        <f t="shared" si="7"/>
        <v>0</v>
      </c>
      <c r="H9" s="196">
        <f t="shared" si="8"/>
        <v>0</v>
      </c>
      <c r="I9" s="196">
        <f t="shared" si="9"/>
        <v>0</v>
      </c>
      <c r="J9" s="196">
        <f t="shared" si="10"/>
        <v>0</v>
      </c>
      <c r="K9" s="196">
        <f t="shared" si="1"/>
        <v>0</v>
      </c>
      <c r="L9" s="196">
        <f t="shared" si="2"/>
        <v>0</v>
      </c>
      <c r="M9" s="196">
        <f t="shared" si="3"/>
        <v>0</v>
      </c>
      <c r="N9" s="196">
        <f t="shared" si="4"/>
        <v>0</v>
      </c>
      <c r="O9" s="81"/>
      <c r="P9" s="20"/>
    </row>
    <row r="10" spans="1:23" ht="17.25" x14ac:dyDescent="0.35">
      <c r="A10" s="19"/>
      <c r="B10" s="528" t="str">
        <f t="shared" si="11"/>
        <v>Other</v>
      </c>
      <c r="C10" s="529"/>
      <c r="D10" s="196">
        <f t="shared" si="0"/>
        <v>0</v>
      </c>
      <c r="E10" s="196">
        <f t="shared" si="5"/>
        <v>0</v>
      </c>
      <c r="F10" s="196">
        <f t="shared" si="6"/>
        <v>0</v>
      </c>
      <c r="G10" s="196">
        <f t="shared" si="7"/>
        <v>0</v>
      </c>
      <c r="H10" s="196">
        <f t="shared" si="8"/>
        <v>0</v>
      </c>
      <c r="I10" s="196">
        <f t="shared" si="9"/>
        <v>0</v>
      </c>
      <c r="J10" s="196">
        <f t="shared" si="10"/>
        <v>0</v>
      </c>
      <c r="K10" s="196">
        <f t="shared" si="1"/>
        <v>0</v>
      </c>
      <c r="L10" s="196">
        <f t="shared" si="2"/>
        <v>0</v>
      </c>
      <c r="M10" s="196">
        <f t="shared" si="3"/>
        <v>0</v>
      </c>
      <c r="N10" s="196">
        <f t="shared" si="4"/>
        <v>0</v>
      </c>
      <c r="O10" s="81"/>
      <c r="P10" s="20"/>
    </row>
    <row r="11" spans="1:23" ht="17.25" x14ac:dyDescent="0.35">
      <c r="A11" s="19"/>
      <c r="B11" s="528" t="str">
        <f t="shared" si="11"/>
        <v>Other</v>
      </c>
      <c r="C11" s="529"/>
      <c r="D11" s="196">
        <f t="shared" si="0"/>
        <v>0</v>
      </c>
      <c r="E11" s="196">
        <f t="shared" si="5"/>
        <v>0</v>
      </c>
      <c r="F11" s="196">
        <f t="shared" si="6"/>
        <v>0</v>
      </c>
      <c r="G11" s="196">
        <f t="shared" si="7"/>
        <v>0</v>
      </c>
      <c r="H11" s="196">
        <f t="shared" si="8"/>
        <v>0</v>
      </c>
      <c r="I11" s="196">
        <f t="shared" si="9"/>
        <v>0</v>
      </c>
      <c r="J11" s="196">
        <f t="shared" si="10"/>
        <v>0</v>
      </c>
      <c r="K11" s="196">
        <f t="shared" si="1"/>
        <v>0</v>
      </c>
      <c r="L11" s="196">
        <f t="shared" si="2"/>
        <v>0</v>
      </c>
      <c r="M11" s="196">
        <f t="shared" si="3"/>
        <v>0</v>
      </c>
      <c r="N11" s="196">
        <f t="shared" si="4"/>
        <v>0</v>
      </c>
      <c r="O11" s="81"/>
      <c r="P11" s="20"/>
    </row>
    <row r="12" spans="1:23" ht="17.25" x14ac:dyDescent="0.35">
      <c r="A12" s="19"/>
      <c r="B12" s="526" t="s">
        <v>39</v>
      </c>
      <c r="C12" s="527"/>
      <c r="D12" s="193">
        <f>SUM(D5:D11)</f>
        <v>0</v>
      </c>
      <c r="E12" s="193">
        <f>SUM(E5:E11)</f>
        <v>0</v>
      </c>
      <c r="F12" s="193">
        <f t="shared" ref="F12:N12" si="12">SUM(F5:F11)</f>
        <v>0</v>
      </c>
      <c r="G12" s="193">
        <f t="shared" si="12"/>
        <v>0</v>
      </c>
      <c r="H12" s="193">
        <f t="shared" si="12"/>
        <v>0</v>
      </c>
      <c r="I12" s="193">
        <f t="shared" si="12"/>
        <v>0</v>
      </c>
      <c r="J12" s="193">
        <f>SUM(J5:J11)</f>
        <v>0</v>
      </c>
      <c r="K12" s="193">
        <f t="shared" si="12"/>
        <v>0</v>
      </c>
      <c r="L12" s="193">
        <f t="shared" si="12"/>
        <v>0</v>
      </c>
      <c r="M12" s="193">
        <f t="shared" si="12"/>
        <v>0</v>
      </c>
      <c r="N12" s="194">
        <f t="shared" si="12"/>
        <v>0</v>
      </c>
      <c r="O12" s="82"/>
      <c r="P12" s="20"/>
      <c r="Q12" s="20"/>
      <c r="R12" s="20"/>
      <c r="S12" s="20"/>
      <c r="T12" s="20"/>
      <c r="U12" s="20"/>
      <c r="V12" s="20"/>
      <c r="W12" s="20"/>
    </row>
    <row r="13" spans="1:23" ht="17.25" x14ac:dyDescent="0.25">
      <c r="A13" s="19"/>
      <c r="B13" s="220"/>
      <c r="C13" s="220"/>
      <c r="D13" s="220"/>
      <c r="E13" s="220"/>
      <c r="F13" s="220"/>
      <c r="G13" s="220"/>
      <c r="H13" s="220"/>
      <c r="I13" s="220"/>
      <c r="J13" s="220"/>
      <c r="K13" s="220"/>
      <c r="L13" s="220"/>
      <c r="M13" s="220"/>
      <c r="N13" s="220"/>
      <c r="O13" s="76"/>
      <c r="P13" s="20"/>
      <c r="Q13" s="21"/>
      <c r="R13" s="20"/>
      <c r="S13" s="20"/>
      <c r="T13" s="20"/>
      <c r="U13" s="20"/>
      <c r="V13" s="20"/>
      <c r="W13" s="20"/>
    </row>
    <row r="14" spans="1:23" ht="17.25" x14ac:dyDescent="0.25">
      <c r="A14" s="19"/>
      <c r="B14" s="220"/>
      <c r="C14" s="220"/>
      <c r="D14" s="220"/>
      <c r="E14" s="220"/>
      <c r="F14" s="220"/>
      <c r="G14" s="220"/>
      <c r="H14" s="220"/>
      <c r="I14" s="220"/>
      <c r="J14" s="220"/>
      <c r="K14" s="220"/>
      <c r="L14" s="220"/>
      <c r="M14" s="220"/>
      <c r="N14" s="220"/>
      <c r="O14" s="76"/>
      <c r="P14" s="19"/>
      <c r="Q14" s="19"/>
      <c r="R14" s="19"/>
      <c r="S14" s="19"/>
      <c r="T14" s="19"/>
      <c r="U14" s="19"/>
      <c r="V14" s="19"/>
      <c r="W14" s="19"/>
    </row>
    <row r="15" spans="1:23" ht="51.75" x14ac:dyDescent="0.25">
      <c r="A15" s="19"/>
      <c r="B15" s="221" t="s">
        <v>2</v>
      </c>
      <c r="C15" s="222" t="s">
        <v>59</v>
      </c>
      <c r="D15" s="222" t="s">
        <v>325</v>
      </c>
      <c r="E15" s="222" t="s">
        <v>6</v>
      </c>
      <c r="F15" s="222" t="s">
        <v>7</v>
      </c>
      <c r="G15" s="222" t="s">
        <v>8</v>
      </c>
      <c r="H15" s="222" t="s">
        <v>9</v>
      </c>
      <c r="I15" s="222" t="s">
        <v>10</v>
      </c>
      <c r="J15" s="218" t="s">
        <v>268</v>
      </c>
      <c r="K15" s="218" t="s">
        <v>269</v>
      </c>
      <c r="L15" s="218" t="s">
        <v>270</v>
      </c>
      <c r="M15" s="218" t="s">
        <v>271</v>
      </c>
      <c r="N15" s="219" t="s">
        <v>272</v>
      </c>
      <c r="O15" s="76"/>
      <c r="Q15" s="19"/>
      <c r="R15" s="19"/>
      <c r="S15" s="19"/>
      <c r="T15" s="19"/>
      <c r="U15" s="19"/>
      <c r="V15" s="19"/>
      <c r="W15" s="19"/>
    </row>
    <row r="16" spans="1:23" ht="53.25" customHeight="1" x14ac:dyDescent="0.25">
      <c r="A16" s="19"/>
      <c r="B16" s="272" t="s">
        <v>194</v>
      </c>
      <c r="C16" s="273"/>
      <c r="D16" s="273"/>
      <c r="E16" s="273"/>
      <c r="F16" s="273"/>
      <c r="G16" s="273"/>
      <c r="H16" s="273"/>
      <c r="I16" s="273"/>
      <c r="J16" s="273"/>
      <c r="K16" s="273"/>
      <c r="L16" s="273"/>
      <c r="M16" s="273"/>
      <c r="N16" s="274"/>
      <c r="O16" s="85" t="s">
        <v>193</v>
      </c>
      <c r="R16" s="19"/>
      <c r="S16" s="19"/>
      <c r="T16" s="19"/>
      <c r="U16" s="19"/>
      <c r="V16" s="19"/>
      <c r="W16" s="19"/>
    </row>
    <row r="17" spans="1:23" ht="17.25" x14ac:dyDescent="0.25">
      <c r="A17" s="19"/>
      <c r="B17" s="272" t="s">
        <v>60</v>
      </c>
      <c r="C17" s="273"/>
      <c r="D17" s="273"/>
      <c r="E17" s="273"/>
      <c r="F17" s="273"/>
      <c r="G17" s="273"/>
      <c r="H17" s="273"/>
      <c r="I17" s="273"/>
      <c r="J17" s="273"/>
      <c r="K17" s="273"/>
      <c r="L17" s="273"/>
      <c r="M17" s="273"/>
      <c r="N17" s="274"/>
      <c r="O17" s="76"/>
      <c r="Q17" s="19"/>
      <c r="R17" s="19"/>
      <c r="S17" s="19"/>
      <c r="T17" s="19"/>
      <c r="U17" s="19"/>
      <c r="V17" s="19"/>
      <c r="W17" s="19"/>
    </row>
    <row r="18" spans="1:23" ht="17.25" x14ac:dyDescent="0.25">
      <c r="A18" s="19"/>
      <c r="B18" s="272" t="s">
        <v>61</v>
      </c>
      <c r="C18" s="273"/>
      <c r="D18" s="273"/>
      <c r="E18" s="273"/>
      <c r="F18" s="273"/>
      <c r="G18" s="273"/>
      <c r="H18" s="273"/>
      <c r="I18" s="273"/>
      <c r="J18" s="273"/>
      <c r="K18" s="273"/>
      <c r="L18" s="273"/>
      <c r="M18" s="273"/>
      <c r="N18" s="274"/>
      <c r="O18" s="76"/>
      <c r="Q18" s="19"/>
      <c r="R18" s="19"/>
      <c r="S18" s="19"/>
      <c r="T18" s="19"/>
      <c r="U18" s="19"/>
      <c r="V18" s="19"/>
      <c r="W18" s="19"/>
    </row>
    <row r="19" spans="1:23" ht="17.25" x14ac:dyDescent="0.25">
      <c r="A19" s="19"/>
      <c r="B19" s="275" t="s">
        <v>18</v>
      </c>
      <c r="C19" s="273"/>
      <c r="D19" s="273"/>
      <c r="E19" s="273"/>
      <c r="F19" s="273"/>
      <c r="G19" s="273"/>
      <c r="H19" s="273"/>
      <c r="I19" s="273"/>
      <c r="J19" s="273"/>
      <c r="K19" s="273"/>
      <c r="L19" s="273"/>
      <c r="M19" s="273"/>
      <c r="N19" s="274"/>
      <c r="O19" s="76"/>
      <c r="Q19" s="19"/>
      <c r="R19" s="19"/>
      <c r="S19" s="19"/>
      <c r="T19" s="19"/>
      <c r="U19" s="19"/>
      <c r="V19" s="19"/>
      <c r="W19" s="19"/>
    </row>
    <row r="20" spans="1:23" ht="17.25" x14ac:dyDescent="0.25">
      <c r="A20" s="19"/>
      <c r="B20" s="275" t="s">
        <v>18</v>
      </c>
      <c r="C20" s="273"/>
      <c r="D20" s="273"/>
      <c r="E20" s="273"/>
      <c r="F20" s="273"/>
      <c r="G20" s="273"/>
      <c r="H20" s="273"/>
      <c r="I20" s="273"/>
      <c r="J20" s="273"/>
      <c r="K20" s="273"/>
      <c r="L20" s="273"/>
      <c r="M20" s="273"/>
      <c r="N20" s="274"/>
      <c r="O20" s="76"/>
      <c r="Q20" s="19"/>
      <c r="R20" s="19"/>
      <c r="S20" s="19"/>
      <c r="T20" s="19"/>
      <c r="U20" s="19"/>
      <c r="V20" s="19"/>
      <c r="W20" s="19"/>
    </row>
    <row r="21" spans="1:23" ht="17.25" x14ac:dyDescent="0.25">
      <c r="A21" s="19"/>
      <c r="B21" s="275" t="s">
        <v>18</v>
      </c>
      <c r="C21" s="273"/>
      <c r="D21" s="273"/>
      <c r="E21" s="273"/>
      <c r="F21" s="273"/>
      <c r="G21" s="273"/>
      <c r="H21" s="273"/>
      <c r="I21" s="273"/>
      <c r="J21" s="273"/>
      <c r="K21" s="273"/>
      <c r="L21" s="273"/>
      <c r="M21" s="273"/>
      <c r="N21" s="274"/>
      <c r="O21" s="76"/>
      <c r="Q21" s="19"/>
      <c r="R21" s="19"/>
      <c r="S21" s="19"/>
      <c r="T21" s="19"/>
      <c r="U21" s="19"/>
      <c r="V21" s="19"/>
      <c r="W21" s="19"/>
    </row>
    <row r="22" spans="1:23" ht="17.25" x14ac:dyDescent="0.25">
      <c r="A22" s="19"/>
      <c r="B22" s="276" t="s">
        <v>18</v>
      </c>
      <c r="C22" s="277"/>
      <c r="D22" s="277"/>
      <c r="E22" s="277"/>
      <c r="F22" s="277"/>
      <c r="G22" s="277"/>
      <c r="H22" s="277"/>
      <c r="I22" s="277"/>
      <c r="J22" s="277"/>
      <c r="K22" s="277"/>
      <c r="L22" s="277"/>
      <c r="M22" s="277"/>
      <c r="N22" s="278"/>
      <c r="O22" s="76"/>
      <c r="Q22" s="19"/>
      <c r="R22" s="19"/>
      <c r="S22" s="19"/>
      <c r="T22" s="19"/>
      <c r="U22" s="19"/>
      <c r="V22" s="19"/>
      <c r="W22" s="19"/>
    </row>
    <row r="23" spans="1:23" x14ac:dyDescent="0.25">
      <c r="A23" s="19"/>
      <c r="B23" s="19"/>
      <c r="C23" s="19"/>
      <c r="D23" s="367"/>
      <c r="E23" s="19"/>
      <c r="F23" s="19"/>
      <c r="G23" s="19"/>
      <c r="H23" s="19"/>
      <c r="I23" s="19"/>
      <c r="J23" s="19"/>
      <c r="K23" s="19"/>
      <c r="L23" s="19"/>
      <c r="M23" s="19"/>
      <c r="N23" s="19"/>
      <c r="O23" s="19"/>
      <c r="P23" s="19"/>
      <c r="Q23" s="19"/>
      <c r="R23" s="19"/>
      <c r="S23" s="19"/>
      <c r="T23" s="19"/>
      <c r="U23" s="19"/>
      <c r="V23" s="19"/>
      <c r="W23" s="19"/>
    </row>
    <row r="24" spans="1:23" x14ac:dyDescent="0.25">
      <c r="A24" s="19"/>
      <c r="B24" s="19"/>
      <c r="C24" s="19"/>
      <c r="D24" s="367"/>
      <c r="E24" s="19"/>
      <c r="F24" s="19"/>
      <c r="G24" s="19"/>
      <c r="H24" s="19"/>
      <c r="I24" s="19"/>
      <c r="J24" s="19"/>
      <c r="K24" s="19"/>
      <c r="L24" s="19"/>
      <c r="M24" s="19"/>
      <c r="N24" s="19"/>
      <c r="O24" s="19"/>
      <c r="P24" s="19"/>
      <c r="Q24" s="19"/>
      <c r="R24" s="19"/>
      <c r="S24" s="19"/>
      <c r="T24" s="19"/>
      <c r="U24" s="19"/>
      <c r="V24" s="19"/>
      <c r="W24" s="19"/>
    </row>
  </sheetData>
  <mergeCells count="9">
    <mergeCell ref="B4:C4"/>
    <mergeCell ref="B12:C12"/>
    <mergeCell ref="B5:C5"/>
    <mergeCell ref="B6:C6"/>
    <mergeCell ref="B7:C7"/>
    <mergeCell ref="B8:C8"/>
    <mergeCell ref="B9:C9"/>
    <mergeCell ref="B10:C10"/>
    <mergeCell ref="B11:C11"/>
  </mergeCells>
  <pageMargins left="0.7" right="0.7" top="0.75" bottom="0.75" header="0.3" footer="0.3"/>
  <pageSetup paperSize="9" scale="54"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theme="7" tint="0.59999389629810485"/>
  </sheetPr>
  <dimension ref="B1:Q20"/>
  <sheetViews>
    <sheetView view="pageBreakPreview" topLeftCell="E1" zoomScaleNormal="110" zoomScaleSheetLayoutView="100" workbookViewId="0">
      <selection activeCell="S7" sqref="S7"/>
    </sheetView>
  </sheetViews>
  <sheetFormatPr defaultRowHeight="15" x14ac:dyDescent="0.25"/>
  <cols>
    <col min="1" max="1" width="10" customWidth="1"/>
    <col min="2" max="2" width="37.85546875" customWidth="1"/>
    <col min="3" max="3" width="9" customWidth="1"/>
    <col min="6" max="6" width="10.42578125" customWidth="1"/>
    <col min="14" max="14" width="5.28515625" customWidth="1"/>
  </cols>
  <sheetData>
    <row r="1" spans="2:14" ht="17.25" x14ac:dyDescent="0.35">
      <c r="B1" s="17"/>
      <c r="C1" s="17"/>
      <c r="D1" s="17"/>
      <c r="E1" s="17"/>
      <c r="F1" s="17"/>
      <c r="G1" s="17"/>
      <c r="H1" s="17"/>
      <c r="I1" s="17"/>
      <c r="J1" s="17"/>
      <c r="K1" s="17"/>
      <c r="L1" s="17"/>
      <c r="M1" s="17"/>
      <c r="N1" s="17"/>
    </row>
    <row r="2" spans="2:14" ht="21.75" x14ac:dyDescent="0.45">
      <c r="B2" s="32" t="s">
        <v>48</v>
      </c>
      <c r="C2" s="32"/>
      <c r="D2" s="17"/>
      <c r="E2" s="17"/>
      <c r="F2" s="17"/>
      <c r="G2" s="17"/>
      <c r="H2" s="17"/>
      <c r="I2" s="17"/>
      <c r="J2" s="17"/>
      <c r="K2" s="17"/>
      <c r="L2" s="17"/>
      <c r="M2" s="17"/>
      <c r="N2" s="17"/>
    </row>
    <row r="3" spans="2:14" ht="17.25" x14ac:dyDescent="0.35">
      <c r="B3" s="17"/>
      <c r="C3" s="17"/>
      <c r="D3" s="17"/>
      <c r="E3" s="17"/>
      <c r="F3" s="17"/>
      <c r="G3" s="17"/>
      <c r="H3" s="17"/>
      <c r="I3" s="17"/>
      <c r="J3" s="17"/>
      <c r="K3" s="17"/>
      <c r="L3" s="17"/>
      <c r="M3" s="17"/>
      <c r="N3" s="17"/>
    </row>
    <row r="4" spans="2:14" ht="34.5" x14ac:dyDescent="0.25">
      <c r="B4" s="91" t="s">
        <v>25</v>
      </c>
      <c r="C4" s="40" t="s">
        <v>325</v>
      </c>
      <c r="D4" s="40" t="s">
        <v>6</v>
      </c>
      <c r="E4" s="40" t="s">
        <v>7</v>
      </c>
      <c r="F4" s="40" t="s">
        <v>8</v>
      </c>
      <c r="G4" s="40" t="s">
        <v>9</v>
      </c>
      <c r="H4" s="40" t="s">
        <v>10</v>
      </c>
      <c r="I4" s="40" t="s">
        <v>268</v>
      </c>
      <c r="J4" s="40" t="s">
        <v>269</v>
      </c>
      <c r="K4" s="40" t="s">
        <v>270</v>
      </c>
      <c r="L4" s="40" t="s">
        <v>271</v>
      </c>
      <c r="M4" s="41" t="s">
        <v>272</v>
      </c>
      <c r="N4" s="34"/>
    </row>
    <row r="5" spans="2:14" ht="17.25" x14ac:dyDescent="0.25">
      <c r="B5" s="247" t="s">
        <v>11</v>
      </c>
      <c r="C5" s="252"/>
      <c r="D5" s="254"/>
      <c r="E5" s="254"/>
      <c r="F5" s="254"/>
      <c r="G5" s="254"/>
      <c r="H5" s="254"/>
      <c r="I5" s="254"/>
      <c r="J5" s="254"/>
      <c r="K5" s="254"/>
      <c r="L5" s="254"/>
      <c r="M5" s="279"/>
      <c r="N5" s="34"/>
    </row>
    <row r="6" spans="2:14" ht="17.25" x14ac:dyDescent="0.25">
      <c r="B6" s="247" t="s">
        <v>12</v>
      </c>
      <c r="C6" s="252"/>
      <c r="D6" s="254"/>
      <c r="E6" s="254"/>
      <c r="F6" s="254"/>
      <c r="G6" s="254"/>
      <c r="H6" s="254"/>
      <c r="I6" s="254"/>
      <c r="J6" s="254"/>
      <c r="K6" s="254"/>
      <c r="L6" s="254"/>
      <c r="M6" s="279"/>
      <c r="N6" s="34"/>
    </row>
    <row r="7" spans="2:14" ht="16.5" customHeight="1" x14ac:dyDescent="0.25">
      <c r="B7" s="247" t="s">
        <v>13</v>
      </c>
      <c r="C7" s="252"/>
      <c r="D7" s="254"/>
      <c r="E7" s="254"/>
      <c r="F7" s="254"/>
      <c r="G7" s="254"/>
      <c r="H7" s="254"/>
      <c r="I7" s="254"/>
      <c r="J7" s="254"/>
      <c r="K7" s="254"/>
      <c r="L7" s="254"/>
      <c r="M7" s="279"/>
      <c r="N7" s="34"/>
    </row>
    <row r="8" spans="2:14" ht="17.25" x14ac:dyDescent="0.25">
      <c r="B8" s="247" t="s">
        <v>14</v>
      </c>
      <c r="C8" s="252"/>
      <c r="D8" s="254"/>
      <c r="E8" s="254"/>
      <c r="F8" s="254"/>
      <c r="G8" s="254"/>
      <c r="H8" s="254"/>
      <c r="I8" s="254"/>
      <c r="J8" s="254"/>
      <c r="K8" s="254"/>
      <c r="L8" s="254"/>
      <c r="M8" s="279"/>
      <c r="N8" s="34"/>
    </row>
    <row r="9" spans="2:14" ht="17.25" x14ac:dyDescent="0.25">
      <c r="B9" s="247" t="s">
        <v>15</v>
      </c>
      <c r="C9" s="252"/>
      <c r="D9" s="252"/>
      <c r="E9" s="252"/>
      <c r="F9" s="252"/>
      <c r="G9" s="252"/>
      <c r="H9" s="252"/>
      <c r="I9" s="252"/>
      <c r="J9" s="252"/>
      <c r="K9" s="252"/>
      <c r="L9" s="252"/>
      <c r="M9" s="253"/>
      <c r="N9" s="34"/>
    </row>
    <row r="10" spans="2:14" ht="17.25" x14ac:dyDescent="0.25">
      <c r="B10" s="247" t="s">
        <v>105</v>
      </c>
      <c r="C10" s="252"/>
      <c r="D10" s="252"/>
      <c r="E10" s="252"/>
      <c r="F10" s="252"/>
      <c r="G10" s="252"/>
      <c r="H10" s="252"/>
      <c r="I10" s="252"/>
      <c r="J10" s="252"/>
      <c r="K10" s="252"/>
      <c r="L10" s="252"/>
      <c r="M10" s="253"/>
      <c r="N10" s="34"/>
    </row>
    <row r="11" spans="2:14" ht="16.5" customHeight="1" x14ac:dyDescent="0.25">
      <c r="B11" s="247" t="s">
        <v>16</v>
      </c>
      <c r="C11" s="252"/>
      <c r="D11" s="254"/>
      <c r="E11" s="254"/>
      <c r="F11" s="254"/>
      <c r="G11" s="254"/>
      <c r="H11" s="254"/>
      <c r="I11" s="254"/>
      <c r="J11" s="254"/>
      <c r="K11" s="254"/>
      <c r="L11" s="254"/>
      <c r="M11" s="254"/>
      <c r="N11" s="34"/>
    </row>
    <row r="12" spans="2:14" ht="17.25" x14ac:dyDescent="0.25">
      <c r="B12" s="247" t="s">
        <v>17</v>
      </c>
      <c r="C12" s="252"/>
      <c r="D12" s="254"/>
      <c r="E12" s="254"/>
      <c r="F12" s="254"/>
      <c r="G12" s="254"/>
      <c r="H12" s="254"/>
      <c r="I12" s="254"/>
      <c r="J12" s="254"/>
      <c r="K12" s="254"/>
      <c r="L12" s="254"/>
      <c r="M12" s="279"/>
      <c r="N12" s="34"/>
    </row>
    <row r="13" spans="2:14" ht="15" customHeight="1" x14ac:dyDescent="0.25">
      <c r="B13" s="247" t="s">
        <v>216</v>
      </c>
      <c r="C13" s="252"/>
      <c r="D13" s="254"/>
      <c r="E13" s="254"/>
      <c r="F13" s="254"/>
      <c r="G13" s="254"/>
      <c r="H13" s="254"/>
      <c r="I13" s="254"/>
      <c r="J13" s="254"/>
      <c r="K13" s="254"/>
      <c r="L13" s="254"/>
      <c r="M13" s="279"/>
      <c r="N13" s="34"/>
    </row>
    <row r="14" spans="2:14" ht="17.25" x14ac:dyDescent="0.25">
      <c r="B14" s="247" t="s">
        <v>233</v>
      </c>
      <c r="C14" s="252"/>
      <c r="D14" s="252"/>
      <c r="E14" s="252"/>
      <c r="F14" s="252"/>
      <c r="G14" s="252"/>
      <c r="H14" s="252"/>
      <c r="I14" s="252"/>
      <c r="J14" s="252"/>
      <c r="K14" s="252"/>
      <c r="L14" s="252"/>
      <c r="M14" s="253"/>
      <c r="N14" s="34"/>
    </row>
    <row r="15" spans="2:14" ht="17.25" x14ac:dyDescent="0.25">
      <c r="B15" s="247" t="s">
        <v>267</v>
      </c>
      <c r="C15" s="252"/>
      <c r="D15" s="252"/>
      <c r="E15" s="252"/>
      <c r="F15" s="252"/>
      <c r="G15" s="252"/>
      <c r="H15" s="252"/>
      <c r="I15" s="252"/>
      <c r="J15" s="252"/>
      <c r="K15" s="252"/>
      <c r="L15" s="252"/>
      <c r="M15" s="253"/>
      <c r="N15" s="34"/>
    </row>
    <row r="16" spans="2:14" ht="17.25" x14ac:dyDescent="0.25">
      <c r="B16" s="247" t="s">
        <v>326</v>
      </c>
      <c r="C16" s="252"/>
      <c r="D16" s="252"/>
      <c r="E16" s="252"/>
      <c r="F16" s="252"/>
      <c r="G16" s="252"/>
      <c r="H16" s="252"/>
      <c r="I16" s="252"/>
      <c r="J16" s="252"/>
      <c r="K16" s="252"/>
      <c r="L16" s="252"/>
      <c r="M16" s="253"/>
      <c r="N16" s="34"/>
    </row>
    <row r="17" spans="2:17" ht="17.25" x14ac:dyDescent="0.25">
      <c r="B17" s="247" t="s">
        <v>18</v>
      </c>
      <c r="C17" s="252"/>
      <c r="D17" s="252"/>
      <c r="E17" s="252"/>
      <c r="F17" s="252"/>
      <c r="G17" s="252"/>
      <c r="H17" s="252"/>
      <c r="I17" s="252"/>
      <c r="J17" s="252"/>
      <c r="K17" s="252"/>
      <c r="L17" s="252"/>
      <c r="M17" s="253"/>
      <c r="N17" s="52"/>
    </row>
    <row r="18" spans="2:17" ht="17.25" x14ac:dyDescent="0.25">
      <c r="B18" s="247" t="s">
        <v>18</v>
      </c>
      <c r="C18" s="252"/>
      <c r="D18" s="252"/>
      <c r="E18" s="252"/>
      <c r="F18" s="252"/>
      <c r="G18" s="252"/>
      <c r="H18" s="252"/>
      <c r="I18" s="252"/>
      <c r="J18" s="252"/>
      <c r="K18" s="252"/>
      <c r="L18" s="252"/>
      <c r="M18" s="253"/>
      <c r="N18" s="34"/>
    </row>
    <row r="19" spans="2:17" ht="18.75" customHeight="1" x14ac:dyDescent="0.35">
      <c r="B19" s="247" t="s">
        <v>18</v>
      </c>
      <c r="C19" s="252"/>
      <c r="D19" s="252"/>
      <c r="E19" s="252"/>
      <c r="F19" s="252"/>
      <c r="G19" s="252"/>
      <c r="H19" s="252"/>
      <c r="I19" s="252"/>
      <c r="J19" s="252"/>
      <c r="K19" s="252"/>
      <c r="L19" s="252"/>
      <c r="M19" s="253"/>
      <c r="N19" s="44"/>
      <c r="O19" s="44"/>
      <c r="P19" s="187"/>
      <c r="Q19" s="97"/>
    </row>
    <row r="20" spans="2:17" ht="17.25" x14ac:dyDescent="0.35">
      <c r="B20" s="92" t="s">
        <v>24</v>
      </c>
      <c r="C20" s="93">
        <f t="shared" ref="C20:M20" si="0">SUM(C5:C19)</f>
        <v>0</v>
      </c>
      <c r="D20" s="93">
        <f t="shared" si="0"/>
        <v>0</v>
      </c>
      <c r="E20" s="93">
        <f t="shared" si="0"/>
        <v>0</v>
      </c>
      <c r="F20" s="93">
        <f t="shared" si="0"/>
        <v>0</v>
      </c>
      <c r="G20" s="93">
        <f t="shared" si="0"/>
        <v>0</v>
      </c>
      <c r="H20" s="93">
        <f t="shared" si="0"/>
        <v>0</v>
      </c>
      <c r="I20" s="93">
        <f t="shared" si="0"/>
        <v>0</v>
      </c>
      <c r="J20" s="93">
        <f t="shared" si="0"/>
        <v>0</v>
      </c>
      <c r="K20" s="93">
        <f t="shared" si="0"/>
        <v>0</v>
      </c>
      <c r="L20" s="93">
        <f t="shared" si="0"/>
        <v>0</v>
      </c>
      <c r="M20" s="233">
        <f t="shared" si="0"/>
        <v>0</v>
      </c>
      <c r="N20" s="34"/>
    </row>
  </sheetData>
  <pageMargins left="0.7" right="0.7" top="0.75" bottom="0.75" header="0.3" footer="0.3"/>
  <pageSetup paperSize="9" scale="56"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theme="7" tint="0.39997558519241921"/>
  </sheetPr>
  <dimension ref="B1:Q40"/>
  <sheetViews>
    <sheetView view="pageBreakPreview" zoomScaleNormal="100" zoomScaleSheetLayoutView="100" workbookViewId="0">
      <selection activeCell="I13" sqref="I13"/>
    </sheetView>
  </sheetViews>
  <sheetFormatPr defaultRowHeight="15" x14ac:dyDescent="0.25"/>
  <cols>
    <col min="1" max="1" width="5.42578125" customWidth="1"/>
    <col min="2" max="2" width="30.140625" customWidth="1"/>
    <col min="3" max="3" width="9" customWidth="1"/>
    <col min="4" max="4" width="8.85546875" customWidth="1"/>
    <col min="5" max="5" width="9" customWidth="1"/>
    <col min="6" max="6" width="10.5703125" customWidth="1"/>
    <col min="14" max="14" width="54.140625" customWidth="1"/>
    <col min="15" max="15" width="18.7109375" customWidth="1"/>
  </cols>
  <sheetData>
    <row r="1" spans="2:17" x14ac:dyDescent="0.25">
      <c r="O1" s="3"/>
      <c r="P1" s="3"/>
      <c r="Q1" s="3"/>
    </row>
    <row r="2" spans="2:17" ht="21.75" x14ac:dyDescent="0.45">
      <c r="B2" s="32" t="s">
        <v>43</v>
      </c>
      <c r="C2" s="32"/>
      <c r="D2" s="17"/>
      <c r="E2" s="17"/>
      <c r="F2" s="17"/>
      <c r="G2" s="17"/>
      <c r="H2" s="17"/>
      <c r="I2" s="17"/>
      <c r="J2" s="17"/>
      <c r="K2" s="17"/>
      <c r="L2" s="17"/>
      <c r="M2" s="17"/>
      <c r="N2" s="17"/>
      <c r="O2" s="3"/>
      <c r="P2" s="3"/>
      <c r="Q2" s="3"/>
    </row>
    <row r="3" spans="2:17" ht="17.25" x14ac:dyDescent="0.35">
      <c r="B3" s="17"/>
      <c r="C3" s="17"/>
      <c r="D3" s="17"/>
      <c r="E3" s="17"/>
      <c r="F3" s="17"/>
      <c r="G3" s="17"/>
      <c r="H3" s="17"/>
      <c r="I3" s="17"/>
      <c r="J3" s="17"/>
      <c r="K3" s="17"/>
      <c r="L3" s="17"/>
      <c r="M3" s="17"/>
      <c r="N3" s="17"/>
      <c r="O3" s="3"/>
      <c r="P3" s="3"/>
      <c r="Q3" s="3"/>
    </row>
    <row r="4" spans="2:17" ht="34.5" x14ac:dyDescent="0.25">
      <c r="B4" s="37"/>
      <c r="C4" s="40" t="s">
        <v>325</v>
      </c>
      <c r="D4" s="40" t="s">
        <v>6</v>
      </c>
      <c r="E4" s="40" t="s">
        <v>7</v>
      </c>
      <c r="F4" s="40" t="s">
        <v>8</v>
      </c>
      <c r="G4" s="40" t="s">
        <v>9</v>
      </c>
      <c r="H4" s="40" t="s">
        <v>10</v>
      </c>
      <c r="I4" s="40" t="s">
        <v>268</v>
      </c>
      <c r="J4" s="40" t="s">
        <v>269</v>
      </c>
      <c r="K4" s="40" t="s">
        <v>270</v>
      </c>
      <c r="L4" s="40" t="s">
        <v>271</v>
      </c>
      <c r="M4" s="41" t="s">
        <v>272</v>
      </c>
      <c r="N4" s="41" t="s">
        <v>20</v>
      </c>
      <c r="O4" s="13"/>
      <c r="P4" s="3"/>
      <c r="Q4" s="3"/>
    </row>
    <row r="5" spans="2:17" ht="17.25" x14ac:dyDescent="0.25">
      <c r="B5" s="48" t="s">
        <v>195</v>
      </c>
      <c r="C5" s="89"/>
      <c r="D5" s="86"/>
      <c r="E5" s="86"/>
      <c r="F5" s="86"/>
      <c r="G5" s="86"/>
      <c r="H5" s="86"/>
      <c r="I5" s="86"/>
      <c r="J5" s="86"/>
      <c r="K5" s="86"/>
      <c r="L5" s="86"/>
      <c r="M5" s="86"/>
      <c r="N5" s="87"/>
      <c r="O5" s="3"/>
      <c r="P5" s="3"/>
      <c r="Q5" s="3"/>
    </row>
    <row r="6" spans="2:17" s="1" customFormat="1" ht="51.75" customHeight="1" x14ac:dyDescent="0.25">
      <c r="B6" s="247" t="s">
        <v>45</v>
      </c>
      <c r="C6" s="254"/>
      <c r="D6" s="254"/>
      <c r="E6" s="254"/>
      <c r="F6" s="254"/>
      <c r="G6" s="254"/>
      <c r="H6" s="254"/>
      <c r="I6" s="254"/>
      <c r="J6" s="254"/>
      <c r="K6" s="254"/>
      <c r="L6" s="254"/>
      <c r="M6" s="254"/>
      <c r="N6" s="88" t="s">
        <v>237</v>
      </c>
      <c r="O6" s="14"/>
      <c r="P6" s="14"/>
      <c r="Q6" s="14"/>
    </row>
    <row r="7" spans="2:17" s="31" customFormat="1" ht="40.5" customHeight="1" x14ac:dyDescent="0.25">
      <c r="B7" s="247" t="s">
        <v>327</v>
      </c>
      <c r="C7" s="254"/>
      <c r="D7" s="254"/>
      <c r="E7" s="254"/>
      <c r="F7" s="254"/>
      <c r="G7" s="254"/>
      <c r="H7" s="254"/>
      <c r="I7" s="254"/>
      <c r="J7" s="254"/>
      <c r="K7" s="254"/>
      <c r="L7" s="254"/>
      <c r="M7" s="254"/>
      <c r="N7" s="88" t="s">
        <v>328</v>
      </c>
      <c r="O7" s="14"/>
      <c r="P7" s="14"/>
      <c r="Q7" s="14"/>
    </row>
    <row r="8" spans="2:17" ht="34.5" x14ac:dyDescent="0.25">
      <c r="B8" s="247" t="s">
        <v>21</v>
      </c>
      <c r="C8" s="254"/>
      <c r="D8" s="254"/>
      <c r="E8" s="254"/>
      <c r="F8" s="254"/>
      <c r="G8" s="254"/>
      <c r="H8" s="254"/>
      <c r="I8" s="254"/>
      <c r="J8" s="254"/>
      <c r="K8" s="254"/>
      <c r="L8" s="254"/>
      <c r="M8" s="254"/>
      <c r="N8" s="88" t="s">
        <v>331</v>
      </c>
      <c r="O8" s="14"/>
      <c r="P8" s="3"/>
      <c r="Q8" s="3"/>
    </row>
    <row r="9" spans="2:17" ht="34.5" x14ac:dyDescent="0.25">
      <c r="B9" s="247" t="s">
        <v>22</v>
      </c>
      <c r="C9" s="254"/>
      <c r="D9" s="252"/>
      <c r="E9" s="254"/>
      <c r="F9" s="254"/>
      <c r="G9" s="254"/>
      <c r="H9" s="254"/>
      <c r="I9" s="254"/>
      <c r="J9" s="254"/>
      <c r="K9" s="254"/>
      <c r="L9" s="254"/>
      <c r="M9" s="254"/>
      <c r="N9" s="88" t="s">
        <v>218</v>
      </c>
      <c r="O9" s="14"/>
      <c r="P9" s="3"/>
      <c r="Q9" s="3"/>
    </row>
    <row r="10" spans="2:17" ht="34.5" x14ac:dyDescent="0.25">
      <c r="B10" s="247" t="s">
        <v>23</v>
      </c>
      <c r="C10" s="254"/>
      <c r="D10" s="254"/>
      <c r="E10" s="254"/>
      <c r="F10" s="254"/>
      <c r="G10" s="254"/>
      <c r="H10" s="254"/>
      <c r="I10" s="254"/>
      <c r="J10" s="254"/>
      <c r="K10" s="254"/>
      <c r="L10" s="254"/>
      <c r="M10" s="254"/>
      <c r="N10" s="88" t="s">
        <v>95</v>
      </c>
      <c r="O10" s="14"/>
      <c r="P10" s="3"/>
      <c r="Q10" s="3"/>
    </row>
    <row r="11" spans="2:17" ht="17.25" x14ac:dyDescent="0.25">
      <c r="B11" s="247" t="s">
        <v>94</v>
      </c>
      <c r="C11" s="254"/>
      <c r="D11" s="254"/>
      <c r="E11" s="254"/>
      <c r="F11" s="254"/>
      <c r="G11" s="254"/>
      <c r="H11" s="254"/>
      <c r="I11" s="254"/>
      <c r="J11" s="254"/>
      <c r="K11" s="254"/>
      <c r="L11" s="254"/>
      <c r="M11" s="254"/>
      <c r="N11" s="88" t="s">
        <v>332</v>
      </c>
      <c r="O11" s="14"/>
      <c r="P11" s="3"/>
      <c r="Q11" s="3"/>
    </row>
    <row r="12" spans="2:17" ht="51.75" x14ac:dyDescent="0.25">
      <c r="B12" s="247" t="s">
        <v>93</v>
      </c>
      <c r="C12" s="254"/>
      <c r="D12" s="254"/>
      <c r="E12" s="254"/>
      <c r="F12" s="254"/>
      <c r="G12" s="254"/>
      <c r="H12" s="254"/>
      <c r="I12" s="254"/>
      <c r="J12" s="254"/>
      <c r="K12" s="254"/>
      <c r="L12" s="254"/>
      <c r="M12" s="254"/>
      <c r="N12" s="88" t="s">
        <v>219</v>
      </c>
      <c r="O12" s="14"/>
      <c r="P12" s="3"/>
      <c r="Q12" s="3"/>
    </row>
    <row r="13" spans="2:17" ht="34.5" x14ac:dyDescent="0.25">
      <c r="B13" s="247" t="s">
        <v>92</v>
      </c>
      <c r="C13" s="254"/>
      <c r="D13" s="254"/>
      <c r="E13" s="254"/>
      <c r="F13" s="254"/>
      <c r="G13" s="254"/>
      <c r="H13" s="254"/>
      <c r="I13" s="254"/>
      <c r="J13" s="254"/>
      <c r="K13" s="254"/>
      <c r="L13" s="254"/>
      <c r="M13" s="254"/>
      <c r="N13" s="88" t="s">
        <v>350</v>
      </c>
      <c r="O13" s="14"/>
      <c r="P13" s="3"/>
      <c r="Q13" s="3"/>
    </row>
    <row r="14" spans="2:17" ht="17.25" x14ac:dyDescent="0.25">
      <c r="B14" s="247"/>
      <c r="C14" s="254"/>
      <c r="D14" s="254"/>
      <c r="E14" s="254"/>
      <c r="F14" s="254"/>
      <c r="G14" s="254"/>
      <c r="H14" s="254"/>
      <c r="I14" s="254"/>
      <c r="J14" s="254"/>
      <c r="K14" s="254"/>
      <c r="L14" s="254"/>
      <c r="M14" s="254"/>
      <c r="N14" s="88"/>
      <c r="O14" s="14"/>
      <c r="P14" s="3"/>
      <c r="Q14" s="3"/>
    </row>
    <row r="15" spans="2:17" ht="17.25" x14ac:dyDescent="0.25">
      <c r="B15" s="247"/>
      <c r="C15" s="254"/>
      <c r="D15" s="254"/>
      <c r="E15" s="254"/>
      <c r="F15" s="254"/>
      <c r="G15" s="254"/>
      <c r="H15" s="254"/>
      <c r="I15" s="254"/>
      <c r="J15" s="254"/>
      <c r="K15" s="254"/>
      <c r="L15" s="254"/>
      <c r="M15" s="254"/>
      <c r="N15" s="88"/>
      <c r="O15" s="14"/>
      <c r="P15" s="3"/>
      <c r="Q15" s="3"/>
    </row>
    <row r="16" spans="2:17" ht="17.25" x14ac:dyDescent="0.25">
      <c r="B16" s="247"/>
      <c r="C16" s="254"/>
      <c r="D16" s="254"/>
      <c r="E16" s="254"/>
      <c r="F16" s="254"/>
      <c r="G16" s="254"/>
      <c r="H16" s="254"/>
      <c r="I16" s="254"/>
      <c r="J16" s="254"/>
      <c r="K16" s="254"/>
      <c r="L16" s="254"/>
      <c r="M16" s="254"/>
      <c r="N16" s="88"/>
      <c r="O16" s="14"/>
      <c r="P16" s="3"/>
      <c r="Q16" s="3"/>
    </row>
    <row r="17" spans="2:17" ht="17.25" x14ac:dyDescent="0.25">
      <c r="B17" s="247"/>
      <c r="C17" s="254"/>
      <c r="D17" s="254"/>
      <c r="E17" s="254"/>
      <c r="F17" s="254"/>
      <c r="G17" s="254"/>
      <c r="H17" s="254"/>
      <c r="I17" s="254"/>
      <c r="J17" s="254"/>
      <c r="K17" s="254"/>
      <c r="L17" s="254"/>
      <c r="M17" s="254"/>
      <c r="N17" s="88"/>
      <c r="O17" s="14"/>
      <c r="P17" s="3"/>
      <c r="Q17" s="3"/>
    </row>
    <row r="18" spans="2:17" ht="17.25" x14ac:dyDescent="0.25">
      <c r="B18" s="42"/>
      <c r="C18" s="43"/>
      <c r="D18" s="43"/>
      <c r="E18" s="43"/>
      <c r="F18" s="43"/>
      <c r="G18" s="43"/>
      <c r="H18" s="43"/>
      <c r="I18" s="43"/>
      <c r="J18" s="43"/>
      <c r="K18" s="43"/>
      <c r="L18" s="43"/>
      <c r="M18" s="43"/>
      <c r="N18" s="88"/>
      <c r="O18" s="14"/>
      <c r="P18" s="3"/>
      <c r="Q18" s="3"/>
    </row>
    <row r="19" spans="2:17" ht="17.25" x14ac:dyDescent="0.25">
      <c r="B19" s="48" t="s">
        <v>199</v>
      </c>
      <c r="C19" s="89">
        <f t="shared" ref="C19:M19" si="0">SUM(C6:C13)</f>
        <v>0</v>
      </c>
      <c r="D19" s="89">
        <f>SUM(D6:D13)</f>
        <v>0</v>
      </c>
      <c r="E19" s="89">
        <f t="shared" si="0"/>
        <v>0</v>
      </c>
      <c r="F19" s="89">
        <f t="shared" si="0"/>
        <v>0</v>
      </c>
      <c r="G19" s="89">
        <f t="shared" si="0"/>
        <v>0</v>
      </c>
      <c r="H19" s="89">
        <f t="shared" si="0"/>
        <v>0</v>
      </c>
      <c r="I19" s="89">
        <f>SUM(I6:I13)</f>
        <v>0</v>
      </c>
      <c r="J19" s="89">
        <f t="shared" si="0"/>
        <v>0</v>
      </c>
      <c r="K19" s="89">
        <f t="shared" si="0"/>
        <v>0</v>
      </c>
      <c r="L19" s="89">
        <f t="shared" si="0"/>
        <v>0</v>
      </c>
      <c r="M19" s="89">
        <f t="shared" si="0"/>
        <v>0</v>
      </c>
      <c r="N19" s="88" t="s">
        <v>203</v>
      </c>
      <c r="O19" s="3"/>
      <c r="P19" s="3"/>
      <c r="Q19" s="3"/>
    </row>
    <row r="20" spans="2:17" ht="17.25" x14ac:dyDescent="0.25">
      <c r="B20" s="48"/>
      <c r="C20" s="89"/>
      <c r="D20" s="89"/>
      <c r="E20" s="89"/>
      <c r="F20" s="89"/>
      <c r="G20" s="89"/>
      <c r="H20" s="89"/>
      <c r="I20" s="89"/>
      <c r="J20" s="89"/>
      <c r="K20" s="89"/>
      <c r="L20" s="89"/>
      <c r="M20" s="89"/>
      <c r="N20" s="88"/>
      <c r="O20" s="3"/>
      <c r="P20" s="3"/>
      <c r="Q20" s="3"/>
    </row>
    <row r="21" spans="2:17" ht="17.25" x14ac:dyDescent="0.25">
      <c r="B21" s="48" t="s">
        <v>330</v>
      </c>
      <c r="C21" s="89"/>
      <c r="D21" s="89"/>
      <c r="E21" s="89"/>
      <c r="F21" s="89"/>
      <c r="G21" s="89"/>
      <c r="H21" s="89"/>
      <c r="I21" s="89"/>
      <c r="J21" s="89"/>
      <c r="K21" s="89"/>
      <c r="L21" s="89"/>
      <c r="M21" s="89"/>
      <c r="N21" s="88"/>
      <c r="O21" s="3"/>
      <c r="P21" s="3"/>
      <c r="Q21" s="3"/>
    </row>
    <row r="22" spans="2:17" ht="34.5" x14ac:dyDescent="0.25">
      <c r="B22" s="47" t="s">
        <v>215</v>
      </c>
      <c r="C22" s="254"/>
      <c r="D22" s="254"/>
      <c r="E22" s="254"/>
      <c r="F22" s="254"/>
      <c r="G22" s="254"/>
      <c r="H22" s="254"/>
      <c r="I22" s="254"/>
      <c r="J22" s="254"/>
      <c r="K22" s="254"/>
      <c r="L22" s="254"/>
      <c r="M22" s="254"/>
      <c r="N22" s="88" t="s">
        <v>329</v>
      </c>
      <c r="O22" s="3"/>
      <c r="P22" s="3"/>
      <c r="Q22" s="3"/>
    </row>
    <row r="23" spans="2:17" ht="34.5" x14ac:dyDescent="0.25">
      <c r="B23" s="47" t="s">
        <v>217</v>
      </c>
      <c r="C23" s="70"/>
      <c r="D23" s="70">
        <f>D19*P23</f>
        <v>0</v>
      </c>
      <c r="E23" s="70">
        <f>E19*P23</f>
        <v>0</v>
      </c>
      <c r="F23" s="70">
        <f>F19*P23</f>
        <v>0</v>
      </c>
      <c r="G23" s="70">
        <f>G19*P23</f>
        <v>0</v>
      </c>
      <c r="H23" s="70">
        <f>H19*P23</f>
        <v>0</v>
      </c>
      <c r="I23" s="70">
        <f>I19*P23</f>
        <v>0</v>
      </c>
      <c r="J23" s="70">
        <f>J19*P23</f>
        <v>0</v>
      </c>
      <c r="K23" s="70">
        <f>K19*P23</f>
        <v>0</v>
      </c>
      <c r="L23" s="70">
        <f>L19*P23</f>
        <v>0</v>
      </c>
      <c r="M23" s="70">
        <f>M19*P23</f>
        <v>0</v>
      </c>
      <c r="N23" s="88" t="s">
        <v>264</v>
      </c>
      <c r="O23" s="24" t="s">
        <v>263</v>
      </c>
      <c r="P23" s="280">
        <v>0.08</v>
      </c>
      <c r="Q23" s="3"/>
    </row>
    <row r="24" spans="2:17" ht="45" x14ac:dyDescent="0.25">
      <c r="B24" s="47" t="s">
        <v>197</v>
      </c>
      <c r="C24" s="70"/>
      <c r="D24" s="70">
        <f>D19*P24</f>
        <v>0</v>
      </c>
      <c r="E24" s="70">
        <f>E19*P24</f>
        <v>0</v>
      </c>
      <c r="F24" s="70">
        <f>F19*P24</f>
        <v>0</v>
      </c>
      <c r="G24" s="70">
        <f>G19*P24</f>
        <v>0</v>
      </c>
      <c r="H24" s="70">
        <f>H19*P24</f>
        <v>0</v>
      </c>
      <c r="I24" s="70">
        <f>I19*P24</f>
        <v>0</v>
      </c>
      <c r="J24" s="70">
        <f>J19*P24</f>
        <v>0</v>
      </c>
      <c r="K24" s="70">
        <f>K19*P24</f>
        <v>0</v>
      </c>
      <c r="L24" s="70">
        <f>L19*P24</f>
        <v>0</v>
      </c>
      <c r="M24" s="70">
        <f>M19*P24</f>
        <v>0</v>
      </c>
      <c r="N24" s="88" t="s">
        <v>204</v>
      </c>
      <c r="O24" s="15" t="s">
        <v>205</v>
      </c>
      <c r="P24" s="280">
        <v>0.05</v>
      </c>
      <c r="Q24" s="3"/>
    </row>
    <row r="25" spans="2:17" ht="17.25" x14ac:dyDescent="0.25">
      <c r="B25" s="247" t="s">
        <v>18</v>
      </c>
      <c r="C25" s="254"/>
      <c r="D25" s="254"/>
      <c r="E25" s="254"/>
      <c r="F25" s="254"/>
      <c r="G25" s="254"/>
      <c r="H25" s="254"/>
      <c r="I25" s="254"/>
      <c r="J25" s="254"/>
      <c r="K25" s="254"/>
      <c r="L25" s="254"/>
      <c r="M25" s="254"/>
      <c r="N25" s="88"/>
      <c r="O25" s="15"/>
      <c r="P25" s="3"/>
      <c r="Q25" s="3"/>
    </row>
    <row r="26" spans="2:17" ht="17.25" x14ac:dyDescent="0.25">
      <c r="B26" s="247" t="s">
        <v>18</v>
      </c>
      <c r="C26" s="254"/>
      <c r="D26" s="254"/>
      <c r="E26" s="254"/>
      <c r="F26" s="254"/>
      <c r="G26" s="254"/>
      <c r="H26" s="254"/>
      <c r="I26" s="254"/>
      <c r="J26" s="254"/>
      <c r="K26" s="254"/>
      <c r="L26" s="254"/>
      <c r="M26" s="254"/>
      <c r="N26" s="88"/>
      <c r="O26" s="15"/>
      <c r="P26" s="3"/>
      <c r="Q26" s="3"/>
    </row>
    <row r="27" spans="2:17" ht="17.25" x14ac:dyDescent="0.25">
      <c r="B27" s="247" t="s">
        <v>18</v>
      </c>
      <c r="C27" s="254"/>
      <c r="D27" s="254"/>
      <c r="E27" s="254"/>
      <c r="F27" s="254"/>
      <c r="G27" s="254"/>
      <c r="H27" s="254"/>
      <c r="I27" s="254"/>
      <c r="J27" s="254"/>
      <c r="K27" s="254"/>
      <c r="L27" s="254"/>
      <c r="M27" s="254"/>
      <c r="N27" s="88"/>
      <c r="O27" s="15"/>
      <c r="P27" s="3"/>
      <c r="Q27" s="3"/>
    </row>
    <row r="28" spans="2:17" ht="17.25" x14ac:dyDescent="0.25">
      <c r="B28" s="48" t="s">
        <v>198</v>
      </c>
      <c r="C28" s="89">
        <f t="shared" ref="C28:M28" si="1">SUM(C19, C22, C24)</f>
        <v>0</v>
      </c>
      <c r="D28" s="89">
        <f t="shared" si="1"/>
        <v>0</v>
      </c>
      <c r="E28" s="89">
        <f t="shared" si="1"/>
        <v>0</v>
      </c>
      <c r="F28" s="89">
        <f t="shared" si="1"/>
        <v>0</v>
      </c>
      <c r="G28" s="89">
        <f t="shared" si="1"/>
        <v>0</v>
      </c>
      <c r="H28" s="89">
        <f t="shared" si="1"/>
        <v>0</v>
      </c>
      <c r="I28" s="89">
        <f t="shared" si="1"/>
        <v>0</v>
      </c>
      <c r="J28" s="89">
        <f t="shared" si="1"/>
        <v>0</v>
      </c>
      <c r="K28" s="89">
        <f t="shared" si="1"/>
        <v>0</v>
      </c>
      <c r="L28" s="89">
        <f t="shared" si="1"/>
        <v>0</v>
      </c>
      <c r="M28" s="89">
        <f t="shared" si="1"/>
        <v>0</v>
      </c>
      <c r="N28" s="88"/>
      <c r="O28" s="3"/>
      <c r="P28" s="3"/>
      <c r="Q28" s="3"/>
    </row>
    <row r="29" spans="2:17" ht="17.25" x14ac:dyDescent="0.25">
      <c r="B29" s="47"/>
      <c r="C29" s="70"/>
      <c r="D29" s="70"/>
      <c r="E29" s="70"/>
      <c r="F29" s="70"/>
      <c r="G29" s="70"/>
      <c r="H29" s="70"/>
      <c r="I29" s="70"/>
      <c r="J29" s="70"/>
      <c r="K29" s="70"/>
      <c r="L29" s="70"/>
      <c r="M29" s="70"/>
      <c r="N29" s="88"/>
      <c r="O29" s="3"/>
      <c r="P29" s="3"/>
      <c r="Q29" s="3"/>
    </row>
    <row r="30" spans="2:17" ht="17.25" x14ac:dyDescent="0.25">
      <c r="B30" s="48" t="s">
        <v>196</v>
      </c>
      <c r="C30" s="89"/>
      <c r="D30" s="70"/>
      <c r="E30" s="70"/>
      <c r="F30" s="70"/>
      <c r="G30" s="70"/>
      <c r="H30" s="70"/>
      <c r="I30" s="70"/>
      <c r="J30" s="70"/>
      <c r="K30" s="70"/>
      <c r="L30" s="70"/>
      <c r="M30" s="70"/>
      <c r="N30" s="88"/>
      <c r="O30" s="3"/>
      <c r="P30" s="3"/>
      <c r="Q30" s="3"/>
    </row>
    <row r="31" spans="2:17" ht="34.5" x14ac:dyDescent="0.25">
      <c r="B31" s="247" t="s">
        <v>44</v>
      </c>
      <c r="C31" s="254"/>
      <c r="D31" s="254"/>
      <c r="E31" s="254"/>
      <c r="F31" s="254"/>
      <c r="G31" s="254"/>
      <c r="H31" s="254"/>
      <c r="I31" s="254"/>
      <c r="J31" s="254"/>
      <c r="K31" s="254"/>
      <c r="L31" s="254"/>
      <c r="M31" s="254"/>
      <c r="N31" s="88" t="s">
        <v>96</v>
      </c>
      <c r="O31" s="3"/>
      <c r="P31" s="3"/>
      <c r="Q31" s="3"/>
    </row>
    <row r="32" spans="2:17" ht="17.25" x14ac:dyDescent="0.25">
      <c r="B32" s="247" t="s">
        <v>2</v>
      </c>
      <c r="C32" s="254"/>
      <c r="D32" s="254"/>
      <c r="E32" s="254"/>
      <c r="F32" s="254"/>
      <c r="G32" s="254"/>
      <c r="H32" s="254"/>
      <c r="I32" s="254"/>
      <c r="J32" s="254"/>
      <c r="K32" s="254"/>
      <c r="L32" s="254"/>
      <c r="M32" s="254"/>
      <c r="N32" s="88" t="s">
        <v>201</v>
      </c>
      <c r="O32" s="3"/>
      <c r="P32" s="3"/>
      <c r="Q32" s="3"/>
    </row>
    <row r="33" spans="2:17" ht="17.25" x14ac:dyDescent="0.25">
      <c r="B33" s="247"/>
      <c r="C33" s="254"/>
      <c r="D33" s="254"/>
      <c r="E33" s="254"/>
      <c r="F33" s="254"/>
      <c r="G33" s="254"/>
      <c r="H33" s="254"/>
      <c r="I33" s="254"/>
      <c r="J33" s="254"/>
      <c r="K33" s="254"/>
      <c r="L33" s="254"/>
      <c r="M33" s="254"/>
      <c r="N33" s="88"/>
      <c r="O33" s="3"/>
      <c r="P33" s="3"/>
      <c r="Q33" s="3"/>
    </row>
    <row r="34" spans="2:17" ht="17.25" x14ac:dyDescent="0.25">
      <c r="B34" s="247"/>
      <c r="C34" s="254"/>
      <c r="D34" s="254"/>
      <c r="E34" s="254"/>
      <c r="F34" s="254"/>
      <c r="G34" s="254"/>
      <c r="H34" s="254"/>
      <c r="I34" s="254"/>
      <c r="J34" s="254"/>
      <c r="K34" s="254"/>
      <c r="L34" s="254"/>
      <c r="M34" s="254"/>
      <c r="N34" s="88"/>
      <c r="O34" s="3"/>
      <c r="P34" s="3"/>
      <c r="Q34" s="3"/>
    </row>
    <row r="35" spans="2:17" ht="17.25" x14ac:dyDescent="0.25">
      <c r="B35" s="247"/>
      <c r="C35" s="254"/>
      <c r="D35" s="254"/>
      <c r="E35" s="254"/>
      <c r="F35" s="254"/>
      <c r="G35" s="254"/>
      <c r="H35" s="254"/>
      <c r="I35" s="254"/>
      <c r="J35" s="254"/>
      <c r="K35" s="254"/>
      <c r="L35" s="254"/>
      <c r="M35" s="254"/>
      <c r="N35" s="88"/>
      <c r="O35" s="3"/>
      <c r="P35" s="3"/>
      <c r="Q35" s="3"/>
    </row>
    <row r="36" spans="2:17" ht="17.25" x14ac:dyDescent="0.25">
      <c r="B36" s="48" t="s">
        <v>200</v>
      </c>
      <c r="C36" s="89">
        <f t="shared" ref="C36:M36" si="2">SUM(C31:C32)</f>
        <v>0</v>
      </c>
      <c r="D36" s="89">
        <f>SUM(D31:D32)</f>
        <v>0</v>
      </c>
      <c r="E36" s="89">
        <f t="shared" si="2"/>
        <v>0</v>
      </c>
      <c r="F36" s="89">
        <f t="shared" si="2"/>
        <v>0</v>
      </c>
      <c r="G36" s="89">
        <f t="shared" si="2"/>
        <v>0</v>
      </c>
      <c r="H36" s="89">
        <f t="shared" si="2"/>
        <v>0</v>
      </c>
      <c r="I36" s="89">
        <f>SUM(I31:I32)</f>
        <v>0</v>
      </c>
      <c r="J36" s="89">
        <f t="shared" si="2"/>
        <v>0</v>
      </c>
      <c r="K36" s="89">
        <f t="shared" si="2"/>
        <v>0</v>
      </c>
      <c r="L36" s="89">
        <f t="shared" si="2"/>
        <v>0</v>
      </c>
      <c r="M36" s="89">
        <f t="shared" si="2"/>
        <v>0</v>
      </c>
      <c r="N36" s="88" t="s">
        <v>206</v>
      </c>
      <c r="O36" s="3"/>
      <c r="P36" s="3"/>
      <c r="Q36" s="3"/>
    </row>
    <row r="37" spans="2:17" ht="17.25" x14ac:dyDescent="0.25">
      <c r="B37" s="47"/>
      <c r="C37" s="70"/>
      <c r="D37" s="70"/>
      <c r="E37" s="70"/>
      <c r="F37" s="70"/>
      <c r="G37" s="70"/>
      <c r="H37" s="70"/>
      <c r="I37" s="70"/>
      <c r="J37" s="70"/>
      <c r="K37" s="70"/>
      <c r="L37" s="70"/>
      <c r="M37" s="70"/>
      <c r="N37" s="88"/>
      <c r="O37" s="3"/>
      <c r="P37" s="3"/>
      <c r="Q37" s="3"/>
    </row>
    <row r="38" spans="2:17" ht="17.25" x14ac:dyDescent="0.35">
      <c r="B38" s="38" t="s">
        <v>275</v>
      </c>
      <c r="C38" s="90">
        <f t="shared" ref="C38:M38" si="3">SUM(C28, C36)</f>
        <v>0</v>
      </c>
      <c r="D38" s="90">
        <f>SUM(D28, D36)</f>
        <v>0</v>
      </c>
      <c r="E38" s="90">
        <f t="shared" si="3"/>
        <v>0</v>
      </c>
      <c r="F38" s="90">
        <f t="shared" si="3"/>
        <v>0</v>
      </c>
      <c r="G38" s="90">
        <f t="shared" si="3"/>
        <v>0</v>
      </c>
      <c r="H38" s="90">
        <f t="shared" si="3"/>
        <v>0</v>
      </c>
      <c r="I38" s="90">
        <f>SUM(I28, I36)</f>
        <v>0</v>
      </c>
      <c r="J38" s="90">
        <f t="shared" si="3"/>
        <v>0</v>
      </c>
      <c r="K38" s="90">
        <f t="shared" si="3"/>
        <v>0</v>
      </c>
      <c r="L38" s="90">
        <f t="shared" si="3"/>
        <v>0</v>
      </c>
      <c r="M38" s="90">
        <f t="shared" si="3"/>
        <v>0</v>
      </c>
      <c r="N38" s="62" t="s">
        <v>202</v>
      </c>
      <c r="O38" s="3"/>
      <c r="P38" s="3"/>
      <c r="Q38" s="3"/>
    </row>
    <row r="39" spans="2:17" x14ac:dyDescent="0.25">
      <c r="O39" s="3"/>
      <c r="P39" s="3"/>
      <c r="Q39" s="3"/>
    </row>
    <row r="40" spans="2:17" x14ac:dyDescent="0.25">
      <c r="O40" s="3"/>
      <c r="P40" s="3"/>
      <c r="Q40" s="3"/>
    </row>
  </sheetData>
  <pageMargins left="0.7" right="0.7" top="0.75" bottom="0.75" header="0.3" footer="0.3"/>
  <pageSetup paperSize="9" scale="53"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theme="7" tint="0.39997558519241921"/>
  </sheetPr>
  <dimension ref="B2:N57"/>
  <sheetViews>
    <sheetView view="pageBreakPreview" zoomScaleNormal="100" zoomScaleSheetLayoutView="100" workbookViewId="0">
      <selection activeCell="H70" sqref="H70:H71"/>
    </sheetView>
  </sheetViews>
  <sheetFormatPr defaultRowHeight="15" x14ac:dyDescent="0.25"/>
  <cols>
    <col min="1" max="1" width="3.42578125" customWidth="1"/>
    <col min="2" max="2" width="26.42578125" customWidth="1"/>
    <col min="3" max="8" width="26.28515625" customWidth="1"/>
    <col min="9" max="9" width="11.28515625" customWidth="1"/>
    <col min="10" max="10" width="12" customWidth="1"/>
    <col min="11" max="11" width="12.42578125" customWidth="1"/>
    <col min="12" max="12" width="10.85546875" customWidth="1"/>
    <col min="13" max="13" width="11" customWidth="1"/>
  </cols>
  <sheetData>
    <row r="2" spans="2:14" ht="21.75" x14ac:dyDescent="0.45">
      <c r="B2" s="32" t="s">
        <v>225</v>
      </c>
      <c r="C2" s="17"/>
      <c r="D2" s="17"/>
      <c r="E2" s="17"/>
      <c r="F2" s="17"/>
      <c r="G2" s="17"/>
      <c r="H2" s="17"/>
      <c r="I2" s="17"/>
      <c r="J2" s="17"/>
      <c r="K2" s="17"/>
      <c r="L2" s="17"/>
    </row>
    <row r="3" spans="2:14" ht="17.25" x14ac:dyDescent="0.35">
      <c r="B3" s="157"/>
      <c r="C3" s="157"/>
      <c r="D3" s="157"/>
      <c r="E3" s="157"/>
      <c r="F3" s="157"/>
      <c r="G3" s="157"/>
      <c r="H3" s="157"/>
      <c r="I3" s="157"/>
      <c r="J3" s="157"/>
      <c r="K3" s="157"/>
      <c r="L3" s="157"/>
    </row>
    <row r="4" spans="2:14" ht="17.25" x14ac:dyDescent="0.35">
      <c r="B4" s="160" t="s">
        <v>324</v>
      </c>
      <c r="C4" s="157"/>
      <c r="D4" s="157"/>
      <c r="E4" s="157"/>
      <c r="F4" s="157"/>
      <c r="G4" s="157"/>
      <c r="H4" s="157"/>
      <c r="I4" s="157"/>
      <c r="J4" s="157"/>
      <c r="K4" s="157"/>
      <c r="L4" s="157"/>
    </row>
    <row r="5" spans="2:14" ht="17.25" x14ac:dyDescent="0.35">
      <c r="B5" s="157"/>
      <c r="C5" s="157"/>
      <c r="D5" s="157"/>
      <c r="E5" s="157"/>
      <c r="F5" s="157"/>
      <c r="G5" s="157"/>
      <c r="H5" s="157"/>
      <c r="I5" s="157"/>
      <c r="J5" s="157"/>
      <c r="K5" s="157"/>
      <c r="L5" s="157"/>
    </row>
    <row r="6" spans="2:14" s="192" customFormat="1" ht="19.5" customHeight="1" x14ac:dyDescent="0.25">
      <c r="B6" s="189"/>
      <c r="C6" s="95" t="s">
        <v>325</v>
      </c>
      <c r="D6" s="190" t="s">
        <v>6</v>
      </c>
      <c r="E6" s="190" t="s">
        <v>7</v>
      </c>
      <c r="F6" s="190" t="s">
        <v>8</v>
      </c>
      <c r="G6" s="190" t="s">
        <v>9</v>
      </c>
      <c r="H6" s="190" t="s">
        <v>10</v>
      </c>
      <c r="I6" s="190" t="s">
        <v>268</v>
      </c>
      <c r="J6" s="190" t="s">
        <v>269</v>
      </c>
      <c r="K6" s="190" t="s">
        <v>270</v>
      </c>
      <c r="L6" s="190" t="s">
        <v>271</v>
      </c>
      <c r="M6" s="190" t="s">
        <v>272</v>
      </c>
      <c r="N6" s="191"/>
    </row>
    <row r="7" spans="2:14" ht="17.25" x14ac:dyDescent="0.35">
      <c r="B7" s="172" t="s">
        <v>289</v>
      </c>
      <c r="C7" s="158"/>
      <c r="D7" s="158"/>
      <c r="E7" s="158"/>
      <c r="F7" s="158"/>
      <c r="G7" s="158"/>
      <c r="H7" s="158"/>
      <c r="I7" s="158"/>
      <c r="J7" s="158"/>
      <c r="K7" s="158"/>
      <c r="L7" s="158"/>
      <c r="M7" s="188"/>
      <c r="N7" s="7"/>
    </row>
    <row r="8" spans="2:14" ht="17.25" x14ac:dyDescent="0.35">
      <c r="B8" s="172" t="str">
        <f>'Capital income'!B36</f>
        <v>AHF</v>
      </c>
      <c r="C8" s="158">
        <f>G30</f>
        <v>0</v>
      </c>
      <c r="D8" s="158">
        <f>G31</f>
        <v>0</v>
      </c>
      <c r="E8" s="158">
        <f>G32</f>
        <v>0</v>
      </c>
      <c r="F8" s="158">
        <f>G33</f>
        <v>0</v>
      </c>
      <c r="G8" s="158">
        <f>G34</f>
        <v>0</v>
      </c>
      <c r="H8" s="158">
        <f>G35</f>
        <v>0</v>
      </c>
      <c r="I8" s="158">
        <f>G36</f>
        <v>0</v>
      </c>
      <c r="J8" s="158">
        <f>G37</f>
        <v>0</v>
      </c>
      <c r="K8" s="158">
        <f>G38</f>
        <v>0</v>
      </c>
      <c r="L8" s="158">
        <f>G39</f>
        <v>0</v>
      </c>
      <c r="M8" s="299">
        <f>G40</f>
        <v>0</v>
      </c>
      <c r="N8" s="7"/>
    </row>
    <row r="9" spans="2:14" ht="17.25" x14ac:dyDescent="0.35">
      <c r="B9" s="172" t="str">
        <f>'Capital income'!B37</f>
        <v>Bank loan</v>
      </c>
      <c r="C9" s="158">
        <f>G46</f>
        <v>0</v>
      </c>
      <c r="D9" s="158">
        <f>G47</f>
        <v>0</v>
      </c>
      <c r="E9" s="158">
        <f>G48</f>
        <v>0</v>
      </c>
      <c r="F9" s="158">
        <f>G49</f>
        <v>0</v>
      </c>
      <c r="G9" s="158">
        <f>G50</f>
        <v>0</v>
      </c>
      <c r="H9" s="158">
        <f>G51</f>
        <v>0</v>
      </c>
      <c r="I9" s="158">
        <f>G52</f>
        <v>0</v>
      </c>
      <c r="J9" s="158">
        <f>G53</f>
        <v>0</v>
      </c>
      <c r="K9" s="158">
        <f>G54</f>
        <v>0</v>
      </c>
      <c r="L9" s="158">
        <f>G55</f>
        <v>0</v>
      </c>
      <c r="M9" s="299">
        <f>G56</f>
        <v>0</v>
      </c>
      <c r="N9" s="7"/>
    </row>
    <row r="10" spans="2:14" ht="17.25" x14ac:dyDescent="0.35">
      <c r="B10" s="172"/>
      <c r="C10" s="158"/>
      <c r="D10" s="158"/>
      <c r="E10" s="158"/>
      <c r="F10" s="158"/>
      <c r="G10" s="158"/>
      <c r="H10" s="158"/>
      <c r="I10" s="158"/>
      <c r="J10" s="158"/>
      <c r="K10" s="158"/>
      <c r="L10" s="158"/>
      <c r="M10" s="188"/>
      <c r="N10" s="7"/>
    </row>
    <row r="11" spans="2:14" ht="17.25" x14ac:dyDescent="0.35">
      <c r="B11" s="172"/>
      <c r="C11" s="158"/>
      <c r="D11" s="158"/>
      <c r="E11" s="158"/>
      <c r="F11" s="158"/>
      <c r="G11" s="158"/>
      <c r="H11" s="158"/>
      <c r="I11" s="158"/>
      <c r="J11" s="158"/>
      <c r="K11" s="158"/>
      <c r="L11" s="158"/>
      <c r="M11" s="188"/>
      <c r="N11" s="7"/>
    </row>
    <row r="12" spans="2:14" ht="17.25" x14ac:dyDescent="0.35">
      <c r="B12" s="172"/>
      <c r="C12" s="158"/>
      <c r="D12" s="158"/>
      <c r="E12" s="158"/>
      <c r="F12" s="158"/>
      <c r="G12" s="158"/>
      <c r="H12" s="158"/>
      <c r="I12" s="158"/>
      <c r="J12" s="158"/>
      <c r="K12" s="158"/>
      <c r="L12" s="158"/>
      <c r="M12" s="188"/>
      <c r="N12" s="7"/>
    </row>
    <row r="13" spans="2:14" s="57" customFormat="1" ht="17.25" x14ac:dyDescent="0.35">
      <c r="B13" s="173" t="s">
        <v>276</v>
      </c>
      <c r="C13" s="174">
        <f>SUM(C7:C12)*1000</f>
        <v>0</v>
      </c>
      <c r="D13" s="174">
        <f>SUM(D7:D12)*1000</f>
        <v>0</v>
      </c>
      <c r="E13" s="174">
        <f>SUM(E7:E12)*1000</f>
        <v>0</v>
      </c>
      <c r="F13" s="174">
        <f>SUM(F7:F12)*1000</f>
        <v>0</v>
      </c>
      <c r="G13" s="174">
        <f>SUM(G7:G12)*1000</f>
        <v>0</v>
      </c>
      <c r="H13" s="174">
        <f t="shared" ref="H13:M13" si="0">SUM(H7:H12)*1000</f>
        <v>0</v>
      </c>
      <c r="I13" s="174">
        <f t="shared" si="0"/>
        <v>0</v>
      </c>
      <c r="J13" s="174">
        <f t="shared" si="0"/>
        <v>0</v>
      </c>
      <c r="K13" s="174">
        <f t="shared" si="0"/>
        <v>0</v>
      </c>
      <c r="L13" s="174">
        <f t="shared" si="0"/>
        <v>0</v>
      </c>
      <c r="M13" s="174">
        <f t="shared" si="0"/>
        <v>0</v>
      </c>
      <c r="N13" s="8"/>
    </row>
    <row r="14" spans="2:14" ht="17.25" x14ac:dyDescent="0.35">
      <c r="B14" s="157"/>
      <c r="C14" s="157"/>
      <c r="D14" s="157"/>
      <c r="E14" s="157"/>
      <c r="F14" s="157"/>
      <c r="G14" s="157"/>
      <c r="H14" s="157"/>
      <c r="I14" s="157"/>
      <c r="J14" s="157"/>
      <c r="K14" s="157"/>
      <c r="L14" s="157"/>
      <c r="M14" s="23"/>
      <c r="N14" s="23"/>
    </row>
    <row r="15" spans="2:14" ht="17.25" x14ac:dyDescent="0.35">
      <c r="B15" s="157"/>
      <c r="C15" s="157"/>
      <c r="D15" s="157"/>
      <c r="E15" s="157"/>
      <c r="F15" s="157"/>
      <c r="G15" s="157"/>
      <c r="H15" s="157"/>
      <c r="I15" s="157"/>
      <c r="J15" s="157"/>
      <c r="K15" s="157"/>
      <c r="L15" s="157"/>
      <c r="M15" s="23"/>
      <c r="N15" s="23"/>
    </row>
    <row r="16" spans="2:14" ht="17.25" x14ac:dyDescent="0.35">
      <c r="B16" s="160" t="s">
        <v>109</v>
      </c>
      <c r="C16" s="157"/>
      <c r="D16" s="157"/>
      <c r="E16" s="157"/>
      <c r="F16" s="157"/>
      <c r="G16" s="157"/>
      <c r="H16" s="157"/>
      <c r="I16" s="157"/>
      <c r="J16" s="157"/>
      <c r="K16" s="157"/>
      <c r="L16" s="157"/>
    </row>
    <row r="17" spans="2:12" ht="17.25" x14ac:dyDescent="0.35">
      <c r="B17" s="157"/>
      <c r="C17" s="157"/>
      <c r="D17" s="157"/>
      <c r="E17" s="157"/>
      <c r="F17" s="157"/>
      <c r="G17" s="157"/>
      <c r="H17" s="157"/>
      <c r="I17" s="157"/>
      <c r="J17" s="157"/>
      <c r="K17" s="157"/>
      <c r="L17" s="157"/>
    </row>
    <row r="18" spans="2:12" ht="17.25" x14ac:dyDescent="0.35">
      <c r="B18" s="171"/>
      <c r="C18" s="175" t="s">
        <v>110</v>
      </c>
      <c r="D18" s="176" t="s">
        <v>113</v>
      </c>
      <c r="E18" s="163"/>
      <c r="F18" s="157"/>
      <c r="G18" s="157"/>
      <c r="H18" s="157"/>
      <c r="I18" s="157"/>
      <c r="J18" s="157"/>
      <c r="K18" s="157"/>
      <c r="L18" s="157"/>
    </row>
    <row r="19" spans="2:12" ht="17.25" x14ac:dyDescent="0.35">
      <c r="B19" s="172" t="s">
        <v>80</v>
      </c>
      <c r="C19" s="158" t="str">
        <f>'Capital income'!B36</f>
        <v>AHF</v>
      </c>
      <c r="D19" s="152" t="str">
        <f>'Capital income'!B37</f>
        <v>Bank loan</v>
      </c>
      <c r="E19" s="532" t="s">
        <v>321</v>
      </c>
      <c r="F19" s="531"/>
      <c r="G19" s="531"/>
      <c r="H19" s="531"/>
      <c r="I19" s="157"/>
      <c r="J19" s="157"/>
      <c r="K19" s="157"/>
      <c r="L19" s="157"/>
    </row>
    <row r="20" spans="2:12" ht="17.25" x14ac:dyDescent="0.35">
      <c r="B20" s="172" t="s">
        <v>111</v>
      </c>
      <c r="C20" s="177">
        <f>'Capital income'!D36</f>
        <v>0</v>
      </c>
      <c r="D20" s="178">
        <f>'Capital income'!D37</f>
        <v>0</v>
      </c>
      <c r="E20" s="530" t="s">
        <v>322</v>
      </c>
      <c r="F20" s="531"/>
      <c r="G20" s="531"/>
      <c r="H20" s="531"/>
      <c r="I20" s="157"/>
      <c r="J20" s="157"/>
      <c r="K20" s="157"/>
      <c r="L20" s="157"/>
    </row>
    <row r="21" spans="2:12" ht="17.25" x14ac:dyDescent="0.35">
      <c r="B21" s="172" t="s">
        <v>102</v>
      </c>
      <c r="C21" s="281">
        <v>3</v>
      </c>
      <c r="D21" s="282">
        <v>6</v>
      </c>
      <c r="E21" s="530" t="s">
        <v>323</v>
      </c>
      <c r="F21" s="531"/>
      <c r="G21" s="531"/>
      <c r="H21" s="531"/>
      <c r="I21" s="157"/>
      <c r="J21" s="157"/>
      <c r="K21" s="157"/>
      <c r="L21" s="157"/>
    </row>
    <row r="22" spans="2:12" ht="17.25" x14ac:dyDescent="0.35">
      <c r="B22" s="172" t="s">
        <v>121</v>
      </c>
      <c r="C22" s="177">
        <f>IF(C20=0,0, (C20/C21))</f>
        <v>0</v>
      </c>
      <c r="D22" s="178">
        <f>IF(D20=0,0, (D20/D21))</f>
        <v>0</v>
      </c>
      <c r="E22" s="530" t="s">
        <v>250</v>
      </c>
      <c r="F22" s="531"/>
      <c r="G22" s="531"/>
      <c r="H22" s="531"/>
      <c r="I22" s="157"/>
      <c r="J22" s="157"/>
      <c r="K22" s="157"/>
      <c r="L22" s="157"/>
    </row>
    <row r="23" spans="2:12" ht="17.25" x14ac:dyDescent="0.35">
      <c r="B23" s="179" t="s">
        <v>112</v>
      </c>
      <c r="C23" s="297">
        <f>'Capital income'!C36</f>
        <v>0.05</v>
      </c>
      <c r="D23" s="298">
        <f>'Capital income'!C37</f>
        <v>0.04</v>
      </c>
      <c r="E23" s="530" t="s">
        <v>251</v>
      </c>
      <c r="F23" s="531"/>
      <c r="G23" s="531"/>
      <c r="H23" s="531"/>
      <c r="I23" s="157"/>
      <c r="J23" s="157"/>
      <c r="K23" s="157"/>
      <c r="L23" s="157"/>
    </row>
    <row r="24" spans="2:12" ht="17.25" x14ac:dyDescent="0.35">
      <c r="B24" s="157"/>
      <c r="C24" s="157"/>
      <c r="D24" s="157"/>
      <c r="E24" s="157"/>
      <c r="F24" s="157"/>
      <c r="G24" s="157"/>
      <c r="H24" s="157"/>
      <c r="I24" s="157"/>
      <c r="J24" s="157"/>
      <c r="K24" s="157"/>
      <c r="L24" s="157"/>
    </row>
    <row r="25" spans="2:12" ht="17.25" x14ac:dyDescent="0.35">
      <c r="B25" s="157"/>
      <c r="C25" s="157"/>
      <c r="D25" s="157"/>
      <c r="E25" s="157"/>
      <c r="F25" s="157"/>
      <c r="G25" s="157"/>
      <c r="H25" s="157"/>
      <c r="I25" s="157"/>
      <c r="J25" s="157"/>
      <c r="K25" s="157"/>
      <c r="L25" s="157"/>
    </row>
    <row r="26" spans="2:12" ht="17.25" x14ac:dyDescent="0.35">
      <c r="B26" s="160" t="s">
        <v>110</v>
      </c>
      <c r="C26" s="157"/>
      <c r="D26" s="157"/>
      <c r="E26" s="157"/>
      <c r="F26" s="157"/>
      <c r="G26" s="157"/>
      <c r="H26" s="157"/>
      <c r="I26" s="157"/>
      <c r="J26" s="157"/>
      <c r="K26" s="157"/>
      <c r="L26" s="157"/>
    </row>
    <row r="27" spans="2:12" ht="17.25" x14ac:dyDescent="0.35">
      <c r="B27" s="157"/>
      <c r="C27" s="157"/>
      <c r="D27" s="157"/>
      <c r="E27" s="157"/>
      <c r="F27" s="157"/>
      <c r="G27" s="157"/>
      <c r="H27" s="157"/>
      <c r="I27" s="157"/>
      <c r="J27" s="157"/>
      <c r="K27" s="157"/>
      <c r="L27" s="157"/>
    </row>
    <row r="28" spans="2:12" ht="33" customHeight="1" x14ac:dyDescent="0.35">
      <c r="B28" s="180"/>
      <c r="C28" s="181" t="s">
        <v>288</v>
      </c>
      <c r="D28" s="181" t="s">
        <v>287</v>
      </c>
      <c r="E28" s="181"/>
      <c r="F28" s="181" t="s">
        <v>286</v>
      </c>
      <c r="G28" s="181" t="s">
        <v>285</v>
      </c>
      <c r="H28" s="182" t="s">
        <v>320</v>
      </c>
      <c r="I28" s="157"/>
      <c r="J28" s="157"/>
      <c r="K28" s="157"/>
      <c r="L28" s="157"/>
    </row>
    <row r="29" spans="2:12" ht="17.25" x14ac:dyDescent="0.35">
      <c r="B29" s="183" t="s">
        <v>114</v>
      </c>
      <c r="C29" s="163" t="s">
        <v>115</v>
      </c>
      <c r="D29" s="163" t="s">
        <v>116</v>
      </c>
      <c r="E29" s="163" t="s">
        <v>120</v>
      </c>
      <c r="F29" s="163" t="s">
        <v>117</v>
      </c>
      <c r="G29" s="163" t="s">
        <v>118</v>
      </c>
      <c r="H29" s="164" t="s">
        <v>119</v>
      </c>
      <c r="I29" s="157"/>
      <c r="J29" s="157"/>
      <c r="K29" s="157"/>
      <c r="L29" s="157"/>
    </row>
    <row r="30" spans="2:12" ht="17.25" x14ac:dyDescent="0.35">
      <c r="B30" s="172">
        <v>0</v>
      </c>
      <c r="C30" s="158">
        <f>C20</f>
        <v>0</v>
      </c>
      <c r="D30" s="158">
        <f>C30*C23</f>
        <v>0</v>
      </c>
      <c r="E30" s="158">
        <f>C21*1</f>
        <v>3</v>
      </c>
      <c r="F30" s="158">
        <f>IF(C30=0,0,C30/E30)</f>
        <v>0</v>
      </c>
      <c r="G30" s="158">
        <f t="shared" ref="G30:G39" si="1">SUM(D30,F30)</f>
        <v>0</v>
      </c>
      <c r="H30" s="152">
        <f t="shared" ref="H30:H39" si="2">(C30-F30)</f>
        <v>0</v>
      </c>
      <c r="I30" s="157"/>
      <c r="J30" s="157"/>
      <c r="K30" s="157"/>
      <c r="L30" s="157"/>
    </row>
    <row r="31" spans="2:12" ht="17.25" x14ac:dyDescent="0.35">
      <c r="B31" s="172">
        <v>1</v>
      </c>
      <c r="C31" s="158">
        <f>H30</f>
        <v>0</v>
      </c>
      <c r="D31" s="158">
        <f>C31*C23</f>
        <v>0</v>
      </c>
      <c r="E31" s="158">
        <f>IF(C21=0,0,C21*(1/C21)*(C21-1))</f>
        <v>2</v>
      </c>
      <c r="F31" s="158">
        <f t="shared" ref="F31:F40" si="3">IF(C31=0,0,C31/E31)</f>
        <v>0</v>
      </c>
      <c r="G31" s="158">
        <f t="shared" si="1"/>
        <v>0</v>
      </c>
      <c r="H31" s="152">
        <f t="shared" si="2"/>
        <v>0</v>
      </c>
      <c r="I31" s="157"/>
      <c r="J31" s="157"/>
      <c r="K31" s="157"/>
      <c r="L31" s="157"/>
    </row>
    <row r="32" spans="2:12" ht="17.25" x14ac:dyDescent="0.35">
      <c r="B32" s="172">
        <v>2</v>
      </c>
      <c r="C32" s="158">
        <f>H31</f>
        <v>0</v>
      </c>
      <c r="D32" s="158">
        <f>C32*C23</f>
        <v>0</v>
      </c>
      <c r="E32" s="158">
        <f>IF(C21=0,0,C21*(1/C21)*(C21-2))</f>
        <v>1</v>
      </c>
      <c r="F32" s="158">
        <f t="shared" si="3"/>
        <v>0</v>
      </c>
      <c r="G32" s="158">
        <f t="shared" si="1"/>
        <v>0</v>
      </c>
      <c r="H32" s="152">
        <f t="shared" si="2"/>
        <v>0</v>
      </c>
      <c r="I32" s="157"/>
      <c r="J32" s="157"/>
      <c r="K32" s="157"/>
      <c r="L32" s="157"/>
    </row>
    <row r="33" spans="2:12" ht="17.25" x14ac:dyDescent="0.35">
      <c r="B33" s="172">
        <v>3</v>
      </c>
      <c r="C33" s="158">
        <f t="shared" ref="C33:C39" si="4">H32</f>
        <v>0</v>
      </c>
      <c r="D33" s="158">
        <f>C33*C23</f>
        <v>0</v>
      </c>
      <c r="E33" s="158">
        <f>IF(C21=0,0,C21*(1/C21)*(C21-3))</f>
        <v>0</v>
      </c>
      <c r="F33" s="158">
        <f t="shared" si="3"/>
        <v>0</v>
      </c>
      <c r="G33" s="158">
        <f t="shared" si="1"/>
        <v>0</v>
      </c>
      <c r="H33" s="152">
        <f t="shared" si="2"/>
        <v>0</v>
      </c>
      <c r="I33" s="157"/>
      <c r="J33" s="157"/>
      <c r="K33" s="157"/>
      <c r="L33" s="157"/>
    </row>
    <row r="34" spans="2:12" ht="17.25" x14ac:dyDescent="0.35">
      <c r="B34" s="172">
        <v>4</v>
      </c>
      <c r="C34" s="158">
        <f t="shared" si="4"/>
        <v>0</v>
      </c>
      <c r="D34" s="158">
        <f>C34*C23</f>
        <v>0</v>
      </c>
      <c r="E34" s="158">
        <f>IF(C21=0,0,C21*(1/C21)*(C21-4))</f>
        <v>-1</v>
      </c>
      <c r="F34" s="158">
        <f t="shared" si="3"/>
        <v>0</v>
      </c>
      <c r="G34" s="158">
        <f t="shared" si="1"/>
        <v>0</v>
      </c>
      <c r="H34" s="152">
        <f t="shared" si="2"/>
        <v>0</v>
      </c>
      <c r="I34" s="157"/>
      <c r="J34" s="157"/>
      <c r="K34" s="157"/>
      <c r="L34" s="157"/>
    </row>
    <row r="35" spans="2:12" ht="17.25" x14ac:dyDescent="0.35">
      <c r="B35" s="172">
        <v>5</v>
      </c>
      <c r="C35" s="158">
        <f>H34</f>
        <v>0</v>
      </c>
      <c r="D35" s="158">
        <f>C35*C23</f>
        <v>0</v>
      </c>
      <c r="E35" s="158">
        <f>IF(C21=0,0,C21*(1/C21)*(C21-5))</f>
        <v>-2</v>
      </c>
      <c r="F35" s="158">
        <f t="shared" si="3"/>
        <v>0</v>
      </c>
      <c r="G35" s="158">
        <f t="shared" si="1"/>
        <v>0</v>
      </c>
      <c r="H35" s="152">
        <f t="shared" si="2"/>
        <v>0</v>
      </c>
      <c r="I35" s="157"/>
      <c r="J35" s="157"/>
      <c r="K35" s="157"/>
      <c r="L35" s="157"/>
    </row>
    <row r="36" spans="2:12" ht="17.25" x14ac:dyDescent="0.35">
      <c r="B36" s="172">
        <v>6</v>
      </c>
      <c r="C36" s="158">
        <f>H35</f>
        <v>0</v>
      </c>
      <c r="D36" s="158">
        <f>C36*C23</f>
        <v>0</v>
      </c>
      <c r="E36" s="158">
        <f>IF(C21=0,0,C21*(1/C21)*(C21-6))</f>
        <v>-3</v>
      </c>
      <c r="F36" s="158">
        <f t="shared" si="3"/>
        <v>0</v>
      </c>
      <c r="G36" s="158">
        <f t="shared" si="1"/>
        <v>0</v>
      </c>
      <c r="H36" s="152">
        <f t="shared" si="2"/>
        <v>0</v>
      </c>
      <c r="I36" s="157"/>
      <c r="J36" s="157"/>
      <c r="K36" s="157"/>
      <c r="L36" s="157"/>
    </row>
    <row r="37" spans="2:12" ht="17.25" x14ac:dyDescent="0.35">
      <c r="B37" s="172">
        <v>7</v>
      </c>
      <c r="C37" s="158">
        <f>H36</f>
        <v>0</v>
      </c>
      <c r="D37" s="158">
        <f>C37*C23</f>
        <v>0</v>
      </c>
      <c r="E37" s="158">
        <f>IF(C21=0,0,C21*(1/C21)*(C21-7))</f>
        <v>-4</v>
      </c>
      <c r="F37" s="158">
        <f t="shared" si="3"/>
        <v>0</v>
      </c>
      <c r="G37" s="158">
        <f t="shared" si="1"/>
        <v>0</v>
      </c>
      <c r="H37" s="152">
        <f t="shared" si="2"/>
        <v>0</v>
      </c>
      <c r="I37" s="157"/>
      <c r="J37" s="157"/>
      <c r="K37" s="157"/>
      <c r="L37" s="157"/>
    </row>
    <row r="38" spans="2:12" ht="17.25" x14ac:dyDescent="0.35">
      <c r="B38" s="172">
        <v>8</v>
      </c>
      <c r="C38" s="158">
        <f t="shared" si="4"/>
        <v>0</v>
      </c>
      <c r="D38" s="158">
        <f>C38*C23</f>
        <v>0</v>
      </c>
      <c r="E38" s="158">
        <f>IF(C21=0,0,C21*(1/C21)*(C21-8))</f>
        <v>-5</v>
      </c>
      <c r="F38" s="158">
        <f>IF(C38=0,0,C38/E38)</f>
        <v>0</v>
      </c>
      <c r="G38" s="158">
        <f t="shared" si="1"/>
        <v>0</v>
      </c>
      <c r="H38" s="152">
        <f t="shared" si="2"/>
        <v>0</v>
      </c>
      <c r="I38" s="157"/>
      <c r="J38" s="157"/>
      <c r="K38" s="157"/>
      <c r="L38" s="157"/>
    </row>
    <row r="39" spans="2:12" ht="17.25" x14ac:dyDescent="0.35">
      <c r="B39" s="172">
        <v>9</v>
      </c>
      <c r="C39" s="158">
        <f t="shared" si="4"/>
        <v>0</v>
      </c>
      <c r="D39" s="158">
        <f>C39*C23</f>
        <v>0</v>
      </c>
      <c r="E39" s="158">
        <f>IF(C21=0,0,(C21*(1/C21)*(C21-9)))</f>
        <v>-6</v>
      </c>
      <c r="F39" s="158">
        <f t="shared" si="3"/>
        <v>0</v>
      </c>
      <c r="G39" s="158">
        <f t="shared" si="1"/>
        <v>0</v>
      </c>
      <c r="H39" s="152">
        <f t="shared" si="2"/>
        <v>0</v>
      </c>
      <c r="I39" s="157"/>
      <c r="J39" s="157"/>
      <c r="K39" s="157"/>
      <c r="L39" s="157"/>
    </row>
    <row r="40" spans="2:12" ht="17.25" x14ac:dyDescent="0.35">
      <c r="B40" s="179">
        <v>10</v>
      </c>
      <c r="C40" s="159">
        <f>H39</f>
        <v>0</v>
      </c>
      <c r="D40" s="159">
        <f>C40*C23</f>
        <v>0</v>
      </c>
      <c r="E40" s="159">
        <f>IF(C21=0,0,(C21*(1/C21)*(C21-10)))</f>
        <v>-7</v>
      </c>
      <c r="F40" s="159">
        <f t="shared" si="3"/>
        <v>0</v>
      </c>
      <c r="G40" s="159">
        <f>SUM(D40,F40)</f>
        <v>0</v>
      </c>
      <c r="H40" s="153">
        <f>(C40-F40)</f>
        <v>0</v>
      </c>
      <c r="I40" s="157"/>
      <c r="J40" s="157"/>
      <c r="K40" s="157"/>
      <c r="L40" s="157"/>
    </row>
    <row r="41" spans="2:12" ht="17.25" x14ac:dyDescent="0.35">
      <c r="B41" s="157"/>
      <c r="C41" s="157"/>
      <c r="D41" s="157"/>
      <c r="E41" s="157"/>
      <c r="F41" s="157"/>
      <c r="G41" s="157"/>
      <c r="H41" s="157"/>
      <c r="I41" s="157"/>
      <c r="J41" s="157"/>
      <c r="K41" s="157"/>
      <c r="L41" s="157"/>
    </row>
    <row r="42" spans="2:12" ht="17.25" x14ac:dyDescent="0.35">
      <c r="B42" s="157"/>
      <c r="C42" s="157"/>
      <c r="D42" s="157"/>
      <c r="E42" s="157"/>
      <c r="F42" s="157"/>
      <c r="G42" s="157"/>
      <c r="H42" s="157"/>
      <c r="I42" s="157"/>
      <c r="J42" s="157"/>
      <c r="K42" s="157"/>
      <c r="L42" s="157"/>
    </row>
    <row r="43" spans="2:12" ht="17.25" x14ac:dyDescent="0.35">
      <c r="B43" s="160" t="s">
        <v>113</v>
      </c>
      <c r="C43" s="157"/>
      <c r="D43" s="157"/>
      <c r="E43" s="157"/>
      <c r="F43" s="157"/>
      <c r="G43" s="157"/>
      <c r="H43" s="157"/>
      <c r="I43" s="157"/>
      <c r="J43" s="157"/>
      <c r="K43" s="157"/>
      <c r="L43" s="157"/>
    </row>
    <row r="44" spans="2:12" ht="17.25" x14ac:dyDescent="0.35">
      <c r="B44" s="157"/>
      <c r="C44" s="157"/>
      <c r="D44" s="157"/>
      <c r="E44" s="157"/>
      <c r="F44" s="157"/>
      <c r="G44" s="157"/>
      <c r="H44" s="157"/>
      <c r="I44" s="157"/>
      <c r="J44" s="157"/>
      <c r="K44" s="157"/>
      <c r="L44" s="157"/>
    </row>
    <row r="45" spans="2:12" ht="17.25" x14ac:dyDescent="0.35">
      <c r="B45" s="184" t="s">
        <v>114</v>
      </c>
      <c r="C45" s="175" t="s">
        <v>115</v>
      </c>
      <c r="D45" s="175" t="s">
        <v>116</v>
      </c>
      <c r="E45" s="175" t="s">
        <v>120</v>
      </c>
      <c r="F45" s="175" t="s">
        <v>117</v>
      </c>
      <c r="G45" s="175" t="s">
        <v>118</v>
      </c>
      <c r="H45" s="176" t="s">
        <v>119</v>
      </c>
      <c r="I45" s="157"/>
      <c r="J45" s="157"/>
      <c r="K45" s="157"/>
      <c r="L45" s="157"/>
    </row>
    <row r="46" spans="2:12" ht="17.25" x14ac:dyDescent="0.35">
      <c r="B46" s="172">
        <v>0</v>
      </c>
      <c r="C46" s="158">
        <f>D20</f>
        <v>0</v>
      </c>
      <c r="D46" s="158">
        <f>C46*D23</f>
        <v>0</v>
      </c>
      <c r="E46" s="158">
        <f>D21*1</f>
        <v>6</v>
      </c>
      <c r="F46" s="158">
        <f>IF(C46=0,0,C46/E46)</f>
        <v>0</v>
      </c>
      <c r="G46" s="158">
        <f t="shared" ref="G46:G56" si="5">SUM(D46,F46)</f>
        <v>0</v>
      </c>
      <c r="H46" s="152">
        <f t="shared" ref="H46:H56" si="6">(C46-F46)</f>
        <v>0</v>
      </c>
      <c r="I46" s="157"/>
      <c r="J46" s="157"/>
      <c r="K46" s="157"/>
      <c r="L46" s="157"/>
    </row>
    <row r="47" spans="2:12" ht="17.25" x14ac:dyDescent="0.35">
      <c r="B47" s="172">
        <v>1</v>
      </c>
      <c r="C47" s="158">
        <f>H46</f>
        <v>0</v>
      </c>
      <c r="D47" s="158">
        <f>C47*D23</f>
        <v>0</v>
      </c>
      <c r="E47" s="158">
        <f>IF(D21=0,0,D21*(1/D21)*(D21-1))</f>
        <v>5</v>
      </c>
      <c r="F47" s="158">
        <f t="shared" ref="F47:F55" si="7">IF(C47=0,0,C47/E47)</f>
        <v>0</v>
      </c>
      <c r="G47" s="158">
        <f t="shared" si="5"/>
        <v>0</v>
      </c>
      <c r="H47" s="152">
        <f t="shared" si="6"/>
        <v>0</v>
      </c>
      <c r="I47" s="157"/>
      <c r="J47" s="157"/>
      <c r="K47" s="157"/>
      <c r="L47" s="157"/>
    </row>
    <row r="48" spans="2:12" ht="17.25" x14ac:dyDescent="0.35">
      <c r="B48" s="172">
        <v>2</v>
      </c>
      <c r="C48" s="158">
        <f t="shared" ref="C48:C55" si="8">H47</f>
        <v>0</v>
      </c>
      <c r="D48" s="158">
        <f>C48*D23</f>
        <v>0</v>
      </c>
      <c r="E48" s="158">
        <f>IF(D21=0,0,D21*(1/D21)*(D21-2))</f>
        <v>4</v>
      </c>
      <c r="F48" s="158">
        <f t="shared" si="7"/>
        <v>0</v>
      </c>
      <c r="G48" s="158">
        <f t="shared" si="5"/>
        <v>0</v>
      </c>
      <c r="H48" s="152">
        <f t="shared" si="6"/>
        <v>0</v>
      </c>
      <c r="I48" s="157"/>
      <c r="J48" s="157"/>
      <c r="K48" s="157"/>
      <c r="L48" s="157"/>
    </row>
    <row r="49" spans="2:12" ht="17.25" x14ac:dyDescent="0.35">
      <c r="B49" s="172">
        <v>3</v>
      </c>
      <c r="C49" s="158">
        <f t="shared" si="8"/>
        <v>0</v>
      </c>
      <c r="D49" s="158">
        <f>C49*D23</f>
        <v>0</v>
      </c>
      <c r="E49" s="158">
        <f>IF(D21=0,0,D21*(1/D21)*(D21-3))</f>
        <v>3</v>
      </c>
      <c r="F49" s="158">
        <f t="shared" si="7"/>
        <v>0</v>
      </c>
      <c r="G49" s="158">
        <f t="shared" si="5"/>
        <v>0</v>
      </c>
      <c r="H49" s="152">
        <f t="shared" si="6"/>
        <v>0</v>
      </c>
      <c r="I49" s="157"/>
      <c r="J49" s="157"/>
      <c r="K49" s="157"/>
      <c r="L49" s="157"/>
    </row>
    <row r="50" spans="2:12" ht="17.25" x14ac:dyDescent="0.35">
      <c r="B50" s="172">
        <v>4</v>
      </c>
      <c r="C50" s="158">
        <f t="shared" si="8"/>
        <v>0</v>
      </c>
      <c r="D50" s="158">
        <f>C50*D23</f>
        <v>0</v>
      </c>
      <c r="E50" s="158">
        <f>IF(D21=0,0,D21*(1/D21)*(D21-4))</f>
        <v>2</v>
      </c>
      <c r="F50" s="158">
        <f t="shared" si="7"/>
        <v>0</v>
      </c>
      <c r="G50" s="158">
        <f t="shared" si="5"/>
        <v>0</v>
      </c>
      <c r="H50" s="152">
        <f t="shared" si="6"/>
        <v>0</v>
      </c>
      <c r="I50" s="157"/>
      <c r="J50" s="157"/>
      <c r="K50" s="157"/>
      <c r="L50" s="157"/>
    </row>
    <row r="51" spans="2:12" ht="17.25" x14ac:dyDescent="0.35">
      <c r="B51" s="172">
        <v>5</v>
      </c>
      <c r="C51" s="158">
        <f t="shared" si="8"/>
        <v>0</v>
      </c>
      <c r="D51" s="158">
        <f>C51*D23</f>
        <v>0</v>
      </c>
      <c r="E51" s="158">
        <f>IF(D21=0,0,D21*(1/D21)*(D21-5))</f>
        <v>1</v>
      </c>
      <c r="F51" s="158">
        <f t="shared" si="7"/>
        <v>0</v>
      </c>
      <c r="G51" s="158">
        <f t="shared" si="5"/>
        <v>0</v>
      </c>
      <c r="H51" s="152">
        <f t="shared" si="6"/>
        <v>0</v>
      </c>
      <c r="I51" s="157"/>
      <c r="J51" s="157"/>
      <c r="K51" s="157"/>
      <c r="L51" s="157"/>
    </row>
    <row r="52" spans="2:12" ht="17.25" x14ac:dyDescent="0.35">
      <c r="B52" s="172">
        <v>6</v>
      </c>
      <c r="C52" s="158">
        <f t="shared" si="8"/>
        <v>0</v>
      </c>
      <c r="D52" s="158">
        <f>C52*D23</f>
        <v>0</v>
      </c>
      <c r="E52" s="158">
        <f>IF(D21=0,0,D21*(1/D21)*(D21-6))</f>
        <v>0</v>
      </c>
      <c r="F52" s="158">
        <f t="shared" si="7"/>
        <v>0</v>
      </c>
      <c r="G52" s="158">
        <f t="shared" si="5"/>
        <v>0</v>
      </c>
      <c r="H52" s="152">
        <f t="shared" si="6"/>
        <v>0</v>
      </c>
      <c r="I52" s="157"/>
      <c r="J52" s="157"/>
      <c r="K52" s="157"/>
      <c r="L52" s="157"/>
    </row>
    <row r="53" spans="2:12" ht="17.25" x14ac:dyDescent="0.35">
      <c r="B53" s="172">
        <v>7</v>
      </c>
      <c r="C53" s="158">
        <f t="shared" si="8"/>
        <v>0</v>
      </c>
      <c r="D53" s="158">
        <f>C53*D23</f>
        <v>0</v>
      </c>
      <c r="E53" s="158">
        <f>IF(D21=0,0,D21*(1/D21)*(D21-7))</f>
        <v>-1</v>
      </c>
      <c r="F53" s="158">
        <f t="shared" si="7"/>
        <v>0</v>
      </c>
      <c r="G53" s="158">
        <f t="shared" si="5"/>
        <v>0</v>
      </c>
      <c r="H53" s="152">
        <f t="shared" si="6"/>
        <v>0</v>
      </c>
      <c r="I53" s="157"/>
      <c r="J53" s="157"/>
      <c r="K53" s="157"/>
      <c r="L53" s="157"/>
    </row>
    <row r="54" spans="2:12" ht="17.25" x14ac:dyDescent="0.35">
      <c r="B54" s="172">
        <v>8</v>
      </c>
      <c r="C54" s="158">
        <f t="shared" si="8"/>
        <v>0</v>
      </c>
      <c r="D54" s="158">
        <f>C54*D23</f>
        <v>0</v>
      </c>
      <c r="E54" s="158">
        <f>IF(D21=0,0,D21*(1/D21)*(D21-8))</f>
        <v>-2</v>
      </c>
      <c r="F54" s="158">
        <f t="shared" si="7"/>
        <v>0</v>
      </c>
      <c r="G54" s="158">
        <f t="shared" si="5"/>
        <v>0</v>
      </c>
      <c r="H54" s="152">
        <f t="shared" si="6"/>
        <v>0</v>
      </c>
      <c r="I54" s="157"/>
      <c r="J54" s="157"/>
      <c r="K54" s="157"/>
      <c r="L54" s="157"/>
    </row>
    <row r="55" spans="2:12" ht="17.25" x14ac:dyDescent="0.35">
      <c r="B55" s="172">
        <v>9</v>
      </c>
      <c r="C55" s="158">
        <f t="shared" si="8"/>
        <v>0</v>
      </c>
      <c r="D55" s="158">
        <f>C55*D23</f>
        <v>0</v>
      </c>
      <c r="E55" s="158">
        <f>IF(D21=0,0,D21*(1/D21)*(D21-9))</f>
        <v>-3</v>
      </c>
      <c r="F55" s="158">
        <f t="shared" si="7"/>
        <v>0</v>
      </c>
      <c r="G55" s="158">
        <f t="shared" si="5"/>
        <v>0</v>
      </c>
      <c r="H55" s="152">
        <f t="shared" si="6"/>
        <v>0</v>
      </c>
      <c r="I55" s="157"/>
      <c r="J55" s="157"/>
      <c r="K55" s="157"/>
      <c r="L55" s="157"/>
    </row>
    <row r="56" spans="2:12" ht="17.25" x14ac:dyDescent="0.35">
      <c r="B56" s="179">
        <v>10</v>
      </c>
      <c r="C56" s="159">
        <f>H55</f>
        <v>0</v>
      </c>
      <c r="D56" s="159">
        <f>C56*D24</f>
        <v>0</v>
      </c>
      <c r="E56" s="159">
        <f>IF(D21=0,0,D21*(1/D21)*(D12-9))</f>
        <v>-9</v>
      </c>
      <c r="F56" s="159">
        <f>IF(C56=0,0,C56/E56)</f>
        <v>0</v>
      </c>
      <c r="G56" s="159">
        <f t="shared" si="5"/>
        <v>0</v>
      </c>
      <c r="H56" s="153">
        <f t="shared" si="6"/>
        <v>0</v>
      </c>
      <c r="I56" s="157"/>
      <c r="J56" s="157"/>
      <c r="K56" s="157"/>
      <c r="L56" s="157"/>
    </row>
    <row r="57" spans="2:12" x14ac:dyDescent="0.25">
      <c r="B57" s="185"/>
      <c r="C57" s="185"/>
      <c r="D57" s="185"/>
      <c r="E57" s="185"/>
      <c r="F57" s="185"/>
      <c r="G57" s="185"/>
      <c r="H57" s="185"/>
      <c r="I57" s="185"/>
      <c r="J57" s="185"/>
      <c r="K57" s="185"/>
      <c r="L57" s="185"/>
    </row>
  </sheetData>
  <mergeCells count="5">
    <mergeCell ref="E23:H23"/>
    <mergeCell ref="E19:H19"/>
    <mergeCell ref="E20:H20"/>
    <mergeCell ref="E21:H21"/>
    <mergeCell ref="E22:H22"/>
  </mergeCells>
  <pageMargins left="0.7" right="0.7" top="0.75" bottom="0.75" header="0.3" footer="0.3"/>
  <pageSetup paperSize="9" scale="55" orientation="portrait" verticalDpi="0" r:id="rId1"/>
  <colBreaks count="1" manualBreakCount="1">
    <brk id="8"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
  <sheetViews>
    <sheetView topLeftCell="A13" workbookViewId="0">
      <selection activeCell="J17" sqref="J17"/>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13</vt:i4>
      </vt:variant>
    </vt:vector>
  </HeadingPairs>
  <TitlesOfParts>
    <vt:vector size="33" baseType="lpstr">
      <vt:lpstr>Guidance</vt:lpstr>
      <vt:lpstr>Income and expenditure</vt:lpstr>
      <vt:lpstr>Summary cash flow</vt:lpstr>
      <vt:lpstr>Cash flow (quarterly)</vt:lpstr>
      <vt:lpstr>Capital summary</vt:lpstr>
      <vt:lpstr>Capital income</vt:lpstr>
      <vt:lpstr>Capital expenditure</vt:lpstr>
      <vt:lpstr>Rental income</vt:lpstr>
      <vt:lpstr>Grant funding</vt:lpstr>
      <vt:lpstr>Donations</vt:lpstr>
      <vt:lpstr>Gift aid</vt:lpstr>
      <vt:lpstr>Heritage attraction</vt:lpstr>
      <vt:lpstr>Café </vt:lpstr>
      <vt:lpstr>Shop</vt:lpstr>
      <vt:lpstr>Activities</vt:lpstr>
      <vt:lpstr>Events</vt:lpstr>
      <vt:lpstr>Overheads</vt:lpstr>
      <vt:lpstr>Staff expenditure</vt:lpstr>
      <vt:lpstr>Finance costs</vt:lpstr>
      <vt:lpstr>Sheet2</vt:lpstr>
      <vt:lpstr>Activities!Print_Area</vt:lpstr>
      <vt:lpstr>'Café '!Print_Area</vt:lpstr>
      <vt:lpstr>'Capital expenditure'!Print_Area</vt:lpstr>
      <vt:lpstr>'Capital income'!Print_Area</vt:lpstr>
      <vt:lpstr>'Capital summary'!Print_Area</vt:lpstr>
      <vt:lpstr>'Cash flow (quarterly)'!Print_Area</vt:lpstr>
      <vt:lpstr>'Finance costs'!Print_Area</vt:lpstr>
      <vt:lpstr>'Gift aid'!Print_Area</vt:lpstr>
      <vt:lpstr>Guidance!Print_Area</vt:lpstr>
      <vt:lpstr>'Heritage attraction'!Print_Area</vt:lpstr>
      <vt:lpstr>'Income and expenditure'!Print_Area</vt:lpstr>
      <vt:lpstr>Overheads!Print_Area</vt:lpstr>
      <vt:lpstr>'Rental income'!Print_Area</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Elizabeth.Brook</dc:creator>
  <cp:lastModifiedBy>Elizabeth.Brook</cp:lastModifiedBy>
  <cp:lastPrinted>2013-01-25T10:59:35Z</cp:lastPrinted>
  <dcterms:created xsi:type="dcterms:W3CDTF">2012-11-08T12:00:46Z</dcterms:created>
  <dcterms:modified xsi:type="dcterms:W3CDTF">2013-08-05T13:42:55Z</dcterms:modified>
</cp:coreProperties>
</file>