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44749\Downloads\"/>
    </mc:Choice>
  </mc:AlternateContent>
  <xr:revisionPtr revIDLastSave="0" documentId="13_ncr:1_{C4B89C70-3643-4F2C-B93A-606BBDE2CF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6" i="1" l="1"/>
  <c r="M68" i="1"/>
  <c r="L7" i="1"/>
  <c r="M7" i="1" s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6" i="1"/>
  <c r="M6" i="1" s="1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6" i="1"/>
  <c r="F8" i="1"/>
  <c r="I8" i="1" s="1"/>
  <c r="F9" i="1"/>
  <c r="I9" i="1" s="1"/>
  <c r="F10" i="1"/>
  <c r="I10" i="1" s="1"/>
  <c r="F11" i="1"/>
  <c r="I11" i="1" s="1"/>
  <c r="F12" i="1"/>
  <c r="I12" i="1" s="1"/>
  <c r="F13" i="1"/>
  <c r="I13" i="1" s="1"/>
  <c r="F14" i="1"/>
  <c r="I14" i="1" s="1"/>
  <c r="F15" i="1"/>
  <c r="I15" i="1" s="1"/>
  <c r="F16" i="1"/>
  <c r="I16" i="1" s="1"/>
  <c r="F17" i="1"/>
  <c r="I17" i="1" s="1"/>
  <c r="F18" i="1"/>
  <c r="I18" i="1" s="1"/>
  <c r="F19" i="1"/>
  <c r="I19" i="1" s="1"/>
  <c r="F20" i="1"/>
  <c r="I20" i="1" s="1"/>
  <c r="F21" i="1"/>
  <c r="I21" i="1" s="1"/>
  <c r="F22" i="1"/>
  <c r="I22" i="1" s="1"/>
  <c r="F23" i="1"/>
  <c r="I23" i="1" s="1"/>
  <c r="F24" i="1"/>
  <c r="I24" i="1" s="1"/>
  <c r="F25" i="1"/>
  <c r="I25" i="1" s="1"/>
  <c r="F26" i="1"/>
  <c r="I26" i="1" s="1"/>
  <c r="F27" i="1"/>
  <c r="I27" i="1" s="1"/>
  <c r="F28" i="1"/>
  <c r="I28" i="1" s="1"/>
  <c r="F29" i="1"/>
  <c r="I29" i="1" s="1"/>
  <c r="F30" i="1"/>
  <c r="I30" i="1" s="1"/>
  <c r="F31" i="1"/>
  <c r="I31" i="1" s="1"/>
  <c r="F32" i="1"/>
  <c r="I32" i="1" s="1"/>
  <c r="F33" i="1"/>
  <c r="I33" i="1" s="1"/>
  <c r="F34" i="1"/>
  <c r="I34" i="1" s="1"/>
  <c r="F35" i="1"/>
  <c r="I35" i="1" s="1"/>
  <c r="F36" i="1"/>
  <c r="I36" i="1" s="1"/>
  <c r="F37" i="1"/>
  <c r="I37" i="1" s="1"/>
  <c r="F38" i="1"/>
  <c r="I38" i="1" s="1"/>
  <c r="F39" i="1"/>
  <c r="I39" i="1" s="1"/>
  <c r="F40" i="1"/>
  <c r="I40" i="1" s="1"/>
  <c r="F41" i="1"/>
  <c r="I41" i="1" s="1"/>
  <c r="F42" i="1"/>
  <c r="I42" i="1" s="1"/>
  <c r="F43" i="1"/>
  <c r="I43" i="1" s="1"/>
  <c r="F44" i="1"/>
  <c r="I44" i="1" s="1"/>
  <c r="F45" i="1"/>
  <c r="I45" i="1" s="1"/>
  <c r="F46" i="1"/>
  <c r="I46" i="1" s="1"/>
  <c r="F47" i="1"/>
  <c r="I47" i="1" s="1"/>
  <c r="F48" i="1"/>
  <c r="I48" i="1" s="1"/>
  <c r="F49" i="1"/>
  <c r="I49" i="1" s="1"/>
  <c r="F50" i="1"/>
  <c r="I50" i="1" s="1"/>
  <c r="F51" i="1"/>
  <c r="I51" i="1" s="1"/>
  <c r="F52" i="1"/>
  <c r="I52" i="1" s="1"/>
  <c r="F53" i="1"/>
  <c r="I53" i="1" s="1"/>
  <c r="F54" i="1"/>
  <c r="I54" i="1" s="1"/>
  <c r="F55" i="1"/>
  <c r="I55" i="1" s="1"/>
  <c r="F56" i="1"/>
  <c r="I56" i="1" s="1"/>
  <c r="F57" i="1"/>
  <c r="I57" i="1" s="1"/>
  <c r="F58" i="1"/>
  <c r="I58" i="1" s="1"/>
  <c r="F59" i="1"/>
  <c r="I59" i="1" s="1"/>
  <c r="F60" i="1"/>
  <c r="I60" i="1" s="1"/>
  <c r="F61" i="1"/>
  <c r="I61" i="1" s="1"/>
  <c r="F62" i="1"/>
  <c r="I62" i="1" s="1"/>
  <c r="F63" i="1"/>
  <c r="I63" i="1" s="1"/>
  <c r="F64" i="1"/>
  <c r="I64" i="1" s="1"/>
  <c r="F65" i="1"/>
  <c r="I65" i="1" s="1"/>
  <c r="F66" i="1"/>
  <c r="I66" i="1" s="1"/>
  <c r="F67" i="1"/>
  <c r="I67" i="1" s="1"/>
  <c r="F68" i="1"/>
  <c r="I68" i="1" s="1"/>
  <c r="F69" i="1"/>
  <c r="I69" i="1" s="1"/>
  <c r="F70" i="1"/>
  <c r="I70" i="1" s="1"/>
  <c r="F71" i="1"/>
  <c r="I71" i="1" s="1"/>
  <c r="F72" i="1"/>
  <c r="I72" i="1" s="1"/>
  <c r="F73" i="1"/>
  <c r="I73" i="1" s="1"/>
  <c r="F74" i="1"/>
  <c r="I74" i="1" s="1"/>
  <c r="F75" i="1"/>
  <c r="I75" i="1" s="1"/>
  <c r="F76" i="1"/>
  <c r="I76" i="1" s="1"/>
  <c r="F77" i="1"/>
  <c r="I77" i="1" s="1"/>
  <c r="F78" i="1"/>
  <c r="I78" i="1" s="1"/>
  <c r="F79" i="1"/>
  <c r="I79" i="1" s="1"/>
  <c r="F80" i="1"/>
  <c r="I80" i="1" s="1"/>
  <c r="F81" i="1"/>
  <c r="I81" i="1" s="1"/>
  <c r="F82" i="1"/>
  <c r="I82" i="1" s="1"/>
  <c r="F83" i="1"/>
  <c r="I83" i="1" s="1"/>
  <c r="F84" i="1"/>
  <c r="I84" i="1" s="1"/>
  <c r="F85" i="1"/>
  <c r="I85" i="1" s="1"/>
  <c r="F86" i="1"/>
  <c r="I86" i="1" s="1"/>
  <c r="F87" i="1"/>
  <c r="I87" i="1" s="1"/>
  <c r="F88" i="1"/>
  <c r="I88" i="1" s="1"/>
  <c r="F89" i="1"/>
  <c r="I89" i="1" s="1"/>
  <c r="F90" i="1"/>
  <c r="I90" i="1" s="1"/>
  <c r="F91" i="1"/>
  <c r="I91" i="1" s="1"/>
  <c r="F92" i="1"/>
  <c r="I92" i="1" s="1"/>
  <c r="F93" i="1"/>
  <c r="I93" i="1" s="1"/>
  <c r="F94" i="1"/>
  <c r="I94" i="1" s="1"/>
  <c r="F95" i="1"/>
  <c r="I95" i="1" s="1"/>
  <c r="F96" i="1"/>
  <c r="I96" i="1" s="1"/>
  <c r="F7" i="1"/>
  <c r="F6" i="1"/>
  <c r="I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G96" i="1" s="1"/>
  <c r="G6" i="1" l="1"/>
  <c r="T6" i="1" s="1"/>
  <c r="G7" i="1"/>
  <c r="K7" i="1" s="1"/>
  <c r="I7" i="1"/>
  <c r="J96" i="1"/>
  <c r="K96" i="1"/>
  <c r="J7" i="1"/>
  <c r="H96" i="1"/>
  <c r="G89" i="1"/>
  <c r="K89" i="1" s="1"/>
  <c r="G81" i="1"/>
  <c r="K81" i="1" s="1"/>
  <c r="G73" i="1"/>
  <c r="K73" i="1" s="1"/>
  <c r="G65" i="1"/>
  <c r="K65" i="1" s="1"/>
  <c r="G57" i="1"/>
  <c r="K57" i="1" s="1"/>
  <c r="G49" i="1"/>
  <c r="K49" i="1" s="1"/>
  <c r="G41" i="1"/>
  <c r="K41" i="1" s="1"/>
  <c r="G33" i="1"/>
  <c r="K33" i="1" s="1"/>
  <c r="G25" i="1"/>
  <c r="K25" i="1" s="1"/>
  <c r="G17" i="1"/>
  <c r="K17" i="1" s="1"/>
  <c r="G9" i="1"/>
  <c r="K9" i="1" s="1"/>
  <c r="G88" i="1"/>
  <c r="K88" i="1" s="1"/>
  <c r="G80" i="1"/>
  <c r="K80" i="1" s="1"/>
  <c r="G72" i="1"/>
  <c r="K72" i="1" s="1"/>
  <c r="G56" i="1"/>
  <c r="K56" i="1" s="1"/>
  <c r="G48" i="1"/>
  <c r="K48" i="1" s="1"/>
  <c r="G40" i="1"/>
  <c r="K40" i="1" s="1"/>
  <c r="G24" i="1"/>
  <c r="K24" i="1" s="1"/>
  <c r="G16" i="1"/>
  <c r="K16" i="1" s="1"/>
  <c r="G8" i="1"/>
  <c r="K8" i="1" s="1"/>
  <c r="G78" i="1"/>
  <c r="K78" i="1" s="1"/>
  <c r="G38" i="1"/>
  <c r="K38" i="1" s="1"/>
  <c r="G64" i="1"/>
  <c r="K64" i="1" s="1"/>
  <c r="G77" i="1"/>
  <c r="K77" i="1" s="1"/>
  <c r="G69" i="1"/>
  <c r="K69" i="1" s="1"/>
  <c r="G61" i="1"/>
  <c r="K61" i="1" s="1"/>
  <c r="G53" i="1"/>
  <c r="K53" i="1" s="1"/>
  <c r="G45" i="1"/>
  <c r="K45" i="1" s="1"/>
  <c r="G37" i="1"/>
  <c r="K37" i="1" s="1"/>
  <c r="G29" i="1"/>
  <c r="K29" i="1" s="1"/>
  <c r="G21" i="1"/>
  <c r="K21" i="1" s="1"/>
  <c r="G13" i="1"/>
  <c r="K13" i="1" s="1"/>
  <c r="G94" i="1"/>
  <c r="K94" i="1" s="1"/>
  <c r="G62" i="1"/>
  <c r="K62" i="1" s="1"/>
  <c r="G14" i="1"/>
  <c r="K14" i="1" s="1"/>
  <c r="G93" i="1"/>
  <c r="K93" i="1" s="1"/>
  <c r="G92" i="1"/>
  <c r="K92" i="1" s="1"/>
  <c r="G84" i="1"/>
  <c r="K84" i="1" s="1"/>
  <c r="G76" i="1"/>
  <c r="K76" i="1" s="1"/>
  <c r="G68" i="1"/>
  <c r="K68" i="1" s="1"/>
  <c r="G60" i="1"/>
  <c r="K60" i="1" s="1"/>
  <c r="G52" i="1"/>
  <c r="K52" i="1" s="1"/>
  <c r="G44" i="1"/>
  <c r="K44" i="1" s="1"/>
  <c r="G36" i="1"/>
  <c r="K36" i="1" s="1"/>
  <c r="G28" i="1"/>
  <c r="K28" i="1" s="1"/>
  <c r="G20" i="1"/>
  <c r="K20" i="1" s="1"/>
  <c r="G12" i="1"/>
  <c r="K12" i="1" s="1"/>
  <c r="G91" i="1"/>
  <c r="K91" i="1" s="1"/>
  <c r="G83" i="1"/>
  <c r="K83" i="1" s="1"/>
  <c r="G75" i="1"/>
  <c r="K75" i="1" s="1"/>
  <c r="G67" i="1"/>
  <c r="K67" i="1" s="1"/>
  <c r="G59" i="1"/>
  <c r="K59" i="1" s="1"/>
  <c r="G51" i="1"/>
  <c r="K51" i="1" s="1"/>
  <c r="G43" i="1"/>
  <c r="K43" i="1" s="1"/>
  <c r="G35" i="1"/>
  <c r="K35" i="1" s="1"/>
  <c r="G27" i="1"/>
  <c r="K27" i="1" s="1"/>
  <c r="G19" i="1"/>
  <c r="K19" i="1" s="1"/>
  <c r="G11" i="1"/>
  <c r="K11" i="1" s="1"/>
  <c r="G70" i="1"/>
  <c r="K70" i="1" s="1"/>
  <c r="G30" i="1"/>
  <c r="K30" i="1" s="1"/>
  <c r="G82" i="1"/>
  <c r="K82" i="1" s="1"/>
  <c r="G74" i="1"/>
  <c r="K74" i="1" s="1"/>
  <c r="G66" i="1"/>
  <c r="K66" i="1" s="1"/>
  <c r="G58" i="1"/>
  <c r="K58" i="1" s="1"/>
  <c r="G50" i="1"/>
  <c r="K50" i="1" s="1"/>
  <c r="G42" i="1"/>
  <c r="K42" i="1" s="1"/>
  <c r="G34" i="1"/>
  <c r="K34" i="1" s="1"/>
  <c r="G26" i="1"/>
  <c r="K26" i="1" s="1"/>
  <c r="G18" i="1"/>
  <c r="K18" i="1" s="1"/>
  <c r="G10" i="1"/>
  <c r="K10" i="1" s="1"/>
  <c r="G86" i="1"/>
  <c r="K86" i="1" s="1"/>
  <c r="G54" i="1"/>
  <c r="K54" i="1" s="1"/>
  <c r="G22" i="1"/>
  <c r="K22" i="1" s="1"/>
  <c r="G85" i="1"/>
  <c r="K85" i="1" s="1"/>
  <c r="G95" i="1"/>
  <c r="K95" i="1" s="1"/>
  <c r="G46" i="1"/>
  <c r="K46" i="1" s="1"/>
  <c r="G32" i="1"/>
  <c r="K32" i="1" s="1"/>
  <c r="G90" i="1"/>
  <c r="K90" i="1" s="1"/>
  <c r="G87" i="1"/>
  <c r="K87" i="1" s="1"/>
  <c r="G79" i="1"/>
  <c r="K79" i="1" s="1"/>
  <c r="G71" i="1"/>
  <c r="K71" i="1" s="1"/>
  <c r="G63" i="1"/>
  <c r="K63" i="1" s="1"/>
  <c r="G55" i="1"/>
  <c r="K55" i="1" s="1"/>
  <c r="G47" i="1"/>
  <c r="K47" i="1" s="1"/>
  <c r="G39" i="1"/>
  <c r="K39" i="1" s="1"/>
  <c r="G31" i="1"/>
  <c r="K31" i="1" s="1"/>
  <c r="G23" i="1"/>
  <c r="K23" i="1" s="1"/>
  <c r="G15" i="1"/>
  <c r="K15" i="1" s="1"/>
  <c r="H7" i="1" l="1"/>
  <c r="K6" i="1"/>
  <c r="J6" i="1"/>
  <c r="H6" i="1"/>
  <c r="J27" i="1"/>
  <c r="H27" i="1"/>
  <c r="J13" i="1"/>
  <c r="H13" i="1"/>
  <c r="J43" i="1"/>
  <c r="H43" i="1"/>
  <c r="J29" i="1"/>
  <c r="H29" i="1"/>
  <c r="J32" i="1"/>
  <c r="H32" i="1"/>
  <c r="J28" i="1"/>
  <c r="H28" i="1"/>
  <c r="J92" i="1"/>
  <c r="H92" i="1"/>
  <c r="J37" i="1"/>
  <c r="H37" i="1"/>
  <c r="H78" i="1"/>
  <c r="J78" i="1"/>
  <c r="J80" i="1"/>
  <c r="H80" i="1"/>
  <c r="J57" i="1"/>
  <c r="H57" i="1"/>
  <c r="J58" i="1"/>
  <c r="H58" i="1"/>
  <c r="J77" i="1"/>
  <c r="H77" i="1"/>
  <c r="J66" i="1"/>
  <c r="H66" i="1"/>
  <c r="J21" i="1"/>
  <c r="H21" i="1"/>
  <c r="H30" i="1"/>
  <c r="J30" i="1"/>
  <c r="J36" i="1"/>
  <c r="H36" i="1"/>
  <c r="J93" i="1"/>
  <c r="H93" i="1"/>
  <c r="J45" i="1"/>
  <c r="H45" i="1"/>
  <c r="J8" i="1"/>
  <c r="H8" i="1"/>
  <c r="J88" i="1"/>
  <c r="H88" i="1"/>
  <c r="J65" i="1"/>
  <c r="H65" i="1"/>
  <c r="H15" i="1"/>
  <c r="J15" i="1"/>
  <c r="J91" i="1"/>
  <c r="H91" i="1"/>
  <c r="J33" i="1"/>
  <c r="H33" i="1"/>
  <c r="H87" i="1"/>
  <c r="J87" i="1"/>
  <c r="J12" i="1"/>
  <c r="H12" i="1"/>
  <c r="J56" i="1"/>
  <c r="H56" i="1"/>
  <c r="J10" i="1"/>
  <c r="H10" i="1"/>
  <c r="J72" i="1"/>
  <c r="H72" i="1"/>
  <c r="J18" i="1"/>
  <c r="H18" i="1"/>
  <c r="J26" i="1"/>
  <c r="H26" i="1"/>
  <c r="H95" i="1"/>
  <c r="J95" i="1"/>
  <c r="J34" i="1"/>
  <c r="H34" i="1"/>
  <c r="H70" i="1"/>
  <c r="J70" i="1"/>
  <c r="J67" i="1"/>
  <c r="H67" i="1"/>
  <c r="J44" i="1"/>
  <c r="H44" i="1"/>
  <c r="H14" i="1"/>
  <c r="J14" i="1"/>
  <c r="J53" i="1"/>
  <c r="H53" i="1"/>
  <c r="J16" i="1"/>
  <c r="H16" i="1"/>
  <c r="J9" i="1"/>
  <c r="H9" i="1"/>
  <c r="J73" i="1"/>
  <c r="H73" i="1"/>
  <c r="H54" i="1"/>
  <c r="J54" i="1"/>
  <c r="H23" i="1"/>
  <c r="J23" i="1"/>
  <c r="J35" i="1"/>
  <c r="H35" i="1"/>
  <c r="J41" i="1"/>
  <c r="H41" i="1"/>
  <c r="J90" i="1"/>
  <c r="H90" i="1"/>
  <c r="J20" i="1"/>
  <c r="H20" i="1"/>
  <c r="H38" i="1"/>
  <c r="J38" i="1"/>
  <c r="H39" i="1"/>
  <c r="J39" i="1"/>
  <c r="J82" i="1"/>
  <c r="H82" i="1"/>
  <c r="H47" i="1"/>
  <c r="J47" i="1"/>
  <c r="J59" i="1"/>
  <c r="H59" i="1"/>
  <c r="J42" i="1"/>
  <c r="H42" i="1"/>
  <c r="J11" i="1"/>
  <c r="H11" i="1"/>
  <c r="J75" i="1"/>
  <c r="H75" i="1"/>
  <c r="J52" i="1"/>
  <c r="H52" i="1"/>
  <c r="H62" i="1"/>
  <c r="J62" i="1"/>
  <c r="J61" i="1"/>
  <c r="H61" i="1"/>
  <c r="J24" i="1"/>
  <c r="H24" i="1"/>
  <c r="J17" i="1"/>
  <c r="H17" i="1"/>
  <c r="J81" i="1"/>
  <c r="H81" i="1"/>
  <c r="H79" i="1"/>
  <c r="J79" i="1"/>
  <c r="J68" i="1"/>
  <c r="H68" i="1"/>
  <c r="J48" i="1"/>
  <c r="H48" i="1"/>
  <c r="H86" i="1"/>
  <c r="J86" i="1"/>
  <c r="J76" i="1"/>
  <c r="H76" i="1"/>
  <c r="J64" i="1"/>
  <c r="H64" i="1"/>
  <c r="H31" i="1"/>
  <c r="J31" i="1"/>
  <c r="J74" i="1"/>
  <c r="H74" i="1"/>
  <c r="J84" i="1"/>
  <c r="H84" i="1"/>
  <c r="J49" i="1"/>
  <c r="H49" i="1"/>
  <c r="J51" i="1"/>
  <c r="H51" i="1"/>
  <c r="H46" i="1"/>
  <c r="J46" i="1"/>
  <c r="H55" i="1"/>
  <c r="J55" i="1"/>
  <c r="H63" i="1"/>
  <c r="J63" i="1"/>
  <c r="J85" i="1"/>
  <c r="H85" i="1"/>
  <c r="H71" i="1"/>
  <c r="J71" i="1"/>
  <c r="H22" i="1"/>
  <c r="J22" i="1"/>
  <c r="J50" i="1"/>
  <c r="H50" i="1"/>
  <c r="J19" i="1"/>
  <c r="H19" i="1"/>
  <c r="J83" i="1"/>
  <c r="H83" i="1"/>
  <c r="J60" i="1"/>
  <c r="H60" i="1"/>
  <c r="H94" i="1"/>
  <c r="J94" i="1"/>
  <c r="J69" i="1"/>
  <c r="H69" i="1"/>
  <c r="J40" i="1"/>
  <c r="H40" i="1"/>
  <c r="J25" i="1"/>
  <c r="H25" i="1"/>
  <c r="J89" i="1"/>
  <c r="H89" i="1"/>
</calcChain>
</file>

<file path=xl/sharedStrings.xml><?xml version="1.0" encoding="utf-8"?>
<sst xmlns="http://schemas.openxmlformats.org/spreadsheetml/2006/main" count="42" uniqueCount="38">
  <si>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</si>
  <si>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</si>
  <si>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</si>
  <si>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</si>
  <si>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</si>
  <si>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</si>
  <si>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</si>
  <si>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</si>
  <si>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</si>
  <si>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</si>
  <si>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</si>
  <si>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</si>
  <si>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</si>
  <si>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</si>
  <si>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BMEP</t>
  </si>
  <si>
    <t xml:space="preserve">Overall Efficiancy </t>
  </si>
  <si>
    <t>Radius</t>
  </si>
  <si>
    <t>M</t>
  </si>
  <si>
    <t>N/m</t>
  </si>
  <si>
    <t>Power</t>
  </si>
  <si>
    <t>KW</t>
  </si>
  <si>
    <t xml:space="preserve">Standard Pressure </t>
  </si>
  <si>
    <t>Bar</t>
  </si>
  <si>
    <t>Standard Temp</t>
  </si>
  <si>
    <t>Deg K</t>
  </si>
  <si>
    <t>C-Power</t>
  </si>
  <si>
    <t>Kg/kWh</t>
  </si>
  <si>
    <t>Stroke</t>
  </si>
  <si>
    <t>Piston Area</t>
  </si>
  <si>
    <t>Cylinders</t>
  </si>
  <si>
    <t>kPa</t>
  </si>
  <si>
    <t>Fuel Flow</t>
  </si>
  <si>
    <t>Kg/s</t>
  </si>
  <si>
    <t>Air/fuel ratio</t>
  </si>
  <si>
    <t>x:1</t>
  </si>
  <si>
    <t xml:space="preserve">Air flow rate </t>
  </si>
  <si>
    <t>B-SFC</t>
  </si>
  <si>
    <t>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</si>
</sst>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3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B-SFC to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General</c:formatCode>
                <c:ptCount val="91"/>
                <c:pt idx="0">
                  <c:v>0.36257456126835447</c:v>
                </c:pt>
                <c:pt idx="1">
                  <c:v>0.35345671449207738</c:v>
                </c:pt>
                <c:pt idx="2">
                  <c:v>0.34035824513242069</c:v>
                </c:pt>
                <c:pt idx="3">
                  <c:v>0.31997973156565518</c:v>
                </c:pt>
                <c:pt idx="4">
                  <c:v>0.30864200374889844</c:v>
                </c:pt>
                <c:pt idx="5">
                  <c:v>0.30944781366863011</c:v>
                </c:pt>
                <c:pt idx="6">
                  <c:v>0.29235557201633361</c:v>
                </c:pt>
                <c:pt idx="7">
                  <c:v>0.27780707937968874</c:v>
                </c:pt>
                <c:pt idx="8">
                  <c:v>0.27493369752546903</c:v>
                </c:pt>
                <c:pt idx="9">
                  <c:v>0.26574479627545239</c:v>
                </c:pt>
                <c:pt idx="10">
                  <c:v>0.26610403544535971</c:v>
                </c:pt>
                <c:pt idx="11">
                  <c:v>0.26889165591569381</c:v>
                </c:pt>
                <c:pt idx="12">
                  <c:v>0.26648988497243709</c:v>
                </c:pt>
                <c:pt idx="13">
                  <c:v>0.26541975846772398</c:v>
                </c:pt>
                <c:pt idx="14">
                  <c:v>0.26125982220192567</c:v>
                </c:pt>
                <c:pt idx="15">
                  <c:v>0.26095446181406318</c:v>
                </c:pt>
                <c:pt idx="16">
                  <c:v>0.26746609670941884</c:v>
                </c:pt>
                <c:pt idx="17">
                  <c:v>0.27099172421522605</c:v>
                </c:pt>
                <c:pt idx="18">
                  <c:v>0.27094168955716558</c:v>
                </c:pt>
                <c:pt idx="19">
                  <c:v>0.26923286410415581</c:v>
                </c:pt>
                <c:pt idx="20">
                  <c:v>0.27068396036991849</c:v>
                </c:pt>
                <c:pt idx="21">
                  <c:v>0.26741363397028084</c:v>
                </c:pt>
                <c:pt idx="22">
                  <c:v>0.26522099416296774</c:v>
                </c:pt>
                <c:pt idx="23">
                  <c:v>0.26375437046030981</c:v>
                </c:pt>
                <c:pt idx="24">
                  <c:v>0.26346302835549751</c:v>
                </c:pt>
                <c:pt idx="25">
                  <c:v>0.26200989148261566</c:v>
                </c:pt>
                <c:pt idx="26">
                  <c:v>0.26208674621807238</c:v>
                </c:pt>
                <c:pt idx="27">
                  <c:v>0.2648429680976892</c:v>
                </c:pt>
                <c:pt idx="28">
                  <c:v>0.26626522423916293</c:v>
                </c:pt>
                <c:pt idx="29">
                  <c:v>0.26442845454316327</c:v>
                </c:pt>
                <c:pt idx="30">
                  <c:v>0.26595577185934205</c:v>
                </c:pt>
                <c:pt idx="31">
                  <c:v>0.26606085008810787</c:v>
                </c:pt>
                <c:pt idx="32">
                  <c:v>0.26985732141754654</c:v>
                </c:pt>
                <c:pt idx="33">
                  <c:v>0.2707964131507366</c:v>
                </c:pt>
                <c:pt idx="34">
                  <c:v>0.27277106526119171</c:v>
                </c:pt>
                <c:pt idx="35">
                  <c:v>0.27573403669261476</c:v>
                </c:pt>
                <c:pt idx="36">
                  <c:v>0.27384081279083505</c:v>
                </c:pt>
                <c:pt idx="37">
                  <c:v>0.27425919625160589</c:v>
                </c:pt>
                <c:pt idx="38">
                  <c:v>0.27856047730232764</c:v>
                </c:pt>
                <c:pt idx="39">
                  <c:v>0.28218665358635409</c:v>
                </c:pt>
                <c:pt idx="40">
                  <c:v>0.28708023079712636</c:v>
                </c:pt>
                <c:pt idx="41">
                  <c:v>0.29379223945547878</c:v>
                </c:pt>
                <c:pt idx="42">
                  <c:v>0.29466255254909351</c:v>
                </c:pt>
                <c:pt idx="43">
                  <c:v>0.298942476249838</c:v>
                </c:pt>
                <c:pt idx="44">
                  <c:v>0.29748710891977398</c:v>
                </c:pt>
                <c:pt idx="45">
                  <c:v>0.29915916278512744</c:v>
                </c:pt>
                <c:pt idx="46">
                  <c:v>0.295920700948195</c:v>
                </c:pt>
                <c:pt idx="47">
                  <c:v>0.29405724307316866</c:v>
                </c:pt>
                <c:pt idx="48">
                  <c:v>0.29514379199650792</c:v>
                </c:pt>
                <c:pt idx="49">
                  <c:v>0.29187710768146191</c:v>
                </c:pt>
                <c:pt idx="50">
                  <c:v>0.2950108911139801</c:v>
                </c:pt>
                <c:pt idx="51">
                  <c:v>0.29321741680821806</c:v>
                </c:pt>
                <c:pt idx="52">
                  <c:v>0.30079056249208003</c:v>
                </c:pt>
                <c:pt idx="53">
                  <c:v>0.29981734742386268</c:v>
                </c:pt>
                <c:pt idx="54">
                  <c:v>0.30406241773817094</c:v>
                </c:pt>
                <c:pt idx="55">
                  <c:v>0.30086228875449933</c:v>
                </c:pt>
                <c:pt idx="56">
                  <c:v>0.30223747373101317</c:v>
                </c:pt>
                <c:pt idx="57">
                  <c:v>0.30531076089322823</c:v>
                </c:pt>
                <c:pt idx="58">
                  <c:v>0.30504428582364979</c:v>
                </c:pt>
                <c:pt idx="59">
                  <c:v>0.31124899884452095</c:v>
                </c:pt>
                <c:pt idx="60">
                  <c:v>0.31224610920717583</c:v>
                </c:pt>
                <c:pt idx="61">
                  <c:v>0.31448304039266689</c:v>
                </c:pt>
                <c:pt idx="62">
                  <c:v>0.31608913114880427</c:v>
                </c:pt>
                <c:pt idx="63">
                  <c:v>0.31927275721113846</c:v>
                </c:pt>
                <c:pt idx="64">
                  <c:v>0.31902157829179528</c:v>
                </c:pt>
                <c:pt idx="65">
                  <c:v>0.32015091118791694</c:v>
                </c:pt>
                <c:pt idx="66">
                  <c:v>0.32361474921049155</c:v>
                </c:pt>
                <c:pt idx="67">
                  <c:v>0.32503601540677773</c:v>
                </c:pt>
                <c:pt idx="68">
                  <c:v>0.32506322020299638</c:v>
                </c:pt>
                <c:pt idx="69">
                  <c:v>0.32181628777876115</c:v>
                </c:pt>
                <c:pt idx="70">
                  <c:v>0.32484810403673764</c:v>
                </c:pt>
                <c:pt idx="71">
                  <c:v>0.32465062918632487</c:v>
                </c:pt>
                <c:pt idx="72">
                  <c:v>0.32598508980403285</c:v>
                </c:pt>
                <c:pt idx="73">
                  <c:v>0.32694553290125444</c:v>
                </c:pt>
                <c:pt idx="74">
                  <c:v>0.3268204236552758</c:v>
                </c:pt>
                <c:pt idx="75">
                  <c:v>0.33154134998363771</c:v>
                </c:pt>
                <c:pt idx="76">
                  <c:v>0.3326154330492645</c:v>
                </c:pt>
                <c:pt idx="77">
                  <c:v>0.33611611856037765</c:v>
                </c:pt>
                <c:pt idx="78">
                  <c:v>0.3399230703053287</c:v>
                </c:pt>
                <c:pt idx="79">
                  <c:v>0.34153406918227097</c:v>
                </c:pt>
                <c:pt idx="80">
                  <c:v>0.34248923852470309</c:v>
                </c:pt>
                <c:pt idx="81">
                  <c:v>0.34642151751190203</c:v>
                </c:pt>
                <c:pt idx="82">
                  <c:v>0.3489598330838492</c:v>
                </c:pt>
                <c:pt idx="83">
                  <c:v>0.35315352193237554</c:v>
                </c:pt>
                <c:pt idx="84">
                  <c:v>0.35665941503795262</c:v>
                </c:pt>
                <c:pt idx="85">
                  <c:v>0.35704076664293488</c:v>
                </c:pt>
                <c:pt idx="86">
                  <c:v>0.35990721984020407</c:v>
                </c:pt>
                <c:pt idx="87">
                  <c:v>0.35950704163051217</c:v>
                </c:pt>
                <c:pt idx="88">
                  <c:v>0.3686842201315193</c:v>
                </c:pt>
                <c:pt idx="89">
                  <c:v>0.37366009947743339</c:v>
                </c:pt>
                <c:pt idx="90">
                  <c:v>0.37682693985641952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A28-4338-BE7B-F019E0FBCD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4168207"/>
        <c:axId val="966682287"/>
      </c:scatterChart>
      <c:valAx>
        <c:axId val="944168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</a:t>
                </a:r>
                <a:r>
                  <a:rPr lang="en-GB" baseline="0"/>
                  <a:t>e RPM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6682287"/>
        <c:crosses val="autoZero"/>
        <c:crossBetween val="midCat"/>
      </c:valAx>
      <c:valAx>
        <c:axId val="966682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B-SFC</a:t>
                </a:r>
                <a:r>
                  <a:rPr lang="en-GB" baseline="0"/>
                  <a:t> </a:t>
                </a:r>
                <a:br>
                  <a:rPr lang="en-GB" baseline="0"/>
                </a:br>
                <a:r>
                  <a:rPr lang="en-GB" baseline="0"/>
                  <a:t>Kg/Kwh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41682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Pwer</a:t>
            </a:r>
            <a:r>
              <a:rPr lang="en-GB" baseline="0"/>
              <a:t> and torque over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83.434513150000001</c:v>
                </c:pt>
                <c:pt idx="1">
                  <c:v>83.826906215999998</c:v>
                </c:pt>
                <c:pt idx="2">
                  <c:v>84.588034553999989</c:v>
                </c:pt>
                <c:pt idx="3">
                  <c:v>85.012243273999999</c:v>
                </c:pt>
                <c:pt idx="4">
                  <c:v>86.319132446000012</c:v>
                </c:pt>
                <c:pt idx="5">
                  <c:v>87.705152859999998</c:v>
                </c:pt>
                <c:pt idx="6">
                  <c:v>89.318777568000002</c:v>
                </c:pt>
                <c:pt idx="7">
                  <c:v>91.202427442000001</c:v>
                </c:pt>
                <c:pt idx="8">
                  <c:v>93.218234648000006</c:v>
                </c:pt>
                <c:pt idx="9">
                  <c:v>94.454150437999999</c:v>
                </c:pt>
                <c:pt idx="10">
                  <c:v>95.434725209999996</c:v>
                </c:pt>
                <c:pt idx="11">
                  <c:v>96.089801367999996</c:v>
                </c:pt>
                <c:pt idx="12">
                  <c:v>96.646983206000002</c:v>
                </c:pt>
                <c:pt idx="13">
                  <c:v>96.892534792000006</c:v>
                </c:pt>
                <c:pt idx="14">
                  <c:v>96.797903615999999</c:v>
                </c:pt>
                <c:pt idx="15">
                  <c:v>96.965139746000006</c:v>
                </c:pt>
                <c:pt idx="16">
                  <c:v>97.554953024</c:v>
                </c:pt>
                <c:pt idx="17">
                  <c:v>97.840478124000001</c:v>
                </c:pt>
                <c:pt idx="18">
                  <c:v>98.037898335999998</c:v>
                </c:pt>
                <c:pt idx="19">
                  <c:v>98.667685128000002</c:v>
                </c:pt>
                <c:pt idx="20">
                  <c:v>99.653970401999999</c:v>
                </c:pt>
                <c:pt idx="21">
                  <c:v>100.21523117</c:v>
                </c:pt>
                <c:pt idx="22">
                  <c:v>100.991043656</c:v>
                </c:pt>
                <c:pt idx="23">
                  <c:v>101.805198084</c:v>
                </c:pt>
                <c:pt idx="24">
                  <c:v>102.085012682</c:v>
                </c:pt>
                <c:pt idx="25">
                  <c:v>102.81187800800001</c:v>
                </c:pt>
                <c:pt idx="26">
                  <c:v>103.32745475999999</c:v>
                </c:pt>
                <c:pt idx="27">
                  <c:v>103.459612092</c:v>
                </c:pt>
                <c:pt idx="28">
                  <c:v>103.35192834</c:v>
                </c:pt>
                <c:pt idx="29">
                  <c:v>103.23934987200001</c:v>
                </c:pt>
                <c:pt idx="30">
                  <c:v>103.14635026800001</c:v>
                </c:pt>
                <c:pt idx="31">
                  <c:v>102.98400885400001</c:v>
                </c:pt>
                <c:pt idx="32">
                  <c:v>102.920377546</c:v>
                </c:pt>
                <c:pt idx="33">
                  <c:v>102.664220742</c:v>
                </c:pt>
                <c:pt idx="34">
                  <c:v>101.90064504600001</c:v>
                </c:pt>
                <c:pt idx="35">
                  <c:v>101.09791162200001</c:v>
                </c:pt>
                <c:pt idx="36">
                  <c:v>100.903754554</c:v>
                </c:pt>
                <c:pt idx="37">
                  <c:v>100.659018754</c:v>
                </c:pt>
                <c:pt idx="38">
                  <c:v>99.949284934000005</c:v>
                </c:pt>
                <c:pt idx="39">
                  <c:v>99.392918882000004</c:v>
                </c:pt>
                <c:pt idx="40">
                  <c:v>99.288498274000005</c:v>
                </c:pt>
                <c:pt idx="41">
                  <c:v>98.810447678000003</c:v>
                </c:pt>
                <c:pt idx="42">
                  <c:v>98.811263463999992</c:v>
                </c:pt>
                <c:pt idx="43">
                  <c:v>98.588553886</c:v>
                </c:pt>
                <c:pt idx="44">
                  <c:v>98.380528456000008</c:v>
                </c:pt>
                <c:pt idx="45">
                  <c:v>98.579580239999999</c:v>
                </c:pt>
                <c:pt idx="46">
                  <c:v>99.226498538000001</c:v>
                </c:pt>
                <c:pt idx="47">
                  <c:v>99.673549265999995</c:v>
                </c:pt>
                <c:pt idx="48">
                  <c:v>100.287020338</c:v>
                </c:pt>
                <c:pt idx="49">
                  <c:v>100.72917635</c:v>
                </c:pt>
                <c:pt idx="50">
                  <c:v>100.690834408</c:v>
                </c:pt>
                <c:pt idx="51">
                  <c:v>101.32470013</c:v>
                </c:pt>
                <c:pt idx="52">
                  <c:v>101.211305876</c:v>
                </c:pt>
                <c:pt idx="53">
                  <c:v>101.130543062</c:v>
                </c:pt>
                <c:pt idx="54">
                  <c:v>101.00654358999999</c:v>
                </c:pt>
                <c:pt idx="55">
                  <c:v>100.967385862</c:v>
                </c:pt>
                <c:pt idx="56">
                  <c:v>100.756913074</c:v>
                </c:pt>
                <c:pt idx="57">
                  <c:v>100.074100192</c:v>
                </c:pt>
                <c:pt idx="58">
                  <c:v>99.653970401999999</c:v>
                </c:pt>
                <c:pt idx="59">
                  <c:v>98.860210624000004</c:v>
                </c:pt>
                <c:pt idx="60">
                  <c:v>97.897583144000009</c:v>
                </c:pt>
                <c:pt idx="61">
                  <c:v>96.861534923999997</c:v>
                </c:pt>
                <c:pt idx="62">
                  <c:v>95.807539411999997</c:v>
                </c:pt>
                <c:pt idx="63">
                  <c:v>95.039068999999998</c:v>
                </c:pt>
                <c:pt idx="64">
                  <c:v>94.574886766000006</c:v>
                </c:pt>
                <c:pt idx="65">
                  <c:v>93.843126724000001</c:v>
                </c:pt>
                <c:pt idx="66">
                  <c:v>93.318576325999999</c:v>
                </c:pt>
                <c:pt idx="67">
                  <c:v>93.012656576000012</c:v>
                </c:pt>
                <c:pt idx="68">
                  <c:v>92.894367606000003</c:v>
                </c:pt>
                <c:pt idx="69">
                  <c:v>92.987367210000002</c:v>
                </c:pt>
                <c:pt idx="70">
                  <c:v>92.433448515999999</c:v>
                </c:pt>
                <c:pt idx="71">
                  <c:v>92.244186163999998</c:v>
                </c:pt>
                <c:pt idx="72">
                  <c:v>91.527110269999994</c:v>
                </c:pt>
                <c:pt idx="73">
                  <c:v>90.602008946000012</c:v>
                </c:pt>
                <c:pt idx="74">
                  <c:v>89.714433778</c:v>
                </c:pt>
                <c:pt idx="75">
                  <c:v>88.638412043999992</c:v>
                </c:pt>
                <c:pt idx="76">
                  <c:v>87.35110173599999</c:v>
                </c:pt>
                <c:pt idx="77">
                  <c:v>85.853318639999998</c:v>
                </c:pt>
                <c:pt idx="78">
                  <c:v>84.541534752000004</c:v>
                </c:pt>
                <c:pt idx="79">
                  <c:v>83.483460309999998</c:v>
                </c:pt>
                <c:pt idx="80">
                  <c:v>82.480859315999993</c:v>
                </c:pt>
                <c:pt idx="81">
                  <c:v>81.019705011399992</c:v>
                </c:pt>
                <c:pt idx="82">
                  <c:v>79.605621558999999</c:v>
                </c:pt>
                <c:pt idx="83">
                  <c:v>78.191945999600009</c:v>
                </c:pt>
                <c:pt idx="84">
                  <c:v>77.339204893800002</c:v>
                </c:pt>
                <c:pt idx="85">
                  <c:v>75.947718713599997</c:v>
                </c:pt>
                <c:pt idx="86">
                  <c:v>74.8798548396</c:v>
                </c:pt>
                <c:pt idx="87">
                  <c:v>73.905153726800009</c:v>
                </c:pt>
                <c:pt idx="88">
                  <c:v>73.124935996399998</c:v>
                </c:pt>
                <c:pt idx="89">
                  <c:v>72.544259521599997</c:v>
                </c:pt>
                <c:pt idx="90">
                  <c:v>72.317307856400006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15-4F8D-9FC6-63E9464D20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4364271"/>
        <c:axId val="1009373919"/>
      </c:lineChart>
      <c:lineChart>
        <c:grouping val="stacked"/>
        <c:varyColors val="0"/>
        <c:ser>
          <c:idx val="0"/>
          <c:order val="0"/>
          <c:tx>
            <c:v>Engine power Kw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8.7375131584459105</c:v>
                </c:pt>
                <c:pt idx="1">
                  <c:v>9.2175360275212057</c:v>
                </c:pt>
                <c:pt idx="2">
                  <c:v>9.7441447281809594</c:v>
                </c:pt>
                <c:pt idx="3">
                  <c:v>10.238148472625406</c:v>
                </c:pt>
                <c:pt idx="4">
                  <c:v>10.847519000439839</c:v>
                </c:pt>
                <c:pt idx="5">
                  <c:v>11.480934241805425</c:v>
                </c:pt>
                <c:pt idx="6">
                  <c:v>12.159850333898838</c:v>
                </c:pt>
                <c:pt idx="7">
                  <c:v>12.893839883411877</c:v>
                </c:pt>
                <c:pt idx="8">
                  <c:v>13.666931459545504</c:v>
                </c:pt>
                <c:pt idx="9">
                  <c:v>14.342707941679755</c:v>
                </c:pt>
                <c:pt idx="10">
                  <c:v>14.991317186616401</c:v>
                </c:pt>
                <c:pt idx="11">
                  <c:v>15.597360155031939</c:v>
                </c:pt>
                <c:pt idx="12">
                  <c:v>16.193860417802913</c:v>
                </c:pt>
                <c:pt idx="13">
                  <c:v>16.742348141878733</c:v>
                </c:pt>
                <c:pt idx="14">
                  <c:v>17.232844920640904</c:v>
                </c:pt>
                <c:pt idx="15">
                  <c:v>17.770341874070585</c:v>
                </c:pt>
                <c:pt idx="16">
                  <c:v>18.389246564373234</c:v>
                </c:pt>
                <c:pt idx="17">
                  <c:v>18.955375906314799</c:v>
                </c:pt>
                <c:pt idx="18">
                  <c:v>19.506964796146192</c:v>
                </c:pt>
                <c:pt idx="19">
                  <c:v>20.148914650706882</c:v>
                </c:pt>
                <c:pt idx="20">
                  <c:v>20.872127008482561</c:v>
                </c:pt>
                <c:pt idx="21">
                  <c:v>21.514422860875484</c:v>
                </c:pt>
                <c:pt idx="22">
                  <c:v>22.209780257367264</c:v>
                </c:pt>
                <c:pt idx="23">
                  <c:v>22.921895055042413</c:v>
                </c:pt>
                <c:pt idx="24">
                  <c:v>23.519429039731907</c:v>
                </c:pt>
                <c:pt idx="25">
                  <c:v>24.225230444863339</c:v>
                </c:pt>
                <c:pt idx="26">
                  <c:v>24.887752219918315</c:v>
                </c:pt>
                <c:pt idx="27">
                  <c:v>25.461314107885645</c:v>
                </c:pt>
                <c:pt idx="28">
                  <c:v>25.975979475966071</c:v>
                </c:pt>
                <c:pt idx="29">
                  <c:v>26.488261303424441</c:v>
                </c:pt>
                <c:pt idx="30">
                  <c:v>27.004490069117185</c:v>
                </c:pt>
                <c:pt idx="31">
                  <c:v>27.501227623594097</c:v>
                </c:pt>
                <c:pt idx="32">
                  <c:v>28.023141859838724</c:v>
                </c:pt>
                <c:pt idx="33">
                  <c:v>28.490960830065973</c:v>
                </c:pt>
                <c:pt idx="34">
                  <c:v>28.812623481432613</c:v>
                </c:pt>
                <c:pt idx="35">
                  <c:v>29.115012772070376</c:v>
                </c:pt>
                <c:pt idx="36">
                  <c:v>29.587445046727407</c:v>
                </c:pt>
                <c:pt idx="37">
                  <c:v>30.042748292899784</c:v>
                </c:pt>
                <c:pt idx="38">
                  <c:v>30.354270217677243</c:v>
                </c:pt>
                <c:pt idx="39">
                  <c:v>30.705739941554093</c:v>
                </c:pt>
                <c:pt idx="40">
                  <c:v>31.193370491360355</c:v>
                </c:pt>
                <c:pt idx="41">
                  <c:v>31.56056816608022</c:v>
                </c:pt>
                <c:pt idx="42">
                  <c:v>32.078219367305479</c:v>
                </c:pt>
                <c:pt idx="43">
                  <c:v>32.522143129217717</c:v>
                </c:pt>
                <c:pt idx="44">
                  <c:v>32.968655467504455</c:v>
                </c:pt>
                <c:pt idx="45">
                  <c:v>33.551537939051208</c:v>
                </c:pt>
                <c:pt idx="46">
                  <c:v>34.291281304366947</c:v>
                </c:pt>
                <c:pt idx="47">
                  <c:v>34.967681436914859</c:v>
                </c:pt>
                <c:pt idx="48">
                  <c:v>35.708018551597029</c:v>
                </c:pt>
                <c:pt idx="49">
                  <c:v>36.392884952089226</c:v>
                </c:pt>
                <c:pt idx="50">
                  <c:v>36.906264575138756</c:v>
                </c:pt>
                <c:pt idx="51">
                  <c:v>37.669147079432399</c:v>
                </c:pt>
                <c:pt idx="52">
                  <c:v>38.156948492365693</c:v>
                </c:pt>
                <c:pt idx="53">
                  <c:v>38.656035414839252</c:v>
                </c:pt>
                <c:pt idx="54">
                  <c:v>39.137523435228815</c:v>
                </c:pt>
                <c:pt idx="55">
                  <c:v>39.651031205623632</c:v>
                </c:pt>
                <c:pt idx="56">
                  <c:v>40.095954516828982</c:v>
                </c:pt>
                <c:pt idx="57">
                  <c:v>40.348233923887321</c:v>
                </c:pt>
                <c:pt idx="58">
                  <c:v>40.700647666541002</c:v>
                </c:pt>
                <c:pt idx="59">
                  <c:v>40.894107442119598</c:v>
                </c:pt>
                <c:pt idx="60">
                  <c:v>41.008517391978216</c:v>
                </c:pt>
                <c:pt idx="61">
                  <c:v>41.081706612441096</c:v>
                </c:pt>
                <c:pt idx="62">
                  <c:v>41.136340097308619</c:v>
                </c:pt>
                <c:pt idx="63">
                  <c:v>41.304025170174889</c:v>
                </c:pt>
                <c:pt idx="64">
                  <c:v>41.597499677159909</c:v>
                </c:pt>
                <c:pt idx="65">
                  <c:v>41.767021528641749</c:v>
                </c:pt>
                <c:pt idx="66">
                  <c:v>42.022188522546863</c:v>
                </c:pt>
                <c:pt idx="67">
                  <c:v>42.371458383663217</c:v>
                </c:pt>
                <c:pt idx="68">
                  <c:v>42.803981303424443</c:v>
                </c:pt>
                <c:pt idx="69">
                  <c:v>43.333729614043357</c:v>
                </c:pt>
                <c:pt idx="70">
                  <c:v>43.559589310084824</c:v>
                </c:pt>
                <c:pt idx="71">
                  <c:v>43.953403188417631</c:v>
                </c:pt>
                <c:pt idx="72">
                  <c:v>44.090973635145041</c:v>
                </c:pt>
                <c:pt idx="73">
                  <c:v>44.1197341710022</c:v>
                </c:pt>
                <c:pt idx="74">
                  <c:v>44.157277071588645</c:v>
                </c:pt>
                <c:pt idx="75">
                  <c:v>44.091785234998426</c:v>
                </c:pt>
                <c:pt idx="76">
                  <c:v>43.908816455419412</c:v>
                </c:pt>
                <c:pt idx="77">
                  <c:v>43.605466059692112</c:v>
                </c:pt>
                <c:pt idx="78">
                  <c:v>43.38187457166196</c:v>
                </c:pt>
                <c:pt idx="79">
                  <c:v>43.276063308671063</c:v>
                </c:pt>
                <c:pt idx="80">
                  <c:v>43.188218303487275</c:v>
                </c:pt>
                <c:pt idx="81">
                  <c:v>42.847367295797461</c:v>
                </c:pt>
                <c:pt idx="82">
                  <c:v>42.516354586961988</c:v>
                </c:pt>
                <c:pt idx="83">
                  <c:v>42.170753157182951</c:v>
                </c:pt>
                <c:pt idx="84">
                  <c:v>42.115809555739872</c:v>
                </c:pt>
                <c:pt idx="85">
                  <c:v>41.755736019101477</c:v>
                </c:pt>
                <c:pt idx="86">
                  <c:v>41.560711137279299</c:v>
                </c:pt>
                <c:pt idx="87">
                  <c:v>41.406699386153527</c:v>
                </c:pt>
                <c:pt idx="88">
                  <c:v>41.352461449425071</c:v>
                </c:pt>
                <c:pt idx="89">
                  <c:v>41.403939092336365</c:v>
                </c:pt>
                <c:pt idx="90">
                  <c:v>41.653072909226104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3A9D-469E-8431-C3807417EA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9118991"/>
        <c:axId val="884163951"/>
      </c:lineChart>
      <c:catAx>
        <c:axId val="10043642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9373919"/>
        <c:crosses val="autoZero"/>
        <c:auto val="1"/>
        <c:lblAlgn val="ctr"/>
        <c:lblOffset val="100"/>
        <c:noMultiLvlLbl val="1"/>
      </c:catAx>
      <c:valAx>
        <c:axId val="1009373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br>
                  <a:rPr lang="en-GB"/>
                </a:br>
                <a:r>
                  <a:rPr lang="en-GB"/>
                  <a:t>N/m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4364271"/>
        <c:crosses val="autoZero"/>
        <c:crossBetween val="between"/>
      </c:valAx>
      <c:valAx>
        <c:axId val="88416395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Power</a:t>
                </a:r>
                <a:br>
                  <a:rPr lang="en-GB"/>
                </a:br>
                <a:r>
                  <a:rPr lang="en-GB"/>
                  <a:t>kW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118991"/>
        <c:crosses val="max"/>
        <c:crossBetween val="between"/>
      </c:valAx>
      <c:catAx>
        <c:axId val="889118991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884163951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83.434513150000001</c:v>
                </c:pt>
                <c:pt idx="1">
                  <c:v>83.826906215999998</c:v>
                </c:pt>
                <c:pt idx="2">
                  <c:v>84.588034553999989</c:v>
                </c:pt>
                <c:pt idx="3">
                  <c:v>85.012243273999999</c:v>
                </c:pt>
                <c:pt idx="4">
                  <c:v>86.319132446000012</c:v>
                </c:pt>
                <c:pt idx="5">
                  <c:v>87.705152859999998</c:v>
                </c:pt>
                <c:pt idx="6">
                  <c:v>89.318777568000002</c:v>
                </c:pt>
                <c:pt idx="7">
                  <c:v>91.202427442000001</c:v>
                </c:pt>
                <c:pt idx="8">
                  <c:v>93.218234648000006</c:v>
                </c:pt>
                <c:pt idx="9">
                  <c:v>94.454150437999999</c:v>
                </c:pt>
                <c:pt idx="10">
                  <c:v>95.434725209999996</c:v>
                </c:pt>
                <c:pt idx="11">
                  <c:v>96.089801367999996</c:v>
                </c:pt>
                <c:pt idx="12">
                  <c:v>96.646983206000002</c:v>
                </c:pt>
                <c:pt idx="13">
                  <c:v>96.892534792000006</c:v>
                </c:pt>
                <c:pt idx="14">
                  <c:v>96.797903615999999</c:v>
                </c:pt>
                <c:pt idx="15">
                  <c:v>96.965139746000006</c:v>
                </c:pt>
                <c:pt idx="16">
                  <c:v>97.554953024</c:v>
                </c:pt>
                <c:pt idx="17">
                  <c:v>97.840478124000001</c:v>
                </c:pt>
                <c:pt idx="18">
                  <c:v>98.037898335999998</c:v>
                </c:pt>
                <c:pt idx="19">
                  <c:v>98.667685128000002</c:v>
                </c:pt>
                <c:pt idx="20">
                  <c:v>99.653970401999999</c:v>
                </c:pt>
                <c:pt idx="21">
                  <c:v>100.21523117</c:v>
                </c:pt>
                <c:pt idx="22">
                  <c:v>100.991043656</c:v>
                </c:pt>
                <c:pt idx="23">
                  <c:v>101.805198084</c:v>
                </c:pt>
                <c:pt idx="24">
                  <c:v>102.085012682</c:v>
                </c:pt>
                <c:pt idx="25">
                  <c:v>102.81187800800001</c:v>
                </c:pt>
                <c:pt idx="26">
                  <c:v>103.32745475999999</c:v>
                </c:pt>
                <c:pt idx="27">
                  <c:v>103.459612092</c:v>
                </c:pt>
                <c:pt idx="28">
                  <c:v>103.35192834</c:v>
                </c:pt>
                <c:pt idx="29">
                  <c:v>103.23934987200001</c:v>
                </c:pt>
                <c:pt idx="30">
                  <c:v>103.14635026800001</c:v>
                </c:pt>
                <c:pt idx="31">
                  <c:v>102.98400885400001</c:v>
                </c:pt>
                <c:pt idx="32">
                  <c:v>102.920377546</c:v>
                </c:pt>
                <c:pt idx="33">
                  <c:v>102.664220742</c:v>
                </c:pt>
                <c:pt idx="34">
                  <c:v>101.90064504600001</c:v>
                </c:pt>
                <c:pt idx="35">
                  <c:v>101.09791162200001</c:v>
                </c:pt>
                <c:pt idx="36">
                  <c:v>100.903754554</c:v>
                </c:pt>
                <c:pt idx="37">
                  <c:v>100.659018754</c:v>
                </c:pt>
                <c:pt idx="38">
                  <c:v>99.949284934000005</c:v>
                </c:pt>
                <c:pt idx="39">
                  <c:v>99.392918882000004</c:v>
                </c:pt>
                <c:pt idx="40">
                  <c:v>99.288498274000005</c:v>
                </c:pt>
                <c:pt idx="41">
                  <c:v>98.810447678000003</c:v>
                </c:pt>
                <c:pt idx="42">
                  <c:v>98.811263463999992</c:v>
                </c:pt>
                <c:pt idx="43">
                  <c:v>98.588553886</c:v>
                </c:pt>
                <c:pt idx="44">
                  <c:v>98.380528456000008</c:v>
                </c:pt>
                <c:pt idx="45">
                  <c:v>98.579580239999999</c:v>
                </c:pt>
                <c:pt idx="46">
                  <c:v>99.226498538000001</c:v>
                </c:pt>
                <c:pt idx="47">
                  <c:v>99.673549265999995</c:v>
                </c:pt>
                <c:pt idx="48">
                  <c:v>100.287020338</c:v>
                </c:pt>
                <c:pt idx="49">
                  <c:v>100.72917635</c:v>
                </c:pt>
                <c:pt idx="50">
                  <c:v>100.690834408</c:v>
                </c:pt>
                <c:pt idx="51">
                  <c:v>101.32470013</c:v>
                </c:pt>
                <c:pt idx="52">
                  <c:v>101.211305876</c:v>
                </c:pt>
                <c:pt idx="53">
                  <c:v>101.130543062</c:v>
                </c:pt>
                <c:pt idx="54">
                  <c:v>101.00654358999999</c:v>
                </c:pt>
                <c:pt idx="55">
                  <c:v>100.967385862</c:v>
                </c:pt>
                <c:pt idx="56">
                  <c:v>100.756913074</c:v>
                </c:pt>
                <c:pt idx="57">
                  <c:v>100.074100192</c:v>
                </c:pt>
                <c:pt idx="58">
                  <c:v>99.653970401999999</c:v>
                </c:pt>
                <c:pt idx="59">
                  <c:v>98.860210624000004</c:v>
                </c:pt>
                <c:pt idx="60">
                  <c:v>97.897583144000009</c:v>
                </c:pt>
                <c:pt idx="61">
                  <c:v>96.861534923999997</c:v>
                </c:pt>
                <c:pt idx="62">
                  <c:v>95.807539411999997</c:v>
                </c:pt>
                <c:pt idx="63">
                  <c:v>95.039068999999998</c:v>
                </c:pt>
                <c:pt idx="64">
                  <c:v>94.574886766000006</c:v>
                </c:pt>
                <c:pt idx="65">
                  <c:v>93.843126724000001</c:v>
                </c:pt>
                <c:pt idx="66">
                  <c:v>93.318576325999999</c:v>
                </c:pt>
                <c:pt idx="67">
                  <c:v>93.012656576000012</c:v>
                </c:pt>
                <c:pt idx="68">
                  <c:v>92.894367606000003</c:v>
                </c:pt>
                <c:pt idx="69">
                  <c:v>92.987367210000002</c:v>
                </c:pt>
                <c:pt idx="70">
                  <c:v>92.433448515999999</c:v>
                </c:pt>
                <c:pt idx="71">
                  <c:v>92.244186163999998</c:v>
                </c:pt>
                <c:pt idx="72">
                  <c:v>91.527110269999994</c:v>
                </c:pt>
                <c:pt idx="73">
                  <c:v>90.602008946000012</c:v>
                </c:pt>
                <c:pt idx="74">
                  <c:v>89.714433778</c:v>
                </c:pt>
                <c:pt idx="75">
                  <c:v>88.638412043999992</c:v>
                </c:pt>
                <c:pt idx="76">
                  <c:v>87.35110173599999</c:v>
                </c:pt>
                <c:pt idx="77">
                  <c:v>85.853318639999998</c:v>
                </c:pt>
                <c:pt idx="78">
                  <c:v>84.541534752000004</c:v>
                </c:pt>
                <c:pt idx="79">
                  <c:v>83.483460309999998</c:v>
                </c:pt>
                <c:pt idx="80">
                  <c:v>82.480859315999993</c:v>
                </c:pt>
                <c:pt idx="81">
                  <c:v>81.019705011399992</c:v>
                </c:pt>
                <c:pt idx="82">
                  <c:v>79.605621558999999</c:v>
                </c:pt>
                <c:pt idx="83">
                  <c:v>78.191945999600009</c:v>
                </c:pt>
                <c:pt idx="84">
                  <c:v>77.339204893800002</c:v>
                </c:pt>
                <c:pt idx="85">
                  <c:v>75.947718713599997</c:v>
                </c:pt>
                <c:pt idx="86">
                  <c:v>74.8798548396</c:v>
                </c:pt>
                <c:pt idx="87">
                  <c:v>73.905153726800009</c:v>
                </c:pt>
                <c:pt idx="88">
                  <c:v>73.124935996399998</c:v>
                </c:pt>
                <c:pt idx="89">
                  <c:v>72.544259521599997</c:v>
                </c:pt>
                <c:pt idx="90">
                  <c:v>72.317307856400006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E8-478D-A0D6-F0891501A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1772799"/>
        <c:axId val="1006575711"/>
      </c:lineChart>
      <c:lineChart>
        <c:grouping val="stacked"/>
        <c:varyColors val="0"/>
        <c:ser>
          <c:idx val="1"/>
          <c:order val="1"/>
          <c:tx>
            <c:v>B-MEP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655.29313391970243</c:v>
                </c:pt>
                <c:pt idx="1">
                  <c:v>658.3749818533654</c:v>
                </c:pt>
                <c:pt idx="2">
                  <c:v>664.35286984111485</c:v>
                </c:pt>
                <c:pt idx="3">
                  <c:v>667.6845973369667</c:v>
                </c:pt>
                <c:pt idx="4">
                  <c:v>677.94888089149492</c:v>
                </c:pt>
                <c:pt idx="5">
                  <c:v>688.83465976736454</c:v>
                </c:pt>
                <c:pt idx="6">
                  <c:v>701.50803858812401</c:v>
                </c:pt>
                <c:pt idx="7">
                  <c:v>716.30219010335827</c:v>
                </c:pt>
                <c:pt idx="8">
                  <c:v>732.13430287691574</c:v>
                </c:pt>
                <c:pt idx="9">
                  <c:v>741.84116279271473</c:v>
                </c:pt>
                <c:pt idx="10">
                  <c:v>749.54257904274152</c:v>
                </c:pt>
                <c:pt idx="11">
                  <c:v>754.68753515652804</c:v>
                </c:pt>
                <c:pt idx="12">
                  <c:v>759.06363107896425</c:v>
                </c:pt>
                <c:pt idx="13">
                  <c:v>760.99218872560152</c:v>
                </c:pt>
                <c:pt idx="14">
                  <c:v>760.24895720729614</c:v>
                </c:pt>
                <c:pt idx="15">
                  <c:v>761.56242670085317</c:v>
                </c:pt>
                <c:pt idx="16">
                  <c:v>766.1948093537394</c:v>
                </c:pt>
                <c:pt idx="17">
                  <c:v>768.43731824517818</c:v>
                </c:pt>
                <c:pt idx="18">
                  <c:v>769.98785296440144</c:v>
                </c:pt>
                <c:pt idx="19">
                  <c:v>774.93418686208918</c:v>
                </c:pt>
                <c:pt idx="20">
                  <c:v>782.68045328994469</c:v>
                </c:pt>
                <c:pt idx="21">
                  <c:v>787.0885850536871</c:v>
                </c:pt>
                <c:pt idx="22">
                  <c:v>793.18180207013916</c:v>
                </c:pt>
                <c:pt idx="23">
                  <c:v>799.57615599487008</c:v>
                </c:pt>
                <c:pt idx="24">
                  <c:v>801.77381470848013</c:v>
                </c:pt>
                <c:pt idx="25">
                  <c:v>807.48260162925703</c:v>
                </c:pt>
                <c:pt idx="26">
                  <c:v>811.53193197036921</c:v>
                </c:pt>
                <c:pt idx="27">
                  <c:v>812.56989322869231</c:v>
                </c:pt>
                <c:pt idx="28">
                  <c:v>811.72414701820685</c:v>
                </c:pt>
                <c:pt idx="29">
                  <c:v>810.83995779815393</c:v>
                </c:pt>
                <c:pt idx="30">
                  <c:v>810.10954061637108</c:v>
                </c:pt>
                <c:pt idx="31">
                  <c:v>808.83451413238163</c:v>
                </c:pt>
                <c:pt idx="32">
                  <c:v>808.33475500800375</c:v>
                </c:pt>
                <c:pt idx="33">
                  <c:v>806.32290417397007</c:v>
                </c:pt>
                <c:pt idx="34">
                  <c:v>800.32579468143695</c:v>
                </c:pt>
                <c:pt idx="35">
                  <c:v>794.02114111236358</c:v>
                </c:pt>
                <c:pt idx="36">
                  <c:v>792.49623506618502</c:v>
                </c:pt>
                <c:pt idx="37">
                  <c:v>790.5740845878089</c:v>
                </c:pt>
                <c:pt idx="38">
                  <c:v>784.9998482005185</c:v>
                </c:pt>
                <c:pt idx="39">
                  <c:v>780.63015944634355</c:v>
                </c:pt>
                <c:pt idx="40">
                  <c:v>779.81004190890314</c:v>
                </c:pt>
                <c:pt idx="41">
                  <c:v>776.05544130780856</c:v>
                </c:pt>
                <c:pt idx="42">
                  <c:v>776.06184847606983</c:v>
                </c:pt>
                <c:pt idx="43">
                  <c:v>774.31269154074766</c:v>
                </c:pt>
                <c:pt idx="44">
                  <c:v>772.67886363412799</c:v>
                </c:pt>
                <c:pt idx="45">
                  <c:v>774.24221268987378</c:v>
                </c:pt>
                <c:pt idx="46">
                  <c:v>779.32309712104779</c:v>
                </c:pt>
                <c:pt idx="47">
                  <c:v>782.83422532821476</c:v>
                </c:pt>
                <c:pt idx="48">
                  <c:v>787.65241586067737</c:v>
                </c:pt>
                <c:pt idx="49">
                  <c:v>791.12510105827675</c:v>
                </c:pt>
                <c:pt idx="50">
                  <c:v>790.82396414999789</c:v>
                </c:pt>
                <c:pt idx="51">
                  <c:v>795.80233388899183</c:v>
                </c:pt>
                <c:pt idx="52">
                  <c:v>794.91173750067753</c:v>
                </c:pt>
                <c:pt idx="53">
                  <c:v>794.27742784281349</c:v>
                </c:pt>
                <c:pt idx="54">
                  <c:v>793.30353826710291</c:v>
                </c:pt>
                <c:pt idx="55">
                  <c:v>792.9959941905629</c:v>
                </c:pt>
                <c:pt idx="56">
                  <c:v>791.34294477915944</c:v>
                </c:pt>
                <c:pt idx="57">
                  <c:v>785.98014494449023</c:v>
                </c:pt>
                <c:pt idx="58">
                  <c:v>782.68045328994469</c:v>
                </c:pt>
                <c:pt idx="59">
                  <c:v>776.4462785717451</c:v>
                </c:pt>
                <c:pt idx="60">
                  <c:v>768.88582002346595</c:v>
                </c:pt>
                <c:pt idx="61">
                  <c:v>760.7487163316739</c:v>
                </c:pt>
                <c:pt idx="62">
                  <c:v>752.47065493813432</c:v>
                </c:pt>
                <c:pt idx="63">
                  <c:v>746.4351024360335</c:v>
                </c:pt>
                <c:pt idx="64">
                  <c:v>742.78942369538038</c:v>
                </c:pt>
                <c:pt idx="65">
                  <c:v>737.04219376503602</c:v>
                </c:pt>
                <c:pt idx="66">
                  <c:v>732.92238457304984</c:v>
                </c:pt>
                <c:pt idx="67">
                  <c:v>730.51969647507997</c:v>
                </c:pt>
                <c:pt idx="68">
                  <c:v>729.5906570771981</c:v>
                </c:pt>
                <c:pt idx="69">
                  <c:v>730.32107425898096</c:v>
                </c:pt>
                <c:pt idx="70">
                  <c:v>725.97060700958991</c:v>
                </c:pt>
                <c:pt idx="71">
                  <c:v>724.48414397297904</c:v>
                </c:pt>
                <c:pt idx="72">
                  <c:v>718.85224307133717</c:v>
                </c:pt>
                <c:pt idx="73">
                  <c:v>711.58651426307586</c:v>
                </c:pt>
                <c:pt idx="74">
                  <c:v>704.61551519483191</c:v>
                </c:pt>
                <c:pt idx="75">
                  <c:v>696.16446025823848</c:v>
                </c:pt>
                <c:pt idx="76">
                  <c:v>686.05394874198055</c:v>
                </c:pt>
                <c:pt idx="77">
                  <c:v>674.29038781431905</c:v>
                </c:pt>
                <c:pt idx="78">
                  <c:v>663.98766125022348</c:v>
                </c:pt>
                <c:pt idx="79">
                  <c:v>655.67756401537758</c:v>
                </c:pt>
                <c:pt idx="80">
                  <c:v>647.80315422229705</c:v>
                </c:pt>
                <c:pt idx="81">
                  <c:v>636.32727514956593</c:v>
                </c:pt>
                <c:pt idx="82">
                  <c:v>625.22108968550901</c:v>
                </c:pt>
                <c:pt idx="83">
                  <c:v>614.11810780558289</c:v>
                </c:pt>
                <c:pt idx="84">
                  <c:v>607.42069482209467</c:v>
                </c:pt>
                <c:pt idx="85">
                  <c:v>596.49198791887443</c:v>
                </c:pt>
                <c:pt idx="86">
                  <c:v>588.10500466489373</c:v>
                </c:pt>
                <c:pt idx="87">
                  <c:v>580.44972002634802</c:v>
                </c:pt>
                <c:pt idx="88">
                  <c:v>574.32190430128514</c:v>
                </c:pt>
                <c:pt idx="89">
                  <c:v>569.76128193292482</c:v>
                </c:pt>
                <c:pt idx="90">
                  <c:v>567.97880772264421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67-4A70-997F-1384EC1A63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4349071"/>
        <c:axId val="886598623"/>
      </c:lineChart>
      <c:catAx>
        <c:axId val="9717727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6575711"/>
        <c:crosses val="autoZero"/>
        <c:auto val="1"/>
        <c:lblAlgn val="ctr"/>
        <c:lblOffset val="100"/>
        <c:noMultiLvlLbl val="1"/>
      </c:catAx>
      <c:valAx>
        <c:axId val="1006575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br>
                  <a:rPr lang="en-GB"/>
                </a:br>
                <a:r>
                  <a:rPr lang="en-GB"/>
                  <a:t>N/m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1772799"/>
        <c:crosses val="autoZero"/>
        <c:crossBetween val="between"/>
      </c:valAx>
      <c:valAx>
        <c:axId val="88659862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B-MEP</a:t>
                </a:r>
                <a:br>
                  <a:rPr lang="en-GB"/>
                </a:br>
                <a:r>
                  <a:rPr lang="en-GB"/>
                  <a:t>kPa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4349071"/>
        <c:crosses val="max"/>
        <c:crossBetween val="between"/>
      </c:valAx>
      <c:catAx>
        <c:axId val="114434907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86598623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and Thermal Efficiancy vs RPM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SFC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BsC'!$J$6:$J$96</c:f>
              <c:numCache>
                <c:formatCode>General</c:formatCode>
                <c:ptCount val="91"/>
                <c:pt idx="0">
                  <c:v>0.36257456126835447</c:v>
                </c:pt>
                <c:pt idx="1">
                  <c:v>0.35345671449207738</c:v>
                </c:pt>
                <c:pt idx="2">
                  <c:v>0.34035824513242069</c:v>
                </c:pt>
                <c:pt idx="3">
                  <c:v>0.31997973156565518</c:v>
                </c:pt>
                <c:pt idx="4">
                  <c:v>0.30864200374889844</c:v>
                </c:pt>
                <c:pt idx="5">
                  <c:v>0.30944781366863011</c:v>
                </c:pt>
                <c:pt idx="6">
                  <c:v>0.29235557201633361</c:v>
                </c:pt>
                <c:pt idx="7">
                  <c:v>0.27780707937968874</c:v>
                </c:pt>
                <c:pt idx="8">
                  <c:v>0.27493369752546903</c:v>
                </c:pt>
                <c:pt idx="9">
                  <c:v>0.26574479627545239</c:v>
                </c:pt>
                <c:pt idx="10">
                  <c:v>0.26610403544535971</c:v>
                </c:pt>
                <c:pt idx="11">
                  <c:v>0.26889165591569381</c:v>
                </c:pt>
                <c:pt idx="12">
                  <c:v>0.26648988497243709</c:v>
                </c:pt>
                <c:pt idx="13">
                  <c:v>0.26541975846772398</c:v>
                </c:pt>
                <c:pt idx="14">
                  <c:v>0.26125982220192567</c:v>
                </c:pt>
                <c:pt idx="15">
                  <c:v>0.26095446181406318</c:v>
                </c:pt>
                <c:pt idx="16">
                  <c:v>0.26746609670941884</c:v>
                </c:pt>
                <c:pt idx="17">
                  <c:v>0.27099172421522605</c:v>
                </c:pt>
                <c:pt idx="18">
                  <c:v>0.27094168955716558</c:v>
                </c:pt>
                <c:pt idx="19">
                  <c:v>0.26923286410415581</c:v>
                </c:pt>
                <c:pt idx="20">
                  <c:v>0.27068396036991849</c:v>
                </c:pt>
                <c:pt idx="21">
                  <c:v>0.26741363397028084</c:v>
                </c:pt>
                <c:pt idx="22">
                  <c:v>0.26522099416296774</c:v>
                </c:pt>
                <c:pt idx="23">
                  <c:v>0.26375437046030981</c:v>
                </c:pt>
                <c:pt idx="24">
                  <c:v>0.26346302835549751</c:v>
                </c:pt>
                <c:pt idx="25">
                  <c:v>0.26200989148261566</c:v>
                </c:pt>
                <c:pt idx="26">
                  <c:v>0.26208674621807238</c:v>
                </c:pt>
                <c:pt idx="27">
                  <c:v>0.2648429680976892</c:v>
                </c:pt>
                <c:pt idx="28">
                  <c:v>0.26626522423916293</c:v>
                </c:pt>
                <c:pt idx="29">
                  <c:v>0.26442845454316327</c:v>
                </c:pt>
                <c:pt idx="30">
                  <c:v>0.26595577185934205</c:v>
                </c:pt>
                <c:pt idx="31">
                  <c:v>0.26606085008810787</c:v>
                </c:pt>
                <c:pt idx="32">
                  <c:v>0.26985732141754654</c:v>
                </c:pt>
                <c:pt idx="33">
                  <c:v>0.2707964131507366</c:v>
                </c:pt>
                <c:pt idx="34">
                  <c:v>0.27277106526119171</c:v>
                </c:pt>
                <c:pt idx="35">
                  <c:v>0.27573403669261476</c:v>
                </c:pt>
                <c:pt idx="36">
                  <c:v>0.27384081279083505</c:v>
                </c:pt>
                <c:pt idx="37">
                  <c:v>0.27425919625160589</c:v>
                </c:pt>
                <c:pt idx="38">
                  <c:v>0.27856047730232764</c:v>
                </c:pt>
                <c:pt idx="39">
                  <c:v>0.28218665358635409</c:v>
                </c:pt>
                <c:pt idx="40">
                  <c:v>0.28708023079712636</c:v>
                </c:pt>
                <c:pt idx="41">
                  <c:v>0.29379223945547878</c:v>
                </c:pt>
                <c:pt idx="42">
                  <c:v>0.29466255254909351</c:v>
                </c:pt>
                <c:pt idx="43">
                  <c:v>0.298942476249838</c:v>
                </c:pt>
                <c:pt idx="44">
                  <c:v>0.29748710891977398</c:v>
                </c:pt>
                <c:pt idx="45">
                  <c:v>0.29915916278512744</c:v>
                </c:pt>
                <c:pt idx="46">
                  <c:v>0.295920700948195</c:v>
                </c:pt>
                <c:pt idx="47">
                  <c:v>0.29405724307316866</c:v>
                </c:pt>
                <c:pt idx="48">
                  <c:v>0.29514379199650792</c:v>
                </c:pt>
                <c:pt idx="49">
                  <c:v>0.29187710768146191</c:v>
                </c:pt>
                <c:pt idx="50">
                  <c:v>0.2950108911139801</c:v>
                </c:pt>
                <c:pt idx="51">
                  <c:v>0.29321741680821806</c:v>
                </c:pt>
                <c:pt idx="52">
                  <c:v>0.30079056249208003</c:v>
                </c:pt>
                <c:pt idx="53">
                  <c:v>0.29981734742386268</c:v>
                </c:pt>
                <c:pt idx="54">
                  <c:v>0.30406241773817094</c:v>
                </c:pt>
                <c:pt idx="55">
                  <c:v>0.30086228875449933</c:v>
                </c:pt>
                <c:pt idx="56">
                  <c:v>0.30223747373101317</c:v>
                </c:pt>
                <c:pt idx="57">
                  <c:v>0.30531076089322823</c:v>
                </c:pt>
                <c:pt idx="58">
                  <c:v>0.30504428582364979</c:v>
                </c:pt>
                <c:pt idx="59">
                  <c:v>0.31124899884452095</c:v>
                </c:pt>
                <c:pt idx="60">
                  <c:v>0.31224610920717583</c:v>
                </c:pt>
                <c:pt idx="61">
                  <c:v>0.31448304039266689</c:v>
                </c:pt>
                <c:pt idx="62">
                  <c:v>0.31608913114880427</c:v>
                </c:pt>
                <c:pt idx="63">
                  <c:v>0.31927275721113846</c:v>
                </c:pt>
                <c:pt idx="64">
                  <c:v>0.31902157829179528</c:v>
                </c:pt>
                <c:pt idx="65">
                  <c:v>0.32015091118791694</c:v>
                </c:pt>
                <c:pt idx="66">
                  <c:v>0.32361474921049155</c:v>
                </c:pt>
                <c:pt idx="67">
                  <c:v>0.32503601540677773</c:v>
                </c:pt>
                <c:pt idx="68">
                  <c:v>0.32506322020299638</c:v>
                </c:pt>
                <c:pt idx="69">
                  <c:v>0.32181628777876115</c:v>
                </c:pt>
                <c:pt idx="70">
                  <c:v>0.32484810403673764</c:v>
                </c:pt>
                <c:pt idx="71">
                  <c:v>0.32465062918632487</c:v>
                </c:pt>
                <c:pt idx="72">
                  <c:v>0.32598508980403285</c:v>
                </c:pt>
                <c:pt idx="73">
                  <c:v>0.32694553290125444</c:v>
                </c:pt>
                <c:pt idx="74">
                  <c:v>0.3268204236552758</c:v>
                </c:pt>
                <c:pt idx="75">
                  <c:v>0.33154134998363771</c:v>
                </c:pt>
                <c:pt idx="76">
                  <c:v>0.3326154330492645</c:v>
                </c:pt>
                <c:pt idx="77">
                  <c:v>0.33611611856037765</c:v>
                </c:pt>
                <c:pt idx="78">
                  <c:v>0.3399230703053287</c:v>
                </c:pt>
                <c:pt idx="79">
                  <c:v>0.34153406918227097</c:v>
                </c:pt>
                <c:pt idx="80">
                  <c:v>0.34248923852470309</c:v>
                </c:pt>
                <c:pt idx="81">
                  <c:v>0.34642151751190203</c:v>
                </c:pt>
                <c:pt idx="82">
                  <c:v>0.3489598330838492</c:v>
                </c:pt>
                <c:pt idx="83">
                  <c:v>0.35315352193237554</c:v>
                </c:pt>
                <c:pt idx="84">
                  <c:v>0.35665941503795262</c:v>
                </c:pt>
                <c:pt idx="85">
                  <c:v>0.35704076664293488</c:v>
                </c:pt>
                <c:pt idx="86">
                  <c:v>0.35990721984020407</c:v>
                </c:pt>
                <c:pt idx="87">
                  <c:v>0.35950704163051217</c:v>
                </c:pt>
                <c:pt idx="88">
                  <c:v>0.3686842201315193</c:v>
                </c:pt>
                <c:pt idx="89">
                  <c:v>0.37366009947743339</c:v>
                </c:pt>
                <c:pt idx="90">
                  <c:v>0.37682693985641952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DC-4EE2-9F0A-79020D609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1772799"/>
        <c:axId val="1006575711"/>
      </c:lineChart>
      <c:lineChart>
        <c:grouping val="standard"/>
        <c:varyColors val="0"/>
        <c:ser>
          <c:idx val="1"/>
          <c:order val="1"/>
          <c:tx>
            <c:v>Thermal Effeciancy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BsC'!$K$6:$K$96</c:f>
              <c:numCache>
                <c:formatCode>General</c:formatCode>
                <c:ptCount val="91"/>
                <c:pt idx="0">
                  <c:v>22.064427167792704</c:v>
                </c:pt>
                <c:pt idx="1">
                  <c:v>22.633605960764157</c:v>
                </c:pt>
                <c:pt idx="2">
                  <c:v>23.504645808969595</c:v>
                </c:pt>
                <c:pt idx="3">
                  <c:v>25.001583571734816</c:v>
                </c:pt>
                <c:pt idx="4">
                  <c:v>25.919997611564725</c:v>
                </c:pt>
                <c:pt idx="5">
                  <c:v>25.852501283356109</c:v>
                </c:pt>
                <c:pt idx="6">
                  <c:v>27.363938866720311</c:v>
                </c:pt>
                <c:pt idx="7">
                  <c:v>28.796962330344783</c:v>
                </c:pt>
                <c:pt idx="8">
                  <c:v>29.097924597834741</c:v>
                </c:pt>
                <c:pt idx="9">
                  <c:v>30.104070191115852</c:v>
                </c:pt>
                <c:pt idx="10">
                  <c:v>30.063429840930297</c:v>
                </c:pt>
                <c:pt idx="11">
                  <c:v>29.751759952373753</c:v>
                </c:pt>
                <c:pt idx="12">
                  <c:v>30.019901133686318</c:v>
                </c:pt>
                <c:pt idx="13">
                  <c:v>30.140936176659324</c:v>
                </c:pt>
                <c:pt idx="14">
                  <c:v>30.620858318646729</c:v>
                </c:pt>
                <c:pt idx="15">
                  <c:v>30.656689846905966</c:v>
                </c:pt>
                <c:pt idx="16">
                  <c:v>29.910332929752137</c:v>
                </c:pt>
                <c:pt idx="17">
                  <c:v>29.521196719816686</c:v>
                </c:pt>
                <c:pt idx="18">
                  <c:v>29.526648383552249</c:v>
                </c:pt>
                <c:pt idx="19">
                  <c:v>29.714054510466848</c:v>
                </c:pt>
                <c:pt idx="20">
                  <c:v>29.554761904130363</c:v>
                </c:pt>
                <c:pt idx="21">
                  <c:v>29.916200910268788</c:v>
                </c:pt>
                <c:pt idx="22">
                  <c:v>30.163524668353816</c:v>
                </c:pt>
                <c:pt idx="23">
                  <c:v>30.331250951550974</c:v>
                </c:pt>
                <c:pt idx="24">
                  <c:v>30.364791788566983</c:v>
                </c:pt>
                <c:pt idx="25">
                  <c:v>30.533198402285503</c:v>
                </c:pt>
                <c:pt idx="26">
                  <c:v>30.52424479848937</c:v>
                </c:pt>
                <c:pt idx="27">
                  <c:v>30.20657885486748</c:v>
                </c:pt>
                <c:pt idx="28">
                  <c:v>30.045230363294817</c:v>
                </c:pt>
                <c:pt idx="29">
                  <c:v>30.253930174878896</c:v>
                </c:pt>
                <c:pt idx="30">
                  <c:v>30.080189439283966</c:v>
                </c:pt>
                <c:pt idx="31">
                  <c:v>30.068309551558404</c:v>
                </c:pt>
                <c:pt idx="32">
                  <c:v>29.645295365626602</c:v>
                </c:pt>
                <c:pt idx="33">
                  <c:v>29.542488790451092</c:v>
                </c:pt>
                <c:pt idx="34">
                  <c:v>29.328623959215051</c:v>
                </c:pt>
                <c:pt idx="35">
                  <c:v>29.013465642322245</c:v>
                </c:pt>
                <c:pt idx="36">
                  <c:v>29.214052932681572</c:v>
                </c:pt>
                <c:pt idx="37">
                  <c:v>29.16948678235309</c:v>
                </c:pt>
                <c:pt idx="38">
                  <c:v>28.71907772945632</c:v>
                </c:pt>
                <c:pt idx="39">
                  <c:v>28.350029664148735</c:v>
                </c:pt>
                <c:pt idx="40">
                  <c:v>27.86677430830629</c:v>
                </c:pt>
                <c:pt idx="41">
                  <c:v>27.23012702727404</c:v>
                </c:pt>
                <c:pt idx="42">
                  <c:v>27.149700329386533</c:v>
                </c:pt>
                <c:pt idx="43">
                  <c:v>26.761001314895395</c:v>
                </c:pt>
                <c:pt idx="44">
                  <c:v>26.891921566112071</c:v>
                </c:pt>
                <c:pt idx="45">
                  <c:v>26.741617824843427</c:v>
                </c:pt>
                <c:pt idx="46">
                  <c:v>27.034269567374778</c:v>
                </c:pt>
                <c:pt idx="47">
                  <c:v>27.205587308078666</c:v>
                </c:pt>
                <c:pt idx="48">
                  <c:v>27.105432053589169</c:v>
                </c:pt>
                <c:pt idx="49">
                  <c:v>27.408795652212458</c:v>
                </c:pt>
                <c:pt idx="50">
                  <c:v>27.117642910712505</c:v>
                </c:pt>
                <c:pt idx="51">
                  <c:v>27.283508896173391</c:v>
                </c:pt>
                <c:pt idx="52">
                  <c:v>26.59657914037993</c:v>
                </c:pt>
                <c:pt idx="53">
                  <c:v>26.682912342260533</c:v>
                </c:pt>
                <c:pt idx="54">
                  <c:v>26.310387385292788</c:v>
                </c:pt>
                <c:pt idx="55">
                  <c:v>26.590238454670278</c:v>
                </c:pt>
                <c:pt idx="56">
                  <c:v>26.469252476348718</c:v>
                </c:pt>
                <c:pt idx="57">
                  <c:v>26.202810463001409</c:v>
                </c:pt>
                <c:pt idx="58">
                  <c:v>26.225700240210067</c:v>
                </c:pt>
                <c:pt idx="59">
                  <c:v>25.702893919977747</c:v>
                </c:pt>
                <c:pt idx="60">
                  <c:v>25.620815645430465</c:v>
                </c:pt>
                <c:pt idx="61">
                  <c:v>25.438573698636077</c:v>
                </c:pt>
                <c:pt idx="62">
                  <c:v>25.309316935145944</c:v>
                </c:pt>
                <c:pt idx="63">
                  <c:v>25.056945258594411</c:v>
                </c:pt>
                <c:pt idx="64">
                  <c:v>25.076673630781002</c:v>
                </c:pt>
                <c:pt idx="65">
                  <c:v>24.988215620927253</c:v>
                </c:pt>
                <c:pt idx="66">
                  <c:v>24.720752127389876</c:v>
                </c:pt>
                <c:pt idx="67">
                  <c:v>24.612657123513277</c:v>
                </c:pt>
                <c:pt idx="68">
                  <c:v>24.610597270906684</c:v>
                </c:pt>
                <c:pt idx="69">
                  <c:v>24.858903367562785</c:v>
                </c:pt>
                <c:pt idx="70">
                  <c:v>24.626894541133804</c:v>
                </c:pt>
                <c:pt idx="71">
                  <c:v>24.641874312858967</c:v>
                </c:pt>
                <c:pt idx="72">
                  <c:v>24.540999727347131</c:v>
                </c:pt>
                <c:pt idx="73">
                  <c:v>24.468907493579966</c:v>
                </c:pt>
                <c:pt idx="74">
                  <c:v>24.478274370142341</c:v>
                </c:pt>
                <c:pt idx="75">
                  <c:v>24.129720170334167</c:v>
                </c:pt>
                <c:pt idx="76">
                  <c:v>24.051800382981924</c:v>
                </c:pt>
                <c:pt idx="77">
                  <c:v>23.801298296150989</c:v>
                </c:pt>
                <c:pt idx="78">
                  <c:v>23.534736823876557</c:v>
                </c:pt>
                <c:pt idx="79">
                  <c:v>23.423724664289747</c:v>
                </c:pt>
                <c:pt idx="80">
                  <c:v>23.358398162992138</c:v>
                </c:pt>
                <c:pt idx="81">
                  <c:v>23.093253725860556</c:v>
                </c:pt>
                <c:pt idx="82">
                  <c:v>22.925274606254568</c:v>
                </c:pt>
                <c:pt idx="83">
                  <c:v>22.653037569116758</c:v>
                </c:pt>
                <c:pt idx="84">
                  <c:v>22.430362588770318</c:v>
                </c:pt>
                <c:pt idx="85">
                  <c:v>22.406404947031014</c:v>
                </c:pt>
                <c:pt idx="86">
                  <c:v>22.227950868982109</c:v>
                </c:pt>
                <c:pt idx="87">
                  <c:v>22.252693476368954</c:v>
                </c:pt>
                <c:pt idx="88">
                  <c:v>21.69878601570252</c:v>
                </c:pt>
                <c:pt idx="89">
                  <c:v>21.40983212065742</c:v>
                </c:pt>
                <c:pt idx="90">
                  <c:v>21.22990464282676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DC-4EE2-9F0A-79020D609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7714431"/>
        <c:axId val="1009374399"/>
      </c:lineChart>
      <c:catAx>
        <c:axId val="9717727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6575711"/>
        <c:crosses val="autoZero"/>
        <c:auto val="1"/>
        <c:lblAlgn val="ctr"/>
        <c:lblOffset val="100"/>
        <c:noMultiLvlLbl val="0"/>
      </c:catAx>
      <c:valAx>
        <c:axId val="1006575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1772799"/>
        <c:crosses val="autoZero"/>
        <c:crossBetween val="between"/>
      </c:valAx>
      <c:valAx>
        <c:axId val="100937439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Overall</a:t>
                </a:r>
                <a:r>
                  <a:rPr lang="en-GB" baseline="0"/>
                  <a:t> Termal Efficiancy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7714431"/>
        <c:crosses val="max"/>
        <c:crossBetween val="between"/>
      </c:valAx>
      <c:catAx>
        <c:axId val="10077144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0937439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061891515495465"/>
          <c:y val="0.41583451914528391"/>
          <c:w val="0.1595779598098688"/>
          <c:h val="0.152246303224562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367588</xdr:colOff>
      <xdr:row>3</xdr:row>
      <xdr:rowOff>143721</xdr:rowOff>
    </xdr:from>
    <xdr:to>
      <xdr:col>35</xdr:col>
      <xdr:colOff>176894</xdr:colOff>
      <xdr:row>20</xdr:row>
      <xdr:rowOff>57742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61D1F0F-F91D-7837-2355-295959BBA8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836084</xdr:colOff>
      <xdr:row>38</xdr:row>
      <xdr:rowOff>29063</xdr:rowOff>
    </xdr:from>
    <xdr:to>
      <xdr:col>20</xdr:col>
      <xdr:colOff>17096</xdr:colOff>
      <xdr:row>53</xdr:row>
      <xdr:rowOff>73514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29227E4-F57A-6073-CD3F-0AB7907745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408747</xdr:colOff>
      <xdr:row>38</xdr:row>
      <xdr:rowOff>21908</xdr:rowOff>
    </xdr:from>
    <xdr:to>
      <xdr:col>31</xdr:col>
      <xdr:colOff>304782</xdr:colOff>
      <xdr:row>53</xdr:row>
      <xdr:rowOff>66358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F64A02A-119F-CF3F-C2E7-589DB496E7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413597</xdr:colOff>
      <xdr:row>3</xdr:row>
      <xdr:rowOff>174785</xdr:rowOff>
    </xdr:from>
    <xdr:to>
      <xdr:col>23</xdr:col>
      <xdr:colOff>224600</xdr:colOff>
      <xdr:row>29</xdr:row>
      <xdr:rowOff>140130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C11F829-C09E-4124-BDB2-037BA73C44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"/>
  <sheetViews>
    <sheetView tabSelected="1" topLeftCell="E2" zoomScale="82" zoomScaleNormal="115" workbookViewId="0">
      <selection activeCell="J2" sqref="J1:J1048576"/>
    </sheetView>
  </sheetViews>
  <sheetFormatPr defaultRowHeight="14.4" x14ac:dyDescent="0.3"/>
  <cols>
    <col min="1" max="1" width="9.109375" style="1"/>
    <col min="2" max="2" width="13.44140625" style="1" customWidth="1"/>
    <col min="3" max="4" width="14.5546875" customWidth="1"/>
    <col min="5" max="5" width="10.5546875" style="1" customWidth="1"/>
    <col min="9" max="9" width="8.88671875" customWidth="1"/>
    <col min="10" max="10" width="9.109375" style="1"/>
    <col min="11" max="11" width="19" style="1" customWidth="1"/>
    <col min="12" max="12" width="15.33203125" style="1" customWidth="1"/>
    <col min="13" max="13" width="12.5546875" customWidth="1"/>
    <col min="14" max="14" width="16.77734375" customWidth="1"/>
    <col min="15" max="15" width="15.21875" customWidth="1"/>
    <col min="17" max="17" width="10.77734375" customWidth="1"/>
  </cols>
  <sheetData>
    <row r="1" spans="1:20" x14ac:dyDescent="0.3">
      <c r="A1"/>
      <c r="B1"/>
      <c r="J1" s="2" t="s">
        <v>0</v>
      </c>
      <c r="K1" s="2" t="s">
        <v>1</v>
      </c>
      <c r="L1" s="2" t="s">
        <v>2</v>
      </c>
      <c r="M1" s="2" t="s">
        <v>16</v>
      </c>
      <c r="N1" s="4" t="s">
        <v>21</v>
      </c>
      <c r="O1" s="2" t="s">
        <v>23</v>
      </c>
      <c r="P1" s="2" t="s">
        <v>27</v>
      </c>
      <c r="Q1" s="2" t="s">
        <v>28</v>
      </c>
      <c r="R1" s="2" t="s">
        <v>29</v>
      </c>
    </row>
    <row r="2" spans="1:20" x14ac:dyDescent="0.3">
      <c r="C2" s="1"/>
      <c r="D2" s="1"/>
      <c r="F2" s="6"/>
      <c r="G2" s="6"/>
      <c r="H2" s="6"/>
      <c r="J2" s="2" t="s">
        <v>3</v>
      </c>
      <c r="K2" s="2" t="s">
        <v>4</v>
      </c>
      <c r="L2" s="2" t="s">
        <v>5</v>
      </c>
      <c r="M2" s="2" t="s">
        <v>17</v>
      </c>
      <c r="N2" s="2" t="s">
        <v>22</v>
      </c>
      <c r="O2" s="2" t="s">
        <v>24</v>
      </c>
    </row>
    <row r="3" spans="1:20" x14ac:dyDescent="0.3">
      <c r="C3" s="1"/>
      <c r="D3" s="1"/>
      <c r="F3" s="6"/>
      <c r="G3" s="6"/>
      <c r="H3" s="6"/>
      <c r="J3" s="3">
        <v>1018.9</v>
      </c>
      <c r="K3" s="3">
        <v>46</v>
      </c>
      <c r="L3" s="3">
        <v>27</v>
      </c>
      <c r="M3" s="5">
        <v>0.81578600000000001</v>
      </c>
      <c r="N3" s="3">
        <v>1.01325</v>
      </c>
      <c r="O3" s="3">
        <v>293</v>
      </c>
      <c r="P3" s="3">
        <v>0.09</v>
      </c>
      <c r="Q3" s="3">
        <v>7.4999999999999997E-2</v>
      </c>
      <c r="R3" s="3">
        <v>4</v>
      </c>
    </row>
    <row r="4" spans="1:20" x14ac:dyDescent="0.3">
      <c r="A4" s="2" t="s">
        <v>6</v>
      </c>
      <c r="B4" s="2" t="s">
        <v>7</v>
      </c>
      <c r="C4" s="2" t="s">
        <v>8</v>
      </c>
      <c r="D4" s="2" t="s">
        <v>31</v>
      </c>
      <c r="E4" s="2" t="s">
        <v>9</v>
      </c>
      <c r="F4" s="2" t="s">
        <v>13</v>
      </c>
      <c r="G4" s="2" t="s">
        <v>19</v>
      </c>
      <c r="H4" s="2" t="s">
        <v>25</v>
      </c>
      <c r="I4" s="2" t="s">
        <v>14</v>
      </c>
      <c r="J4" s="2" t="s">
        <v>36</v>
      </c>
      <c r="K4" s="2" t="s">
        <v>15</v>
      </c>
      <c r="L4" s="2" t="s">
        <v>33</v>
      </c>
      <c r="M4" s="2" t="s">
        <v>35</v>
      </c>
      <c r="N4" s="2"/>
      <c r="O4" s="2"/>
      <c r="P4" s="1"/>
    </row>
    <row r="5" spans="1:20" x14ac:dyDescent="0.3">
      <c r="A5" s="2" t="s">
        <v>10</v>
      </c>
      <c r="B5" s="2" t="s">
        <v>11</v>
      </c>
      <c r="C5" s="2" t="s">
        <v>12</v>
      </c>
      <c r="D5" s="2" t="s">
        <v>32</v>
      </c>
      <c r="E5" s="2" t="s">
        <v>9</v>
      </c>
      <c r="F5" s="2" t="s">
        <v>18</v>
      </c>
      <c r="G5" s="2" t="s">
        <v>20</v>
      </c>
      <c r="H5" s="2" t="s">
        <v>20</v>
      </c>
      <c r="I5" s="2" t="s">
        <v>30</v>
      </c>
      <c r="J5" s="2" t="s">
        <v>26</v>
      </c>
      <c r="K5" s="2" t="s">
        <v>4</v>
      </c>
      <c r="L5" s="2" t="s">
        <v>34</v>
      </c>
      <c r="M5" s="2" t="s">
        <v>12</v>
      </c>
      <c r="N5" s="2"/>
      <c r="O5" s="2"/>
      <c r="P5" s="1"/>
    </row>
    <row r="6" spans="1:20" x14ac:dyDescent="0.3">
      <c r="A6" s="1">
        <v>102.27500000000001</v>
      </c>
      <c r="B6" s="1">
        <v>1000</v>
      </c>
      <c r="C6" s="1">
        <v>7.0400000000000004E-2</v>
      </c>
      <c r="D6" s="1">
        <f>C6*0.75/60</f>
        <v>8.8000000000000003E-4</v>
      </c>
      <c r="E6" s="1">
        <v>1.2658</v>
      </c>
      <c r="F6">
        <f t="shared" ref="F6:F37" si="0">A6*$M$3</f>
        <v>83.434513150000001</v>
      </c>
      <c r="G6">
        <f t="shared" ref="G6:G37" si="1">(F6*B6)/9549</f>
        <v>8.7375131584459105</v>
      </c>
      <c r="H6">
        <f>G6*(($N$3/($J$3/1000))*SQRT(($L$3+273)/$O$3))</f>
        <v>8.7922435574144444</v>
      </c>
      <c r="I6">
        <f>2*PI()*2*F6/1.6</f>
        <v>655.29313391970243</v>
      </c>
      <c r="J6" s="1">
        <f>C6*60*0.75/G6</f>
        <v>0.36257456126835447</v>
      </c>
      <c r="K6" s="1">
        <f>G6/((C6/60*0.75)*450)</f>
        <v>22.064427167792704</v>
      </c>
      <c r="L6" s="1">
        <f>E6*14.7</f>
        <v>18.60726</v>
      </c>
      <c r="M6">
        <f>L6*C6</f>
        <v>1.309951104</v>
      </c>
      <c r="T6">
        <f>(G6*60*2)/1.6*B6</f>
        <v>655313.4868834432</v>
      </c>
    </row>
    <row r="7" spans="1:20" x14ac:dyDescent="0.3">
      <c r="A7" s="1">
        <v>102.756</v>
      </c>
      <c r="B7" s="1">
        <f t="shared" ref="B7:B38" si="2">B6+50</f>
        <v>1050</v>
      </c>
      <c r="C7" s="1">
        <v>7.2400000000000006E-2</v>
      </c>
      <c r="D7" s="1">
        <f t="shared" ref="D7:D70" si="3">C7*0.75/60</f>
        <v>9.0499999999999999E-4</v>
      </c>
      <c r="E7" s="1">
        <v>1.26783</v>
      </c>
      <c r="F7">
        <f t="shared" si="0"/>
        <v>83.826906215999998</v>
      </c>
      <c r="G7">
        <f t="shared" si="1"/>
        <v>9.2175360275212057</v>
      </c>
      <c r="H7">
        <f>G7*(($N$3/($J$3/1000))*SQRT(($L$3+273)/$O$3))</f>
        <v>9.2752732137371066</v>
      </c>
      <c r="I7">
        <f t="shared" ref="I7:I70" si="4">2*PI()*2*F7/1.6</f>
        <v>658.3749818533654</v>
      </c>
      <c r="J7" s="1">
        <f>C7*60*0.75/G7</f>
        <v>0.35345671449207738</v>
      </c>
      <c r="K7" s="1">
        <f>G7/((C7/60*0.75)*450)</f>
        <v>22.633605960764157</v>
      </c>
      <c r="L7" s="1">
        <f>E7*14.7</f>
        <v>18.637100999999998</v>
      </c>
      <c r="M7">
        <f>L7*C7</f>
        <v>1.3493261124</v>
      </c>
    </row>
    <row r="8" spans="1:20" x14ac:dyDescent="0.3">
      <c r="A8" s="1">
        <v>103.68899999999999</v>
      </c>
      <c r="B8" s="1">
        <f t="shared" si="2"/>
        <v>1100</v>
      </c>
      <c r="C8" s="1">
        <v>7.3700000000000002E-2</v>
      </c>
      <c r="D8" s="1">
        <f t="shared" si="3"/>
        <v>9.2125000000000009E-4</v>
      </c>
      <c r="E8" s="1">
        <v>1.2734399999999999</v>
      </c>
      <c r="F8">
        <f t="shared" si="0"/>
        <v>84.588034553999989</v>
      </c>
      <c r="G8">
        <f t="shared" si="1"/>
        <v>9.7441447281809594</v>
      </c>
      <c r="H8">
        <f>G8*(($N$3/($J$3/1000))*SQRT(($L$3+273)/$O$3))</f>
        <v>9.8051805079170933</v>
      </c>
      <c r="I8">
        <f t="shared" si="4"/>
        <v>664.35286984111485</v>
      </c>
      <c r="J8" s="1">
        <f>C8*60*0.75/G8</f>
        <v>0.34035824513242069</v>
      </c>
      <c r="K8" s="1">
        <f>G8/((C8/60*0.75)*450)</f>
        <v>23.504645808969595</v>
      </c>
      <c r="L8" s="1">
        <f>E8*14.7</f>
        <v>18.719567999999999</v>
      </c>
      <c r="M8">
        <f>L8*C8</f>
        <v>1.3796321616</v>
      </c>
    </row>
    <row r="9" spans="1:20" x14ac:dyDescent="0.3">
      <c r="A9" s="1">
        <v>104.209</v>
      </c>
      <c r="B9" s="1">
        <f t="shared" si="2"/>
        <v>1150</v>
      </c>
      <c r="C9" s="1">
        <v>7.2800000000000004E-2</v>
      </c>
      <c r="D9" s="1">
        <f t="shared" si="3"/>
        <v>9.1E-4</v>
      </c>
      <c r="E9" s="1">
        <v>1.2847599999999999</v>
      </c>
      <c r="F9">
        <f t="shared" si="0"/>
        <v>85.012243273999999</v>
      </c>
      <c r="G9">
        <f t="shared" si="1"/>
        <v>10.238148472625406</v>
      </c>
      <c r="H9">
        <f>G9*(($N$3/($J$3/1000))*SQRT(($L$3+273)/$O$3))</f>
        <v>10.302278613598554</v>
      </c>
      <c r="I9">
        <f t="shared" si="4"/>
        <v>667.6845973369667</v>
      </c>
      <c r="J9" s="1">
        <f>C9*60*0.75/G9</f>
        <v>0.31997973156565518</v>
      </c>
      <c r="K9" s="1">
        <f>G9/((C9/60*0.75)*450)</f>
        <v>25.001583571734816</v>
      </c>
      <c r="L9" s="1">
        <f>E9*14.7</f>
        <v>18.885971999999999</v>
      </c>
      <c r="M9">
        <f>L9*C9</f>
        <v>1.3748987615999999</v>
      </c>
    </row>
    <row r="10" spans="1:20" x14ac:dyDescent="0.3">
      <c r="A10" s="1">
        <v>105.81100000000001</v>
      </c>
      <c r="B10" s="1">
        <f t="shared" si="2"/>
        <v>1200</v>
      </c>
      <c r="C10" s="1">
        <v>7.4399999999999994E-2</v>
      </c>
      <c r="D10" s="1">
        <f t="shared" si="3"/>
        <v>9.2999999999999995E-4</v>
      </c>
      <c r="E10" s="1">
        <v>1.2918099999999999</v>
      </c>
      <c r="F10">
        <f t="shared" si="0"/>
        <v>86.319132446000012</v>
      </c>
      <c r="G10">
        <f t="shared" si="1"/>
        <v>10.847519000439839</v>
      </c>
      <c r="H10">
        <f>G10*(($N$3/($J$3/1000))*SQRT(($L$3+273)/$O$3))</f>
        <v>10.915466141914406</v>
      </c>
      <c r="I10">
        <f t="shared" si="4"/>
        <v>677.94888089149492</v>
      </c>
      <c r="J10" s="1">
        <f>C10*60*0.75/G10</f>
        <v>0.30864200374889844</v>
      </c>
      <c r="K10" s="1">
        <f>G10/((C10/60*0.75)*450)</f>
        <v>25.919997611564725</v>
      </c>
      <c r="L10" s="1">
        <f>E10*14.7</f>
        <v>18.989606999999996</v>
      </c>
      <c r="M10">
        <f>L10*C10</f>
        <v>1.4128267607999996</v>
      </c>
    </row>
    <row r="11" spans="1:20" x14ac:dyDescent="0.3">
      <c r="A11" s="1">
        <v>107.51</v>
      </c>
      <c r="B11" s="1">
        <f t="shared" si="2"/>
        <v>1250</v>
      </c>
      <c r="C11" s="1">
        <v>7.8950000000000006E-2</v>
      </c>
      <c r="D11" s="1">
        <f t="shared" si="3"/>
        <v>9.8687500000000012E-4</v>
      </c>
      <c r="E11" s="1">
        <v>1.2972900000000001</v>
      </c>
      <c r="F11">
        <f t="shared" si="0"/>
        <v>87.705152859999998</v>
      </c>
      <c r="G11">
        <f t="shared" si="1"/>
        <v>11.480934241805425</v>
      </c>
      <c r="H11">
        <f>G11*(($N$3/($J$3/1000))*SQRT(($L$3+273)/$O$3))</f>
        <v>11.552848996059973</v>
      </c>
      <c r="I11">
        <f t="shared" si="4"/>
        <v>688.83465976736454</v>
      </c>
      <c r="J11" s="1">
        <f>C11*60*0.75/G11</f>
        <v>0.30944781366863011</v>
      </c>
      <c r="K11" s="1">
        <f>G11/((C11/60*0.75)*450)</f>
        <v>25.852501283356109</v>
      </c>
      <c r="L11" s="1">
        <f>E11*14.7</f>
        <v>19.070163000000001</v>
      </c>
      <c r="M11">
        <f>L11*C11</f>
        <v>1.5055893688500002</v>
      </c>
    </row>
    <row r="12" spans="1:20" x14ac:dyDescent="0.3">
      <c r="A12" s="1">
        <v>109.488</v>
      </c>
      <c r="B12" s="1">
        <f t="shared" si="2"/>
        <v>1300</v>
      </c>
      <c r="C12" s="1">
        <v>7.9000000000000001E-2</v>
      </c>
      <c r="D12" s="1">
        <f t="shared" si="3"/>
        <v>9.8749999999999988E-4</v>
      </c>
      <c r="E12" s="1">
        <v>1.29895</v>
      </c>
      <c r="F12">
        <f t="shared" si="0"/>
        <v>89.318777568000002</v>
      </c>
      <c r="G12">
        <f t="shared" si="1"/>
        <v>12.159850333898838</v>
      </c>
      <c r="H12">
        <f>G12*(($N$3/($J$3/1000))*SQRT(($L$3+273)/$O$3))</f>
        <v>12.236017711057938</v>
      </c>
      <c r="I12">
        <f t="shared" si="4"/>
        <v>701.50803858812401</v>
      </c>
      <c r="J12" s="1">
        <f>C12*60*0.75/G12</f>
        <v>0.29235557201633361</v>
      </c>
      <c r="K12" s="1">
        <f>G12/((C12/60*0.75)*450)</f>
        <v>27.363938866720311</v>
      </c>
      <c r="L12" s="1">
        <f>E12*14.7</f>
        <v>19.094564999999999</v>
      </c>
      <c r="M12">
        <f>L12*C12</f>
        <v>1.5084706349999999</v>
      </c>
    </row>
    <row r="13" spans="1:20" x14ac:dyDescent="0.3">
      <c r="A13" s="1">
        <v>111.797</v>
      </c>
      <c r="B13" s="1">
        <f t="shared" si="2"/>
        <v>1350</v>
      </c>
      <c r="C13" s="1">
        <v>7.9600000000000004E-2</v>
      </c>
      <c r="D13" s="1">
        <f t="shared" si="3"/>
        <v>9.9500000000000001E-4</v>
      </c>
      <c r="E13" s="1">
        <v>1.2946899999999999</v>
      </c>
      <c r="F13">
        <f t="shared" si="0"/>
        <v>91.202427442000001</v>
      </c>
      <c r="G13">
        <f t="shared" si="1"/>
        <v>12.893839883411877</v>
      </c>
      <c r="H13">
        <f>G13*(($N$3/($J$3/1000))*SQRT(($L$3+273)/$O$3))</f>
        <v>12.974604854892737</v>
      </c>
      <c r="I13">
        <f t="shared" si="4"/>
        <v>716.30219010335827</v>
      </c>
      <c r="J13" s="1">
        <f>C13*60*0.75/G13</f>
        <v>0.27780707937968874</v>
      </c>
      <c r="K13" s="1">
        <f>G13/((C13/60*0.75)*450)</f>
        <v>28.796962330344783</v>
      </c>
      <c r="L13" s="1">
        <f>E13*14.7</f>
        <v>19.031942999999998</v>
      </c>
      <c r="M13">
        <f>L13*C13</f>
        <v>1.5149426628</v>
      </c>
    </row>
    <row r="14" spans="1:20" x14ac:dyDescent="0.3">
      <c r="A14" s="1">
        <v>114.268</v>
      </c>
      <c r="B14" s="1">
        <f t="shared" si="2"/>
        <v>1400</v>
      </c>
      <c r="C14" s="1">
        <v>8.3500000000000005E-2</v>
      </c>
      <c r="D14" s="1">
        <f t="shared" si="3"/>
        <v>1.04375E-3</v>
      </c>
      <c r="E14" s="1">
        <v>1.2855000000000001</v>
      </c>
      <c r="F14">
        <f t="shared" si="0"/>
        <v>93.218234648000006</v>
      </c>
      <c r="G14">
        <f t="shared" si="1"/>
        <v>13.666931459545504</v>
      </c>
      <c r="H14">
        <f>G14*(($N$3/($J$3/1000))*SQRT(($L$3+273)/$O$3))</f>
        <v>13.75253895425165</v>
      </c>
      <c r="I14">
        <f t="shared" si="4"/>
        <v>732.13430287691574</v>
      </c>
      <c r="J14" s="1">
        <f>C14*60*0.75/G14</f>
        <v>0.27493369752546903</v>
      </c>
      <c r="K14" s="1">
        <f>G14/((C14/60*0.75)*450)</f>
        <v>29.097924597834741</v>
      </c>
      <c r="L14" s="1">
        <f>E14*14.7</f>
        <v>18.896850000000001</v>
      </c>
      <c r="M14">
        <f>L14*C14</f>
        <v>1.5778869750000002</v>
      </c>
    </row>
    <row r="15" spans="1:20" x14ac:dyDescent="0.3">
      <c r="A15" s="1">
        <v>115.783</v>
      </c>
      <c r="B15" s="1">
        <f t="shared" si="2"/>
        <v>1450</v>
      </c>
      <c r="C15" s="1">
        <v>8.4699999999999998E-2</v>
      </c>
      <c r="D15" s="1">
        <f t="shared" si="3"/>
        <v>1.05875E-3</v>
      </c>
      <c r="E15" s="1">
        <v>1.2781800000000001</v>
      </c>
      <c r="F15">
        <f t="shared" si="0"/>
        <v>94.454150437999999</v>
      </c>
      <c r="G15">
        <f t="shared" si="1"/>
        <v>14.342707941679755</v>
      </c>
      <c r="H15">
        <f>G15*(($N$3/($J$3/1000))*SQRT(($L$3+273)/$O$3))</f>
        <v>14.43254839327078</v>
      </c>
      <c r="I15">
        <f t="shared" si="4"/>
        <v>741.84116279271473</v>
      </c>
      <c r="J15" s="1">
        <f>C15*60*0.75/G15</f>
        <v>0.26574479627545239</v>
      </c>
      <c r="K15" s="1">
        <f>G15/((C15/60*0.75)*450)</f>
        <v>30.104070191115852</v>
      </c>
      <c r="L15" s="1">
        <f>E15*14.7</f>
        <v>18.789246000000002</v>
      </c>
      <c r="M15">
        <f>L15*C15</f>
        <v>1.5914491362000001</v>
      </c>
    </row>
    <row r="16" spans="1:20" x14ac:dyDescent="0.3">
      <c r="A16" s="1">
        <v>116.985</v>
      </c>
      <c r="B16" s="1">
        <f t="shared" si="2"/>
        <v>1500</v>
      </c>
      <c r="C16" s="1">
        <v>8.8650000000000007E-2</v>
      </c>
      <c r="D16" s="1">
        <f t="shared" si="3"/>
        <v>1.1081250000000002E-3</v>
      </c>
      <c r="E16" s="1">
        <v>1.2795000000000001</v>
      </c>
      <c r="F16">
        <f t="shared" si="0"/>
        <v>95.434725209999996</v>
      </c>
      <c r="G16">
        <f t="shared" si="1"/>
        <v>14.991317186616401</v>
      </c>
      <c r="H16">
        <f>G16*(($N$3/($J$3/1000))*SQRT(($L$3+273)/$O$3))</f>
        <v>15.085220423820028</v>
      </c>
      <c r="I16">
        <f t="shared" si="4"/>
        <v>749.54257904274152</v>
      </c>
      <c r="J16" s="1">
        <f>C16*60*0.75/G16</f>
        <v>0.26610403544535971</v>
      </c>
      <c r="K16" s="1">
        <f>G16/((C16/60*0.75)*450)</f>
        <v>30.063429840930297</v>
      </c>
      <c r="L16" s="1">
        <f>E16*14.7</f>
        <v>18.80865</v>
      </c>
      <c r="M16">
        <f>L16*C16</f>
        <v>1.6673868225000001</v>
      </c>
    </row>
    <row r="17" spans="1:26" x14ac:dyDescent="0.3">
      <c r="A17" s="1">
        <v>117.788</v>
      </c>
      <c r="B17" s="1">
        <f t="shared" si="2"/>
        <v>1550</v>
      </c>
      <c r="C17" s="1">
        <v>9.3200000000000005E-2</v>
      </c>
      <c r="D17" s="1">
        <f t="shared" si="3"/>
        <v>1.165E-3</v>
      </c>
      <c r="E17" s="1">
        <v>1.27766</v>
      </c>
      <c r="F17">
        <f t="shared" si="0"/>
        <v>96.089801367999996</v>
      </c>
      <c r="G17">
        <f t="shared" si="1"/>
        <v>15.597360155031939</v>
      </c>
      <c r="H17">
        <f>G17*(($N$3/($J$3/1000))*SQRT(($L$3+273)/$O$3))</f>
        <v>15.695059549431781</v>
      </c>
      <c r="I17">
        <f t="shared" si="4"/>
        <v>754.68753515652804</v>
      </c>
      <c r="J17" s="1">
        <f>C17*60*0.75/G17</f>
        <v>0.26889165591569381</v>
      </c>
      <c r="K17" s="1">
        <f>G17/((C17/60*0.75)*450)</f>
        <v>29.751759952373753</v>
      </c>
      <c r="L17" s="1">
        <f>E17*14.7</f>
        <v>18.781601999999999</v>
      </c>
      <c r="M17">
        <f>L17*C17</f>
        <v>1.7504453064000001</v>
      </c>
    </row>
    <row r="18" spans="1:26" x14ac:dyDescent="0.3">
      <c r="A18" s="1">
        <v>118.471</v>
      </c>
      <c r="B18" s="1">
        <f t="shared" si="2"/>
        <v>1600</v>
      </c>
      <c r="C18" s="1">
        <v>9.5899999999999999E-2</v>
      </c>
      <c r="D18" s="1">
        <f t="shared" si="3"/>
        <v>1.1987499999999999E-3</v>
      </c>
      <c r="E18" s="1">
        <v>1.2823500000000001</v>
      </c>
      <c r="F18">
        <f t="shared" si="0"/>
        <v>96.646983206000002</v>
      </c>
      <c r="G18">
        <f t="shared" si="1"/>
        <v>16.193860417802913</v>
      </c>
      <c r="H18">
        <f>G18*(($N$3/($J$3/1000))*SQRT(($L$3+273)/$O$3))</f>
        <v>16.295296195401757</v>
      </c>
      <c r="I18">
        <f t="shared" si="4"/>
        <v>759.06363107896425</v>
      </c>
      <c r="J18" s="1">
        <f>C18*60*0.75/G18</f>
        <v>0.26648988497243709</v>
      </c>
      <c r="K18" s="1">
        <f>G18/((C18/60*0.75)*450)</f>
        <v>30.019901133686318</v>
      </c>
      <c r="L18" s="1">
        <f>E18*14.7</f>
        <v>18.850545</v>
      </c>
      <c r="M18">
        <f>L18*C18</f>
        <v>1.8077672655000001</v>
      </c>
    </row>
    <row r="19" spans="1:26" x14ac:dyDescent="0.3">
      <c r="A19" s="1">
        <v>118.77200000000001</v>
      </c>
      <c r="B19" s="1">
        <f t="shared" si="2"/>
        <v>1650</v>
      </c>
      <c r="C19" s="1">
        <v>9.8750000000000004E-2</v>
      </c>
      <c r="D19" s="1">
        <f t="shared" si="3"/>
        <v>1.234375E-3</v>
      </c>
      <c r="E19" s="1">
        <v>1.2902800000000001</v>
      </c>
      <c r="F19">
        <f t="shared" si="0"/>
        <v>96.892534792000006</v>
      </c>
      <c r="G19">
        <f t="shared" si="1"/>
        <v>16.742348141878733</v>
      </c>
      <c r="H19">
        <f>G19*(($N$3/($J$3/1000))*SQRT(($L$3+273)/$O$3))</f>
        <v>16.847219559736271</v>
      </c>
      <c r="I19">
        <f t="shared" si="4"/>
        <v>760.99218872560152</v>
      </c>
      <c r="J19" s="1">
        <f>C19*60*0.75/G19</f>
        <v>0.26541975846772398</v>
      </c>
      <c r="K19" s="1">
        <f>G19/((C19/60*0.75)*450)</f>
        <v>30.140936176659324</v>
      </c>
      <c r="L19" s="1">
        <f>E19*14.7</f>
        <v>18.967116000000001</v>
      </c>
      <c r="M19">
        <f>L19*C19</f>
        <v>1.8730027050000002</v>
      </c>
    </row>
    <row r="20" spans="1:26" x14ac:dyDescent="0.3">
      <c r="A20" s="1">
        <v>118.65600000000001</v>
      </c>
      <c r="B20" s="1">
        <f t="shared" si="2"/>
        <v>1700</v>
      </c>
      <c r="C20" s="1">
        <v>0.10005</v>
      </c>
      <c r="D20" s="1">
        <f t="shared" si="3"/>
        <v>1.2506250000000002E-3</v>
      </c>
      <c r="E20" s="1">
        <v>1.29942</v>
      </c>
      <c r="F20">
        <f t="shared" si="0"/>
        <v>96.797903615999999</v>
      </c>
      <c r="G20">
        <f t="shared" si="1"/>
        <v>17.232844920640904</v>
      </c>
      <c r="H20">
        <f>G20*(($N$3/($J$3/1000))*SQRT(($L$3+273)/$O$3))</f>
        <v>17.3407887326577</v>
      </c>
      <c r="I20">
        <f t="shared" si="4"/>
        <v>760.24895720729614</v>
      </c>
      <c r="J20" s="1">
        <f>C20*60*0.75/G20</f>
        <v>0.26125982220192567</v>
      </c>
      <c r="K20" s="1">
        <f>G20/((C20/60*0.75)*450)</f>
        <v>30.620858318646729</v>
      </c>
      <c r="L20" s="1">
        <f>E20*14.7</f>
        <v>19.101474</v>
      </c>
      <c r="M20">
        <f>L20*C20</f>
        <v>1.9111024737</v>
      </c>
    </row>
    <row r="21" spans="1:26" x14ac:dyDescent="0.3">
      <c r="A21" s="1">
        <v>118.861</v>
      </c>
      <c r="B21" s="1">
        <f t="shared" si="2"/>
        <v>1750</v>
      </c>
      <c r="C21" s="1">
        <v>0.10305</v>
      </c>
      <c r="D21" s="1">
        <f t="shared" si="3"/>
        <v>1.2881250000000002E-3</v>
      </c>
      <c r="E21" s="1">
        <v>1.31053</v>
      </c>
      <c r="F21">
        <f t="shared" si="0"/>
        <v>96.965139746000006</v>
      </c>
      <c r="G21">
        <f t="shared" si="1"/>
        <v>17.770341874070585</v>
      </c>
      <c r="H21">
        <f>G21*(($N$3/($J$3/1000))*SQRT(($L$3+273)/$O$3))</f>
        <v>17.881652481898971</v>
      </c>
      <c r="I21">
        <f t="shared" si="4"/>
        <v>761.56242670085317</v>
      </c>
      <c r="J21" s="1">
        <f>C21*60*0.75/G21</f>
        <v>0.26095446181406318</v>
      </c>
      <c r="K21" s="1">
        <f>G21/((C21/60*0.75)*450)</f>
        <v>30.656689846905966</v>
      </c>
      <c r="L21" s="1">
        <f>E21*14.7</f>
        <v>19.264790999999999</v>
      </c>
      <c r="M21">
        <f>L21*C21</f>
        <v>1.9852367125499999</v>
      </c>
    </row>
    <row r="22" spans="1:26" x14ac:dyDescent="0.3">
      <c r="A22" s="1">
        <v>119.584</v>
      </c>
      <c r="B22" s="1">
        <f t="shared" si="2"/>
        <v>1800</v>
      </c>
      <c r="C22" s="1">
        <v>0.10929999999999999</v>
      </c>
      <c r="D22" s="1">
        <f t="shared" si="3"/>
        <v>1.3662499999999998E-3</v>
      </c>
      <c r="E22" s="1">
        <v>1.3149</v>
      </c>
      <c r="F22">
        <f t="shared" si="0"/>
        <v>97.554953024</v>
      </c>
      <c r="G22">
        <f t="shared" si="1"/>
        <v>18.389246564373234</v>
      </c>
      <c r="H22">
        <f>G22*(($N$3/($J$3/1000))*SQRT(($L$3+273)/$O$3))</f>
        <v>18.504433893187272</v>
      </c>
      <c r="I22">
        <f t="shared" si="4"/>
        <v>766.1948093537394</v>
      </c>
      <c r="J22" s="1">
        <f>C22*60*0.75/G22</f>
        <v>0.26746609670941884</v>
      </c>
      <c r="K22" s="1">
        <f>G22/((C22/60*0.75)*450)</f>
        <v>29.910332929752137</v>
      </c>
      <c r="L22" s="1">
        <f>E22*14.7</f>
        <v>19.329029999999999</v>
      </c>
      <c r="M22">
        <f>L22*C22</f>
        <v>2.112662979</v>
      </c>
    </row>
    <row r="23" spans="1:26" x14ac:dyDescent="0.3">
      <c r="A23" s="1">
        <v>119.934</v>
      </c>
      <c r="B23" s="1">
        <f t="shared" si="2"/>
        <v>1850</v>
      </c>
      <c r="C23" s="1">
        <v>0.11415</v>
      </c>
      <c r="D23" s="1">
        <f t="shared" si="3"/>
        <v>1.4268750000000002E-3</v>
      </c>
      <c r="E23" s="1">
        <v>1.3184899999999999</v>
      </c>
      <c r="F23">
        <f t="shared" si="0"/>
        <v>97.840478124000001</v>
      </c>
      <c r="G23">
        <f t="shared" si="1"/>
        <v>18.955375906314799</v>
      </c>
      <c r="H23">
        <f>G23*(($N$3/($J$3/1000))*SQRT(($L$3+273)/$O$3))</f>
        <v>19.074109379688551</v>
      </c>
      <c r="I23">
        <f t="shared" si="4"/>
        <v>768.43731824517818</v>
      </c>
      <c r="J23" s="1">
        <f>C23*60*0.75/G23</f>
        <v>0.27099172421522605</v>
      </c>
      <c r="K23" s="1">
        <f>G23/((C23/60*0.75)*450)</f>
        <v>29.521196719816686</v>
      </c>
      <c r="L23" s="1">
        <f>E23*14.7</f>
        <v>19.381802999999998</v>
      </c>
      <c r="M23">
        <f>L23*C23</f>
        <v>2.2124328124499999</v>
      </c>
    </row>
    <row r="24" spans="1:26" x14ac:dyDescent="0.3">
      <c r="A24" s="1">
        <v>120.176</v>
      </c>
      <c r="B24" s="1">
        <f t="shared" si="2"/>
        <v>1900</v>
      </c>
      <c r="C24" s="1">
        <v>0.11745</v>
      </c>
      <c r="D24" s="1">
        <f t="shared" si="3"/>
        <v>1.468125E-3</v>
      </c>
      <c r="E24" s="1">
        <v>1.3189200000000001</v>
      </c>
      <c r="F24">
        <f t="shared" si="0"/>
        <v>98.037898335999998</v>
      </c>
      <c r="G24">
        <f t="shared" si="1"/>
        <v>19.506964796146192</v>
      </c>
      <c r="H24">
        <f>G24*(($N$3/($J$3/1000))*SQRT(($L$3+273)/$O$3))</f>
        <v>19.629153334989905</v>
      </c>
      <c r="I24">
        <f t="shared" si="4"/>
        <v>769.98785296440144</v>
      </c>
      <c r="J24" s="1">
        <f>C24*60*0.75/G24</f>
        <v>0.27094168955716558</v>
      </c>
      <c r="K24" s="1">
        <f>G24/((C24/60*0.75)*450)</f>
        <v>29.526648383552249</v>
      </c>
      <c r="L24" s="1">
        <f>E24*14.7</f>
        <v>19.388124000000001</v>
      </c>
      <c r="M24">
        <f>L24*C24</f>
        <v>2.2771351638000001</v>
      </c>
    </row>
    <row r="25" spans="1:26" x14ac:dyDescent="0.3">
      <c r="A25" s="1">
        <v>120.94799999999999</v>
      </c>
      <c r="B25" s="1">
        <f t="shared" si="2"/>
        <v>1950</v>
      </c>
      <c r="C25" s="1">
        <v>0.12055</v>
      </c>
      <c r="D25" s="1">
        <f t="shared" si="3"/>
        <v>1.5068750000000002E-3</v>
      </c>
      <c r="E25" s="1">
        <v>1.31484</v>
      </c>
      <c r="F25">
        <f t="shared" si="0"/>
        <v>98.667685128000002</v>
      </c>
      <c r="G25">
        <f t="shared" si="1"/>
        <v>20.148914650706882</v>
      </c>
      <c r="H25">
        <f>G25*(($N$3/($J$3/1000))*SQRT(($L$3+273)/$O$3))</f>
        <v>20.2751242617963</v>
      </c>
      <c r="I25">
        <f t="shared" si="4"/>
        <v>774.93418686208918</v>
      </c>
      <c r="J25" s="1">
        <f>C25*60*0.75/G25</f>
        <v>0.26923286410415581</v>
      </c>
      <c r="K25" s="1">
        <f>G25/((C25/60*0.75)*450)</f>
        <v>29.714054510466848</v>
      </c>
      <c r="L25" s="1">
        <f>E25*14.7</f>
        <v>19.328147999999999</v>
      </c>
      <c r="M25">
        <f>L25*C25</f>
        <v>2.3300082413999998</v>
      </c>
    </row>
    <row r="26" spans="1:26" x14ac:dyDescent="0.3">
      <c r="A26" s="1">
        <v>122.157</v>
      </c>
      <c r="B26" s="1">
        <f t="shared" si="2"/>
        <v>2000</v>
      </c>
      <c r="C26" s="1">
        <v>0.12554999999999999</v>
      </c>
      <c r="D26" s="1">
        <f t="shared" si="3"/>
        <v>1.569375E-3</v>
      </c>
      <c r="E26" s="1">
        <v>1.31653</v>
      </c>
      <c r="F26">
        <f t="shared" si="0"/>
        <v>99.653970401999999</v>
      </c>
      <c r="G26">
        <f t="shared" si="1"/>
        <v>20.872127008482561</v>
      </c>
      <c r="H26">
        <f>G26*(($N$3/($J$3/1000))*SQRT(($L$3+273)/$O$3))</f>
        <v>21.002866707271107</v>
      </c>
      <c r="I26">
        <f t="shared" si="4"/>
        <v>782.68045328994469</v>
      </c>
      <c r="J26" s="1">
        <f>C26*60*0.75/G26</f>
        <v>0.27068396036991849</v>
      </c>
      <c r="K26" s="1">
        <f>G26/((C26/60*0.75)*450)</f>
        <v>29.554761904130363</v>
      </c>
      <c r="L26" s="1">
        <f>E26*14.7</f>
        <v>19.352990999999999</v>
      </c>
      <c r="M26">
        <f>L26*C26</f>
        <v>2.42976802005</v>
      </c>
    </row>
    <row r="27" spans="1:26" x14ac:dyDescent="0.3">
      <c r="A27" s="1">
        <v>122.845</v>
      </c>
      <c r="B27" s="1">
        <f t="shared" si="2"/>
        <v>2050</v>
      </c>
      <c r="C27" s="1">
        <v>0.12784999999999999</v>
      </c>
      <c r="D27" s="1">
        <f t="shared" si="3"/>
        <v>1.5981249999999997E-3</v>
      </c>
      <c r="E27" s="1">
        <v>1.32098</v>
      </c>
      <c r="F27">
        <f t="shared" si="0"/>
        <v>100.21523117</v>
      </c>
      <c r="G27">
        <f t="shared" si="1"/>
        <v>21.514422860875484</v>
      </c>
      <c r="H27">
        <f>G27*(($N$3/($J$3/1000))*SQRT(($L$3+273)/$O$3))</f>
        <v>21.649185799185371</v>
      </c>
      <c r="I27">
        <f t="shared" si="4"/>
        <v>787.0885850536871</v>
      </c>
      <c r="J27" s="1">
        <f>C27*60*0.75/G27</f>
        <v>0.26741363397028084</v>
      </c>
      <c r="K27" s="1">
        <f>G27/((C27/60*0.75)*450)</f>
        <v>29.916200910268788</v>
      </c>
      <c r="L27" s="1">
        <f>E27*14.7</f>
        <v>19.418406000000001</v>
      </c>
      <c r="M27">
        <f>L27*C27</f>
        <v>2.4826432070999997</v>
      </c>
    </row>
    <row r="28" spans="1:26" x14ac:dyDescent="0.3">
      <c r="A28" s="1">
        <v>123.79600000000001</v>
      </c>
      <c r="B28" s="1">
        <f t="shared" si="2"/>
        <v>2100</v>
      </c>
      <c r="C28" s="1">
        <v>0.13089999999999999</v>
      </c>
      <c r="D28" s="1">
        <f t="shared" si="3"/>
        <v>1.6362499999999997E-3</v>
      </c>
      <c r="E28" s="1">
        <v>1.32287</v>
      </c>
      <c r="F28">
        <f t="shared" si="0"/>
        <v>100.991043656</v>
      </c>
      <c r="G28">
        <f t="shared" si="1"/>
        <v>22.209780257367264</v>
      </c>
      <c r="H28">
        <f>G28*(($N$3/($J$3/1000))*SQRT(($L$3+273)/$O$3))</f>
        <v>22.348898804309215</v>
      </c>
      <c r="I28">
        <f t="shared" si="4"/>
        <v>793.18180207013916</v>
      </c>
      <c r="J28" s="1">
        <f>C28*60*0.75/G28</f>
        <v>0.26522099416296774</v>
      </c>
      <c r="K28" s="1">
        <f>G28/((C28/60*0.75)*450)</f>
        <v>30.163524668353816</v>
      </c>
      <c r="L28" s="1">
        <f>E28*14.7</f>
        <v>19.446189</v>
      </c>
      <c r="M28">
        <f>L28*C28</f>
        <v>2.5455061400999996</v>
      </c>
    </row>
    <row r="29" spans="1:26" x14ac:dyDescent="0.3">
      <c r="A29" s="1">
        <v>124.794</v>
      </c>
      <c r="B29" s="1">
        <f t="shared" si="2"/>
        <v>2150</v>
      </c>
      <c r="C29" s="1">
        <v>0.13435</v>
      </c>
      <c r="D29" s="1">
        <f t="shared" si="3"/>
        <v>1.6793750000000001E-3</v>
      </c>
      <c r="E29" s="1">
        <v>1.3216399999999999</v>
      </c>
      <c r="F29">
        <f t="shared" si="0"/>
        <v>101.805198084</v>
      </c>
      <c r="G29">
        <f t="shared" si="1"/>
        <v>22.921895055042413</v>
      </c>
      <c r="H29">
        <f>G29*(($N$3/($J$3/1000))*SQRT(($L$3+273)/$O$3))</f>
        <v>23.065474176324155</v>
      </c>
      <c r="I29">
        <f t="shared" si="4"/>
        <v>799.57615599487008</v>
      </c>
      <c r="J29" s="1">
        <f>C29*60*0.75/G29</f>
        <v>0.26375437046030981</v>
      </c>
      <c r="K29" s="1">
        <f>G29/((C29/60*0.75)*450)</f>
        <v>30.331250951550974</v>
      </c>
      <c r="L29" s="1">
        <f>E29*14.7</f>
        <v>19.428107999999998</v>
      </c>
      <c r="M29">
        <f>L29*C29</f>
        <v>2.6101663097999999</v>
      </c>
    </row>
    <row r="30" spans="1:26" x14ac:dyDescent="0.3">
      <c r="A30" s="1">
        <v>125.137</v>
      </c>
      <c r="B30" s="1">
        <f t="shared" si="2"/>
        <v>2200</v>
      </c>
      <c r="C30" s="1">
        <v>0.13769999999999999</v>
      </c>
      <c r="D30" s="1">
        <f t="shared" si="3"/>
        <v>1.7212499999999999E-3</v>
      </c>
      <c r="E30" s="1">
        <v>1.3165199999999999</v>
      </c>
      <c r="F30">
        <f t="shared" si="0"/>
        <v>102.085012682</v>
      </c>
      <c r="G30">
        <f t="shared" si="1"/>
        <v>23.519429039731907</v>
      </c>
      <c r="H30">
        <f>G30*(($N$3/($J$3/1000))*SQRT(($L$3+273)/$O$3))</f>
        <v>23.666751019283076</v>
      </c>
      <c r="I30">
        <f t="shared" si="4"/>
        <v>801.77381470848013</v>
      </c>
      <c r="J30" s="1">
        <f>C30*60*0.75/G30</f>
        <v>0.26346302835549751</v>
      </c>
      <c r="K30" s="1">
        <f>G30/((C30/60*0.75)*450)</f>
        <v>30.364791788566983</v>
      </c>
      <c r="L30" s="1">
        <f>E30*14.7</f>
        <v>19.352843999999997</v>
      </c>
      <c r="M30">
        <f>L30*C30</f>
        <v>2.6648866187999993</v>
      </c>
    </row>
    <row r="31" spans="1:26" x14ac:dyDescent="0.3">
      <c r="A31" s="1">
        <v>126.02800000000001</v>
      </c>
      <c r="B31" s="1">
        <f t="shared" si="2"/>
        <v>2250</v>
      </c>
      <c r="C31" s="1">
        <v>0.14105000000000001</v>
      </c>
      <c r="D31" s="1">
        <f t="shared" si="3"/>
        <v>1.7631250000000002E-3</v>
      </c>
      <c r="E31" s="1">
        <v>1.3046500000000001</v>
      </c>
      <c r="F31">
        <f t="shared" si="0"/>
        <v>102.81187800800001</v>
      </c>
      <c r="G31">
        <f t="shared" si="1"/>
        <v>24.225230444863339</v>
      </c>
      <c r="H31">
        <f>G31*(($N$3/($J$3/1000))*SQRT(($L$3+273)/$O$3))</f>
        <v>24.376973452663041</v>
      </c>
      <c r="I31">
        <f t="shared" si="4"/>
        <v>807.48260162925703</v>
      </c>
      <c r="J31" s="1">
        <f>C31*60*0.75/G31</f>
        <v>0.26200989148261566</v>
      </c>
      <c r="K31" s="1">
        <f>G31/((C31/60*0.75)*450)</f>
        <v>30.533198402285503</v>
      </c>
      <c r="L31" s="1">
        <f>E31*14.7</f>
        <v>19.178355</v>
      </c>
      <c r="M31">
        <f>L31*C31</f>
        <v>2.7051069727500003</v>
      </c>
      <c r="Z31" t="s">
        <v>37</v>
      </c>
    </row>
    <row r="32" spans="1:26" x14ac:dyDescent="0.3">
      <c r="A32" s="1">
        <v>126.66</v>
      </c>
      <c r="B32" s="1">
        <f t="shared" si="2"/>
        <v>2300</v>
      </c>
      <c r="C32" s="1">
        <v>0.14495</v>
      </c>
      <c r="D32" s="1">
        <f t="shared" si="3"/>
        <v>1.8118749999999999E-3</v>
      </c>
      <c r="E32" s="1">
        <v>1.2964599999999999</v>
      </c>
      <c r="F32">
        <f t="shared" si="0"/>
        <v>103.32745475999999</v>
      </c>
      <c r="G32">
        <f t="shared" si="1"/>
        <v>24.887752219918315</v>
      </c>
      <c r="H32">
        <f>G32*(($N$3/($J$3/1000))*SQRT(($L$3+273)/$O$3))</f>
        <v>25.043645159216435</v>
      </c>
      <c r="I32">
        <f t="shared" si="4"/>
        <v>811.53193197036921</v>
      </c>
      <c r="J32" s="1">
        <f>C32*60*0.75/G32</f>
        <v>0.26208674621807238</v>
      </c>
      <c r="K32" s="1">
        <f>G32/((C32/60*0.75)*450)</f>
        <v>30.52424479848937</v>
      </c>
      <c r="L32" s="1">
        <f>E32*14.7</f>
        <v>19.057962</v>
      </c>
      <c r="M32">
        <f>L32*C32</f>
        <v>2.7624515919000001</v>
      </c>
    </row>
    <row r="33" spans="1:13" x14ac:dyDescent="0.3">
      <c r="A33" s="1">
        <v>126.822</v>
      </c>
      <c r="B33" s="1">
        <f t="shared" si="2"/>
        <v>2350</v>
      </c>
      <c r="C33" s="1">
        <v>0.14985000000000001</v>
      </c>
      <c r="D33" s="1">
        <f t="shared" si="3"/>
        <v>1.873125E-3</v>
      </c>
      <c r="E33" s="1">
        <v>1.2822899999999999</v>
      </c>
      <c r="F33">
        <f t="shared" si="0"/>
        <v>103.459612092</v>
      </c>
      <c r="G33">
        <f t="shared" si="1"/>
        <v>25.461314107885645</v>
      </c>
      <c r="H33">
        <f>G33*(($N$3/($J$3/1000))*SQRT(($L$3+273)/$O$3))</f>
        <v>25.620799748034951</v>
      </c>
      <c r="I33">
        <f t="shared" si="4"/>
        <v>812.56989322869231</v>
      </c>
      <c r="J33" s="1">
        <f>C33*60*0.75/G33</f>
        <v>0.2648429680976892</v>
      </c>
      <c r="K33" s="1">
        <f>G33/((C33/60*0.75)*450)</f>
        <v>30.20657885486748</v>
      </c>
      <c r="L33" s="1">
        <f>E33*14.7</f>
        <v>18.849663</v>
      </c>
      <c r="M33">
        <f>L33*C33</f>
        <v>2.8246220005500002</v>
      </c>
    </row>
    <row r="34" spans="1:13" x14ac:dyDescent="0.3">
      <c r="A34" s="1">
        <v>126.69</v>
      </c>
      <c r="B34" s="1">
        <f t="shared" si="2"/>
        <v>2400</v>
      </c>
      <c r="C34" s="1">
        <v>0.1537</v>
      </c>
      <c r="D34" s="1">
        <f t="shared" si="3"/>
        <v>1.92125E-3</v>
      </c>
      <c r="E34" s="1">
        <v>1.2730399999999999</v>
      </c>
      <c r="F34">
        <f t="shared" si="0"/>
        <v>103.35192834</v>
      </c>
      <c r="G34">
        <f t="shared" si="1"/>
        <v>25.975979475966071</v>
      </c>
      <c r="H34">
        <f>G34*(($N$3/($J$3/1000))*SQRT(($L$3+273)/$O$3))</f>
        <v>26.138688898491385</v>
      </c>
      <c r="I34">
        <f t="shared" si="4"/>
        <v>811.72414701820685</v>
      </c>
      <c r="J34" s="1">
        <f>C34*60*0.75/G34</f>
        <v>0.26626522423916293</v>
      </c>
      <c r="K34" s="1">
        <f>G34/((C34/60*0.75)*450)</f>
        <v>30.045230363294817</v>
      </c>
      <c r="L34" s="1">
        <f>E34*14.7</f>
        <v>18.713687999999998</v>
      </c>
      <c r="M34">
        <f>L34*C34</f>
        <v>2.8762938455999998</v>
      </c>
    </row>
    <row r="35" spans="1:13" x14ac:dyDescent="0.3">
      <c r="A35" s="1">
        <v>126.55200000000001</v>
      </c>
      <c r="B35" s="1">
        <f t="shared" si="2"/>
        <v>2450</v>
      </c>
      <c r="C35" s="1">
        <v>0.15565000000000001</v>
      </c>
      <c r="D35" s="1">
        <f t="shared" si="3"/>
        <v>1.9456250000000001E-3</v>
      </c>
      <c r="E35" s="1">
        <v>1.2698400000000001</v>
      </c>
      <c r="F35">
        <f t="shared" si="0"/>
        <v>103.23934987200001</v>
      </c>
      <c r="G35">
        <f t="shared" si="1"/>
        <v>26.488261303424441</v>
      </c>
      <c r="H35">
        <f>G35*(($N$3/($J$3/1000))*SQRT(($L$3+273)/$O$3))</f>
        <v>26.654179578204705</v>
      </c>
      <c r="I35">
        <f t="shared" si="4"/>
        <v>810.83995779815393</v>
      </c>
      <c r="J35" s="1">
        <f>C35*60*0.75/G35</f>
        <v>0.26442845454316327</v>
      </c>
      <c r="K35" s="1">
        <f>G35/((C35/60*0.75)*450)</f>
        <v>30.253930174878896</v>
      </c>
      <c r="L35" s="1">
        <f>E35*14.7</f>
        <v>18.666647999999999</v>
      </c>
      <c r="M35">
        <f>L35*C35</f>
        <v>2.9054637612000001</v>
      </c>
    </row>
    <row r="36" spans="1:13" x14ac:dyDescent="0.3">
      <c r="A36" s="1">
        <v>126.438</v>
      </c>
      <c r="B36" s="1">
        <f t="shared" si="2"/>
        <v>2500</v>
      </c>
      <c r="C36" s="1">
        <v>0.15959999999999999</v>
      </c>
      <c r="D36" s="1">
        <f t="shared" si="3"/>
        <v>1.9949999999999998E-3</v>
      </c>
      <c r="E36" s="1">
        <v>1.2744599999999999</v>
      </c>
      <c r="F36">
        <f t="shared" si="0"/>
        <v>103.14635026800001</v>
      </c>
      <c r="G36">
        <f t="shared" si="1"/>
        <v>27.004490069117185</v>
      </c>
      <c r="H36">
        <f>G36*(($N$3/($J$3/1000))*SQRT(($L$3+273)/$O$3))</f>
        <v>27.173641919148558</v>
      </c>
      <c r="I36">
        <f t="shared" si="4"/>
        <v>810.10954061637108</v>
      </c>
      <c r="J36" s="1">
        <f>C36*60*0.75/G36</f>
        <v>0.26595577185934205</v>
      </c>
      <c r="K36" s="1">
        <f>G36/((C36/60*0.75)*450)</f>
        <v>30.080189439283966</v>
      </c>
      <c r="L36" s="1">
        <f>E36*14.7</f>
        <v>18.734561999999997</v>
      </c>
      <c r="M36">
        <f>L36*C36</f>
        <v>2.9900360951999994</v>
      </c>
    </row>
    <row r="37" spans="1:13" x14ac:dyDescent="0.3">
      <c r="A37" s="1">
        <v>126.239</v>
      </c>
      <c r="B37" s="1">
        <f t="shared" si="2"/>
        <v>2550</v>
      </c>
      <c r="C37" s="1">
        <v>0.16259999999999999</v>
      </c>
      <c r="D37" s="1">
        <f t="shared" si="3"/>
        <v>2.0325E-3</v>
      </c>
      <c r="E37" s="1">
        <v>1.2787599999999999</v>
      </c>
      <c r="F37">
        <f t="shared" si="0"/>
        <v>102.98400885400001</v>
      </c>
      <c r="G37">
        <f t="shared" si="1"/>
        <v>27.501227623594097</v>
      </c>
      <c r="H37">
        <f>G37*(($N$3/($J$3/1000))*SQRT(($L$3+273)/$O$3))</f>
        <v>27.67349095901567</v>
      </c>
      <c r="I37">
        <f t="shared" si="4"/>
        <v>808.83451413238163</v>
      </c>
      <c r="J37" s="1">
        <f>C37*60*0.75/G37</f>
        <v>0.26606085008810787</v>
      </c>
      <c r="K37" s="1">
        <f>G37/((C37/60*0.75)*450)</f>
        <v>30.068309551558404</v>
      </c>
      <c r="L37" s="1">
        <f>E37*14.7</f>
        <v>18.797771999999998</v>
      </c>
      <c r="M37">
        <f>L37*C37</f>
        <v>3.0565177271999997</v>
      </c>
    </row>
    <row r="38" spans="1:13" x14ac:dyDescent="0.3">
      <c r="A38" s="1">
        <v>126.161</v>
      </c>
      <c r="B38" s="1">
        <f t="shared" si="2"/>
        <v>2600</v>
      </c>
      <c r="C38" s="1">
        <v>0.16805</v>
      </c>
      <c r="D38" s="1">
        <f t="shared" si="3"/>
        <v>2.1006250000000001E-3</v>
      </c>
      <c r="E38" s="1">
        <v>1.27634</v>
      </c>
      <c r="F38">
        <f t="shared" ref="F38:F71" si="5">A38*$M$3</f>
        <v>102.920377546</v>
      </c>
      <c r="G38">
        <f t="shared" ref="G38:G69" si="6">(F38*B38)/9549</f>
        <v>28.023141859838724</v>
      </c>
      <c r="H38">
        <f>G38*(($N$3/($J$3/1000))*SQRT(($L$3+273)/$O$3))</f>
        <v>28.198674383398732</v>
      </c>
      <c r="I38">
        <f t="shared" si="4"/>
        <v>808.33475500800375</v>
      </c>
      <c r="J38" s="1">
        <f>C38*60*0.75/G38</f>
        <v>0.26985732141754654</v>
      </c>
      <c r="K38" s="1">
        <f>G38/((C38/60*0.75)*450)</f>
        <v>29.645295365626602</v>
      </c>
      <c r="L38" s="1">
        <f>E38*14.7</f>
        <v>18.762197999999998</v>
      </c>
      <c r="M38">
        <f>L38*C38</f>
        <v>3.1529873738999998</v>
      </c>
    </row>
    <row r="39" spans="1:13" x14ac:dyDescent="0.3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f t="shared" si="3"/>
        <v>2.1431250000000001E-3</v>
      </c>
      <c r="E39" s="1">
        <v>1.28027</v>
      </c>
      <c r="F39">
        <f t="shared" si="5"/>
        <v>102.664220742</v>
      </c>
      <c r="G39">
        <f t="shared" si="6"/>
        <v>28.490960830065973</v>
      </c>
      <c r="H39">
        <f>G39*(($N$3/($J$3/1000))*SQRT(($L$3+273)/$O$3))</f>
        <v>28.669423697583269</v>
      </c>
      <c r="I39">
        <f t="shared" si="4"/>
        <v>806.32290417397007</v>
      </c>
      <c r="J39" s="1">
        <f>C39*60*0.75/G39</f>
        <v>0.2707964131507366</v>
      </c>
      <c r="K39" s="1">
        <f>G39/((C39/60*0.75)*450)</f>
        <v>29.542488790451092</v>
      </c>
      <c r="L39" s="1">
        <f>E39*14.7</f>
        <v>18.819969</v>
      </c>
      <c r="M39">
        <f>L39*C39</f>
        <v>3.2266836850499998</v>
      </c>
    </row>
    <row r="40" spans="1:13" x14ac:dyDescent="0.3">
      <c r="A40" s="1">
        <v>124.911</v>
      </c>
      <c r="B40" s="1">
        <f t="shared" si="7"/>
        <v>2700</v>
      </c>
      <c r="C40" s="1">
        <v>0.17465</v>
      </c>
      <c r="D40" s="1">
        <f t="shared" si="3"/>
        <v>2.1831250000000002E-3</v>
      </c>
      <c r="E40" s="1">
        <v>1.2837099999999999</v>
      </c>
      <c r="F40">
        <f t="shared" si="5"/>
        <v>101.90064504600001</v>
      </c>
      <c r="G40">
        <f t="shared" si="6"/>
        <v>28.812623481432613</v>
      </c>
      <c r="H40">
        <f>G40*(($N$3/($J$3/1000))*SQRT(($L$3+273)/$O$3))</f>
        <v>28.993101192867549</v>
      </c>
      <c r="I40">
        <f t="shared" si="4"/>
        <v>800.32579468143695</v>
      </c>
      <c r="J40" s="1">
        <f>C40*60*0.75/G40</f>
        <v>0.27277106526119171</v>
      </c>
      <c r="K40" s="1">
        <f>G40/((C40/60*0.75)*450)</f>
        <v>29.328623959215051</v>
      </c>
      <c r="L40" s="1">
        <f>E40*14.7</f>
        <v>18.870536999999999</v>
      </c>
      <c r="M40">
        <f>L40*C40</f>
        <v>3.29573928705</v>
      </c>
    </row>
    <row r="41" spans="1:13" x14ac:dyDescent="0.3">
      <c r="A41" s="1">
        <v>123.92700000000001</v>
      </c>
      <c r="B41" s="1">
        <f t="shared" si="7"/>
        <v>2750</v>
      </c>
      <c r="C41" s="1">
        <v>0.1784</v>
      </c>
      <c r="D41" s="1">
        <f t="shared" si="3"/>
        <v>2.2300000000000002E-3</v>
      </c>
      <c r="E41" s="1">
        <v>1.2811999999999999</v>
      </c>
      <c r="F41">
        <f t="shared" si="5"/>
        <v>101.09791162200001</v>
      </c>
      <c r="G41">
        <f t="shared" si="6"/>
        <v>29.115012772070376</v>
      </c>
      <c r="H41">
        <f>G41*(($N$3/($J$3/1000))*SQRT(($L$3+273)/$O$3))</f>
        <v>29.297384602142994</v>
      </c>
      <c r="I41">
        <f t="shared" si="4"/>
        <v>794.02114111236358</v>
      </c>
      <c r="J41" s="1">
        <f>C41*60*0.75/G41</f>
        <v>0.27573403669261476</v>
      </c>
      <c r="K41" s="1">
        <f>G41/((C41/60*0.75)*450)</f>
        <v>29.013465642322245</v>
      </c>
      <c r="L41" s="1">
        <f>E41*14.7</f>
        <v>18.833639999999999</v>
      </c>
      <c r="M41">
        <f>L41*C41</f>
        <v>3.359921376</v>
      </c>
    </row>
    <row r="42" spans="1:13" x14ac:dyDescent="0.3">
      <c r="A42" s="1">
        <v>123.68899999999999</v>
      </c>
      <c r="B42" s="1">
        <f t="shared" si="7"/>
        <v>2800</v>
      </c>
      <c r="C42" s="1">
        <v>0.18004999999999999</v>
      </c>
      <c r="D42" s="1">
        <f t="shared" si="3"/>
        <v>2.2506249999999996E-3</v>
      </c>
      <c r="E42" s="1">
        <v>1.2744800000000001</v>
      </c>
      <c r="F42">
        <f t="shared" si="5"/>
        <v>100.903754554</v>
      </c>
      <c r="G42">
        <f t="shared" si="6"/>
        <v>29.587445046727407</v>
      </c>
      <c r="H42">
        <f>G42*(($N$3/($J$3/1000))*SQRT(($L$3+273)/$O$3))</f>
        <v>29.772776117765815</v>
      </c>
      <c r="I42">
        <f t="shared" si="4"/>
        <v>792.49623506618502</v>
      </c>
      <c r="J42" s="1">
        <f>C42*60*0.75/G42</f>
        <v>0.27384081279083505</v>
      </c>
      <c r="K42" s="1">
        <f>G42/((C42/60*0.75)*450)</f>
        <v>29.214052932681572</v>
      </c>
      <c r="L42" s="1">
        <f>E42*14.7</f>
        <v>18.734856000000001</v>
      </c>
      <c r="M42">
        <f>L42*C42</f>
        <v>3.3732108228</v>
      </c>
    </row>
    <row r="43" spans="1:13" x14ac:dyDescent="0.3">
      <c r="A43" s="1">
        <v>123.389</v>
      </c>
      <c r="B43" s="1">
        <f t="shared" si="7"/>
        <v>2850</v>
      </c>
      <c r="C43" s="1">
        <v>0.18310000000000001</v>
      </c>
      <c r="D43" s="1">
        <f t="shared" si="3"/>
        <v>2.28875E-3</v>
      </c>
      <c r="E43" s="1">
        <v>1.2603599999999999</v>
      </c>
      <c r="F43">
        <f t="shared" si="5"/>
        <v>100.659018754</v>
      </c>
      <c r="G43">
        <f t="shared" si="6"/>
        <v>30.042748292899784</v>
      </c>
      <c r="H43">
        <f>G43*(($N$3/($J$3/1000))*SQRT(($L$3+273)/$O$3))</f>
        <v>30.230931311381681</v>
      </c>
      <c r="I43">
        <f t="shared" si="4"/>
        <v>790.5740845878089</v>
      </c>
      <c r="J43" s="1">
        <f>C43*60*0.75/G43</f>
        <v>0.27425919625160589</v>
      </c>
      <c r="K43" s="1">
        <f>G43/((C43/60*0.75)*450)</f>
        <v>29.16948678235309</v>
      </c>
      <c r="L43" s="1">
        <f>E43*14.7</f>
        <v>18.527291999999999</v>
      </c>
      <c r="M43">
        <f>L43*C43</f>
        <v>3.3923471651999999</v>
      </c>
    </row>
    <row r="44" spans="1:13" x14ac:dyDescent="0.3">
      <c r="A44" s="1">
        <v>122.51900000000001</v>
      </c>
      <c r="B44" s="1">
        <f t="shared" si="7"/>
        <v>2900</v>
      </c>
      <c r="C44" s="1">
        <v>0.18790000000000001</v>
      </c>
      <c r="D44" s="1">
        <f t="shared" si="3"/>
        <v>2.3487500000000006E-3</v>
      </c>
      <c r="E44" s="1">
        <v>1.2531000000000001</v>
      </c>
      <c r="F44">
        <f t="shared" si="5"/>
        <v>99.949284934000005</v>
      </c>
      <c r="G44">
        <f t="shared" si="6"/>
        <v>30.354270217677243</v>
      </c>
      <c r="H44">
        <f>G44*(($N$3/($J$3/1000))*SQRT(($L$3+273)/$O$3))</f>
        <v>30.544404560171056</v>
      </c>
      <c r="I44">
        <f t="shared" si="4"/>
        <v>784.9998482005185</v>
      </c>
      <c r="J44" s="1">
        <f>C44*60*0.75/G44</f>
        <v>0.27856047730232764</v>
      </c>
      <c r="K44" s="1">
        <f>G44/((C44/60*0.75)*450)</f>
        <v>28.71907772945632</v>
      </c>
      <c r="L44" s="1">
        <f>E44*14.7</f>
        <v>18.420570000000001</v>
      </c>
      <c r="M44">
        <f>L44*C44</f>
        <v>3.4612251030000003</v>
      </c>
    </row>
    <row r="45" spans="1:13" x14ac:dyDescent="0.3">
      <c r="A45" s="1">
        <v>121.837</v>
      </c>
      <c r="B45" s="1">
        <f t="shared" si="7"/>
        <v>2950</v>
      </c>
      <c r="C45" s="1">
        <v>0.19255</v>
      </c>
      <c r="D45" s="1">
        <f t="shared" si="3"/>
        <v>2.4068750000000002E-3</v>
      </c>
      <c r="E45" s="1">
        <v>1.23943</v>
      </c>
      <c r="F45">
        <f t="shared" si="5"/>
        <v>99.392918882000004</v>
      </c>
      <c r="G45">
        <f t="shared" si="6"/>
        <v>30.705739941554093</v>
      </c>
      <c r="H45">
        <f>G45*(($N$3/($J$3/1000))*SQRT(($L$3+273)/$O$3))</f>
        <v>30.898075834748241</v>
      </c>
      <c r="I45">
        <f t="shared" si="4"/>
        <v>780.63015944634355</v>
      </c>
      <c r="J45" s="1">
        <f>C45*60*0.75/G45</f>
        <v>0.28218665358635409</v>
      </c>
      <c r="K45" s="1">
        <f>G45/((C45/60*0.75)*450)</f>
        <v>28.350029664148735</v>
      </c>
      <c r="L45" s="1">
        <f>E45*14.7</f>
        <v>18.219621</v>
      </c>
      <c r="M45">
        <f>L45*C45</f>
        <v>3.5081880235499998</v>
      </c>
    </row>
    <row r="46" spans="1:13" x14ac:dyDescent="0.3">
      <c r="A46" s="1">
        <v>121.709</v>
      </c>
      <c r="B46" s="1">
        <f t="shared" si="7"/>
        <v>3000</v>
      </c>
      <c r="C46" s="1">
        <v>0.19900000000000001</v>
      </c>
      <c r="D46" s="1">
        <f t="shared" si="3"/>
        <v>2.4874999999999997E-3</v>
      </c>
      <c r="E46" s="1">
        <v>1.2273499999999999</v>
      </c>
      <c r="F46">
        <f t="shared" si="5"/>
        <v>99.288498274000005</v>
      </c>
      <c r="G46">
        <f t="shared" si="6"/>
        <v>31.193370491360355</v>
      </c>
      <c r="H46">
        <f>G46*(($N$3/($J$3/1000))*SQRT(($L$3+273)/$O$3))</f>
        <v>31.388760825109404</v>
      </c>
      <c r="I46">
        <f t="shared" si="4"/>
        <v>779.81004190890314</v>
      </c>
      <c r="J46" s="1">
        <f>C46*60*0.75/G46</f>
        <v>0.28708023079712636</v>
      </c>
      <c r="K46" s="1">
        <f>G46/((C46/60*0.75)*450)</f>
        <v>27.86677430830629</v>
      </c>
      <c r="L46" s="1">
        <f>E46*14.7</f>
        <v>18.042044999999998</v>
      </c>
      <c r="M46">
        <f>L46*C46</f>
        <v>3.5903669549999999</v>
      </c>
    </row>
    <row r="47" spans="1:13" x14ac:dyDescent="0.3">
      <c r="A47" s="1">
        <v>121.123</v>
      </c>
      <c r="B47" s="1">
        <f t="shared" si="7"/>
        <v>3050</v>
      </c>
      <c r="C47" s="1">
        <v>0.20605000000000001</v>
      </c>
      <c r="D47" s="1">
        <f t="shared" si="3"/>
        <v>2.5756249999999998E-3</v>
      </c>
      <c r="E47" s="1">
        <v>1.2193000000000001</v>
      </c>
      <c r="F47">
        <f t="shared" si="5"/>
        <v>98.810447678000003</v>
      </c>
      <c r="G47">
        <f t="shared" si="6"/>
        <v>31.56056816608022</v>
      </c>
      <c r="H47">
        <f>G47*(($N$3/($J$3/1000))*SQRT(($L$3+273)/$O$3))</f>
        <v>31.758258567923392</v>
      </c>
      <c r="I47">
        <f t="shared" si="4"/>
        <v>776.05544130780856</v>
      </c>
      <c r="J47" s="1">
        <f>C47*60*0.75/G47</f>
        <v>0.29379223945547878</v>
      </c>
      <c r="K47" s="1">
        <f>G47/((C47/60*0.75)*450)</f>
        <v>27.23012702727404</v>
      </c>
      <c r="L47" s="1">
        <f>E47*14.7</f>
        <v>17.92371</v>
      </c>
      <c r="M47">
        <f>L47*C47</f>
        <v>3.6931804455000004</v>
      </c>
    </row>
    <row r="48" spans="1:13" x14ac:dyDescent="0.3">
      <c r="A48" s="1">
        <v>121.124</v>
      </c>
      <c r="B48" s="1">
        <f t="shared" si="7"/>
        <v>3100</v>
      </c>
      <c r="C48" s="1">
        <v>0.21004999999999999</v>
      </c>
      <c r="D48" s="1">
        <f t="shared" si="3"/>
        <v>2.6256249999999999E-3</v>
      </c>
      <c r="E48" s="1">
        <v>1.20692</v>
      </c>
      <c r="F48">
        <f t="shared" si="5"/>
        <v>98.811263463999992</v>
      </c>
      <c r="G48">
        <f t="shared" si="6"/>
        <v>32.078219367305479</v>
      </c>
      <c r="H48">
        <f>G48*(($N$3/($J$3/1000))*SQRT(($L$3+273)/$O$3))</f>
        <v>32.279152254310716</v>
      </c>
      <c r="I48">
        <f t="shared" si="4"/>
        <v>776.06184847606983</v>
      </c>
      <c r="J48" s="1">
        <f>C48*60*0.75/G48</f>
        <v>0.29466255254909351</v>
      </c>
      <c r="K48" s="1">
        <f>G48/((C48/60*0.75)*450)</f>
        <v>27.149700329386533</v>
      </c>
      <c r="L48" s="1">
        <f>E48*14.7</f>
        <v>17.741723999999998</v>
      </c>
      <c r="M48">
        <f>L48*C48</f>
        <v>3.7266491261999994</v>
      </c>
    </row>
    <row r="49" spans="1:13" x14ac:dyDescent="0.3">
      <c r="A49" s="1">
        <v>120.851</v>
      </c>
      <c r="B49" s="1">
        <f t="shared" si="7"/>
        <v>3150</v>
      </c>
      <c r="C49" s="1">
        <v>0.21604999999999999</v>
      </c>
      <c r="D49" s="1">
        <f t="shared" si="3"/>
        <v>2.7006249999999999E-3</v>
      </c>
      <c r="E49" s="1">
        <v>1.1927399999999999</v>
      </c>
      <c r="F49">
        <f t="shared" si="5"/>
        <v>98.588553886</v>
      </c>
      <c r="G49">
        <f t="shared" si="6"/>
        <v>32.522143129217717</v>
      </c>
      <c r="H49">
        <f>G49*(($N$3/($J$3/1000))*SQRT(($L$3+273)/$O$3))</f>
        <v>32.725856684378812</v>
      </c>
      <c r="I49">
        <f t="shared" si="4"/>
        <v>774.31269154074766</v>
      </c>
      <c r="J49" s="1">
        <f>C49*60*0.75/G49</f>
        <v>0.298942476249838</v>
      </c>
      <c r="K49" s="1">
        <f>G49/((C49/60*0.75)*450)</f>
        <v>26.761001314895395</v>
      </c>
      <c r="L49" s="1">
        <f>E49*14.7</f>
        <v>17.533277999999999</v>
      </c>
      <c r="M49">
        <f>L49*C49</f>
        <v>3.7880647118999997</v>
      </c>
    </row>
    <row r="50" spans="1:13" x14ac:dyDescent="0.3">
      <c r="A50" s="1">
        <v>120.596</v>
      </c>
      <c r="B50" s="1">
        <f t="shared" si="7"/>
        <v>3200</v>
      </c>
      <c r="C50" s="1">
        <v>0.21795</v>
      </c>
      <c r="D50" s="1">
        <f t="shared" si="3"/>
        <v>2.7243750000000002E-3</v>
      </c>
      <c r="E50" s="1">
        <v>1.1848099999999999</v>
      </c>
      <c r="F50">
        <f t="shared" si="5"/>
        <v>98.380528456000008</v>
      </c>
      <c r="G50">
        <f t="shared" si="6"/>
        <v>32.968655467504455</v>
      </c>
      <c r="H50">
        <f>G50*(($N$3/($J$3/1000))*SQRT(($L$3+273)/$O$3))</f>
        <v>33.175165905253955</v>
      </c>
      <c r="I50">
        <f t="shared" si="4"/>
        <v>772.67886363412799</v>
      </c>
      <c r="J50" s="1">
        <f>C50*60*0.75/G50</f>
        <v>0.29748710891977398</v>
      </c>
      <c r="K50" s="1">
        <f>G50/((C50/60*0.75)*450)</f>
        <v>26.891921566112071</v>
      </c>
      <c r="L50" s="1">
        <f>E50*14.7</f>
        <v>17.416706999999999</v>
      </c>
      <c r="M50">
        <f>L50*C50</f>
        <v>3.7959712906499998</v>
      </c>
    </row>
    <row r="51" spans="1:13" x14ac:dyDescent="0.3">
      <c r="A51" s="1">
        <v>120.84</v>
      </c>
      <c r="B51" s="1">
        <f t="shared" si="7"/>
        <v>3250</v>
      </c>
      <c r="C51" s="1">
        <v>0.22305</v>
      </c>
      <c r="D51" s="1">
        <f t="shared" si="3"/>
        <v>2.7881250000000002E-3</v>
      </c>
      <c r="E51" s="1">
        <v>1.17378</v>
      </c>
      <c r="F51">
        <f t="shared" si="5"/>
        <v>98.579580239999999</v>
      </c>
      <c r="G51">
        <f t="shared" si="6"/>
        <v>33.551537939051208</v>
      </c>
      <c r="H51">
        <f>G51*(($N$3/($J$3/1000))*SQRT(($L$3+273)/$O$3))</f>
        <v>33.761699460311654</v>
      </c>
      <c r="I51">
        <f t="shared" si="4"/>
        <v>774.24221268987378</v>
      </c>
      <c r="J51" s="1">
        <f>C51*60*0.75/G51</f>
        <v>0.29915916278512744</v>
      </c>
      <c r="K51" s="1">
        <f>G51/((C51/60*0.75)*450)</f>
        <v>26.741617824843427</v>
      </c>
      <c r="L51" s="1">
        <f>E51*14.7</f>
        <v>17.254566000000001</v>
      </c>
      <c r="M51">
        <f>L51*C51</f>
        <v>3.8486309463000001</v>
      </c>
    </row>
    <row r="52" spans="1:13" x14ac:dyDescent="0.3">
      <c r="A52" s="1">
        <v>121.633</v>
      </c>
      <c r="B52" s="1">
        <f t="shared" si="7"/>
        <v>3300</v>
      </c>
      <c r="C52" s="1">
        <v>0.22550000000000001</v>
      </c>
      <c r="D52" s="1">
        <f t="shared" si="3"/>
        <v>2.8187500000000001E-3</v>
      </c>
      <c r="E52" s="1">
        <v>1.1611800000000001</v>
      </c>
      <c r="F52">
        <f t="shared" si="5"/>
        <v>99.226498538000001</v>
      </c>
      <c r="G52">
        <f t="shared" si="6"/>
        <v>34.291281304366947</v>
      </c>
      <c r="H52">
        <f>G52*(($N$3/($J$3/1000))*SQRT(($L$3+273)/$O$3))</f>
        <v>34.506076460940314</v>
      </c>
      <c r="I52">
        <f t="shared" si="4"/>
        <v>779.32309712104779</v>
      </c>
      <c r="J52" s="1">
        <f>C52*60*0.75/G52</f>
        <v>0.295920700948195</v>
      </c>
      <c r="K52" s="1">
        <f>G52/((C52/60*0.75)*450)</f>
        <v>27.034269567374778</v>
      </c>
      <c r="L52" s="1">
        <f>E52*14.7</f>
        <v>17.069345999999999</v>
      </c>
      <c r="M52">
        <f>L52*C52</f>
        <v>3.849137523</v>
      </c>
    </row>
    <row r="53" spans="1:13" x14ac:dyDescent="0.3">
      <c r="A53" s="1">
        <v>122.181</v>
      </c>
      <c r="B53" s="1">
        <f t="shared" si="7"/>
        <v>3350</v>
      </c>
      <c r="C53" s="1">
        <v>0.22850000000000001</v>
      </c>
      <c r="D53" s="1">
        <f t="shared" si="3"/>
        <v>2.8562499999999998E-3</v>
      </c>
      <c r="E53" s="1">
        <v>1.1510400000000001</v>
      </c>
      <c r="F53">
        <f t="shared" si="5"/>
        <v>99.673549265999995</v>
      </c>
      <c r="G53">
        <f t="shared" si="6"/>
        <v>34.967681436914859</v>
      </c>
      <c r="H53">
        <f>G53*(($N$3/($J$3/1000))*SQRT(($L$3+273)/$O$3))</f>
        <v>35.186713456820549</v>
      </c>
      <c r="I53">
        <f t="shared" si="4"/>
        <v>782.83422532821476</v>
      </c>
      <c r="J53" s="1">
        <f>C53*60*0.75/G53</f>
        <v>0.29405724307316866</v>
      </c>
      <c r="K53" s="1">
        <f>G53/((C53/60*0.75)*450)</f>
        <v>27.205587308078666</v>
      </c>
      <c r="L53" s="1">
        <f>E53*14.7</f>
        <v>16.920287999999999</v>
      </c>
      <c r="M53">
        <f>L53*C53</f>
        <v>3.8662858080000002</v>
      </c>
    </row>
    <row r="54" spans="1:13" x14ac:dyDescent="0.3">
      <c r="A54" s="1">
        <v>122.93300000000001</v>
      </c>
      <c r="B54" s="1">
        <f t="shared" si="7"/>
        <v>3400</v>
      </c>
      <c r="C54" s="1">
        <v>0.23419999999999999</v>
      </c>
      <c r="D54" s="1">
        <f t="shared" si="3"/>
        <v>2.9275E-3</v>
      </c>
      <c r="E54" s="1">
        <v>1.14117</v>
      </c>
      <c r="F54">
        <f t="shared" si="5"/>
        <v>100.287020338</v>
      </c>
      <c r="G54">
        <f t="shared" si="6"/>
        <v>35.708018551597029</v>
      </c>
      <c r="H54">
        <f>G54*(($N$3/($J$3/1000))*SQRT(($L$3+273)/$O$3))</f>
        <v>35.931687925967658</v>
      </c>
      <c r="I54">
        <f t="shared" si="4"/>
        <v>787.65241586067737</v>
      </c>
      <c r="J54" s="1">
        <f>C54*60*0.75/G54</f>
        <v>0.29514379199650792</v>
      </c>
      <c r="K54" s="1">
        <f>G54/((C54/60*0.75)*450)</f>
        <v>27.105432053589169</v>
      </c>
      <c r="L54" s="1">
        <f>E54*14.7</f>
        <v>16.775199000000001</v>
      </c>
      <c r="M54">
        <f>L54*C54</f>
        <v>3.9287516058</v>
      </c>
    </row>
    <row r="55" spans="1:13" x14ac:dyDescent="0.3">
      <c r="A55" s="1">
        <v>123.47499999999999</v>
      </c>
      <c r="B55" s="1">
        <f t="shared" si="7"/>
        <v>3450</v>
      </c>
      <c r="C55" s="1">
        <v>0.23605000000000001</v>
      </c>
      <c r="D55" s="1">
        <f t="shared" si="3"/>
        <v>2.9506250000000001E-3</v>
      </c>
      <c r="E55" s="1">
        <v>1.12669</v>
      </c>
      <c r="F55">
        <f t="shared" si="5"/>
        <v>100.72917635</v>
      </c>
      <c r="G55">
        <f t="shared" si="6"/>
        <v>36.392884952089226</v>
      </c>
      <c r="H55">
        <f>G55*(($N$3/($J$3/1000))*SQRT(($L$3+273)/$O$3))</f>
        <v>36.620844221154073</v>
      </c>
      <c r="I55">
        <f t="shared" si="4"/>
        <v>791.12510105827675</v>
      </c>
      <c r="J55" s="1">
        <f>C55*60*0.75/G55</f>
        <v>0.29187710768146191</v>
      </c>
      <c r="K55" s="1">
        <f>G55/((C55/60*0.75)*450)</f>
        <v>27.408795652212458</v>
      </c>
      <c r="L55" s="1">
        <f>E55*14.7</f>
        <v>16.562342999999998</v>
      </c>
      <c r="M55">
        <f>L55*C55</f>
        <v>3.90954106515</v>
      </c>
    </row>
    <row r="56" spans="1:13" x14ac:dyDescent="0.3">
      <c r="A56" s="1">
        <v>123.428</v>
      </c>
      <c r="B56" s="1">
        <f t="shared" si="7"/>
        <v>3500</v>
      </c>
      <c r="C56" s="1">
        <v>0.24195</v>
      </c>
      <c r="D56" s="1">
        <f t="shared" si="3"/>
        <v>3.0243750000000002E-3</v>
      </c>
      <c r="E56" s="1">
        <v>1.11975</v>
      </c>
      <c r="F56">
        <f t="shared" si="5"/>
        <v>100.690834408</v>
      </c>
      <c r="G56">
        <f t="shared" si="6"/>
        <v>36.906264575138756</v>
      </c>
      <c r="H56">
        <f>G56*(($N$3/($J$3/1000))*SQRT(($L$3+273)/$O$3))</f>
        <v>37.137439572876318</v>
      </c>
      <c r="I56">
        <f t="shared" si="4"/>
        <v>790.82396414999789</v>
      </c>
      <c r="J56" s="1">
        <f>C56*60*0.75/G56</f>
        <v>0.2950108911139801</v>
      </c>
      <c r="K56" s="1">
        <f>G56/((C56/60*0.75)*450)</f>
        <v>27.117642910712505</v>
      </c>
      <c r="L56" s="1">
        <f>E56*14.7</f>
        <v>16.460325000000001</v>
      </c>
      <c r="M56">
        <f>L56*C56</f>
        <v>3.9825756337500002</v>
      </c>
    </row>
    <row r="57" spans="1:13" x14ac:dyDescent="0.3">
      <c r="A57" s="1">
        <v>124.205</v>
      </c>
      <c r="B57" s="1">
        <f t="shared" si="7"/>
        <v>3550</v>
      </c>
      <c r="C57" s="1">
        <v>0.24545</v>
      </c>
      <c r="D57" s="1">
        <f t="shared" si="3"/>
        <v>3.0681250000000001E-3</v>
      </c>
      <c r="E57" s="1">
        <v>1.10622</v>
      </c>
      <c r="F57">
        <f t="shared" si="5"/>
        <v>101.32470013</v>
      </c>
      <c r="G57">
        <f t="shared" si="6"/>
        <v>37.669147079432399</v>
      </c>
      <c r="H57">
        <f>G57*(($N$3/($J$3/1000))*SQRT(($L$3+273)/$O$3))</f>
        <v>37.905100652385691</v>
      </c>
      <c r="I57">
        <f t="shared" si="4"/>
        <v>795.80233388899183</v>
      </c>
      <c r="J57" s="1">
        <f>C57*60*0.75/G57</f>
        <v>0.29321741680821806</v>
      </c>
      <c r="K57" s="1">
        <f>G57/((C57/60*0.75)*450)</f>
        <v>27.283508896173391</v>
      </c>
      <c r="L57" s="1">
        <f>E57*14.7</f>
        <v>16.261433999999998</v>
      </c>
      <c r="M57">
        <f>L57*C57</f>
        <v>3.9913689752999995</v>
      </c>
    </row>
    <row r="58" spans="1:13" x14ac:dyDescent="0.3">
      <c r="A58" s="1">
        <v>124.066</v>
      </c>
      <c r="B58" s="1">
        <f t="shared" si="7"/>
        <v>3600</v>
      </c>
      <c r="C58" s="1">
        <v>0.25505</v>
      </c>
      <c r="D58" s="1">
        <f t="shared" si="3"/>
        <v>3.188125E-3</v>
      </c>
      <c r="E58" s="1">
        <v>1.09697</v>
      </c>
      <c r="F58">
        <f t="shared" si="5"/>
        <v>101.211305876</v>
      </c>
      <c r="G58">
        <f t="shared" si="6"/>
        <v>38.156948492365693</v>
      </c>
      <c r="H58">
        <f>G58*(($N$3/($J$3/1000))*SQRT(($L$3+273)/$O$3))</f>
        <v>38.395957576133462</v>
      </c>
      <c r="I58">
        <f t="shared" si="4"/>
        <v>794.91173750067753</v>
      </c>
      <c r="J58" s="1">
        <f>C58*60*0.75/G58</f>
        <v>0.30079056249208003</v>
      </c>
      <c r="K58" s="1">
        <f>G58/((C58/60*0.75)*450)</f>
        <v>26.59657914037993</v>
      </c>
      <c r="L58" s="1">
        <f>E58*14.7</f>
        <v>16.125458999999999</v>
      </c>
      <c r="M58">
        <f>L58*C58</f>
        <v>4.1127983179499994</v>
      </c>
    </row>
    <row r="59" spans="1:13" x14ac:dyDescent="0.3">
      <c r="A59" s="1">
        <v>123.967</v>
      </c>
      <c r="B59" s="1">
        <f t="shared" si="7"/>
        <v>3650</v>
      </c>
      <c r="C59" s="1">
        <v>0.25755</v>
      </c>
      <c r="D59" s="1">
        <f t="shared" si="3"/>
        <v>3.2193750000000004E-3</v>
      </c>
      <c r="E59" s="1">
        <v>1.0940099999999999</v>
      </c>
      <c r="F59">
        <f t="shared" si="5"/>
        <v>101.130543062</v>
      </c>
      <c r="G59">
        <f t="shared" si="6"/>
        <v>38.656035414839252</v>
      </c>
      <c r="H59">
        <f>G59*(($N$3/($J$3/1000))*SQRT(($L$3+273)/$O$3))</f>
        <v>38.898170700066359</v>
      </c>
      <c r="I59">
        <f t="shared" si="4"/>
        <v>794.27742784281349</v>
      </c>
      <c r="J59" s="1">
        <f>C59*60*0.75/G59</f>
        <v>0.29981734742386268</v>
      </c>
      <c r="K59" s="1">
        <f>G59/((C59/60*0.75)*450)</f>
        <v>26.682912342260533</v>
      </c>
      <c r="L59" s="1">
        <f>E59*14.7</f>
        <v>16.081947</v>
      </c>
      <c r="M59">
        <f>L59*C59</f>
        <v>4.1419054498500003</v>
      </c>
    </row>
    <row r="60" spans="1:13" x14ac:dyDescent="0.3">
      <c r="A60" s="1">
        <v>123.815</v>
      </c>
      <c r="B60" s="1">
        <f t="shared" si="7"/>
        <v>3700</v>
      </c>
      <c r="C60" s="1">
        <v>0.26445000000000002</v>
      </c>
      <c r="D60" s="1">
        <f t="shared" si="3"/>
        <v>3.305625E-3</v>
      </c>
      <c r="E60" s="1">
        <v>1.09659</v>
      </c>
      <c r="F60">
        <f t="shared" si="5"/>
        <v>101.00654358999999</v>
      </c>
      <c r="G60">
        <f t="shared" si="6"/>
        <v>39.137523435228815</v>
      </c>
      <c r="H60">
        <f>G60*(($N$3/($J$3/1000))*SQRT(($L$3+273)/$O$3))</f>
        <v>39.38267468517914</v>
      </c>
      <c r="I60">
        <f t="shared" si="4"/>
        <v>793.30353826710291</v>
      </c>
      <c r="J60" s="1">
        <f>C60*60*0.75/G60</f>
        <v>0.30406241773817094</v>
      </c>
      <c r="K60" s="1">
        <f>G60/((C60/60*0.75)*450)</f>
        <v>26.310387385292788</v>
      </c>
      <c r="L60" s="1">
        <f>E60*14.7</f>
        <v>16.119872999999998</v>
      </c>
      <c r="M60">
        <f>L60*C60</f>
        <v>4.2629004148499998</v>
      </c>
    </row>
    <row r="61" spans="1:13" x14ac:dyDescent="0.3">
      <c r="A61" s="1">
        <v>123.767</v>
      </c>
      <c r="B61" s="1">
        <f t="shared" si="7"/>
        <v>3750</v>
      </c>
      <c r="C61" s="1">
        <v>0.2651</v>
      </c>
      <c r="D61" s="1">
        <f t="shared" si="3"/>
        <v>3.3137499999999999E-3</v>
      </c>
      <c r="E61" s="1">
        <v>1.0980799999999999</v>
      </c>
      <c r="F61">
        <f t="shared" si="5"/>
        <v>100.967385862</v>
      </c>
      <c r="G61">
        <f t="shared" si="6"/>
        <v>39.651031205623632</v>
      </c>
      <c r="H61">
        <f>G61*(($N$3/($J$3/1000))*SQRT(($L$3+273)/$O$3))</f>
        <v>39.89939898694135</v>
      </c>
      <c r="I61">
        <f t="shared" si="4"/>
        <v>792.9959941905629</v>
      </c>
      <c r="J61" s="1">
        <f>C61*60*0.75/G61</f>
        <v>0.30086228875449933</v>
      </c>
      <c r="K61" s="1">
        <f>G61/((C61/60*0.75)*450)</f>
        <v>26.590238454670278</v>
      </c>
      <c r="L61" s="1">
        <f>E61*14.7</f>
        <v>16.141776</v>
      </c>
      <c r="M61">
        <f>L61*C61</f>
        <v>4.2791848176</v>
      </c>
    </row>
    <row r="62" spans="1:13" x14ac:dyDescent="0.3">
      <c r="A62" s="1">
        <v>123.509</v>
      </c>
      <c r="B62" s="1">
        <f t="shared" si="7"/>
        <v>3800</v>
      </c>
      <c r="C62" s="1">
        <v>0.26929999999999998</v>
      </c>
      <c r="D62" s="1">
        <f t="shared" si="3"/>
        <v>3.3662499999999999E-3</v>
      </c>
      <c r="E62" s="1">
        <v>1.09907</v>
      </c>
      <c r="F62">
        <f t="shared" si="5"/>
        <v>100.756913074</v>
      </c>
      <c r="G62">
        <f t="shared" si="6"/>
        <v>40.095954516828982</v>
      </c>
      <c r="H62">
        <f>G62*(($N$3/($J$3/1000))*SQRT(($L$3+273)/$O$3))</f>
        <v>40.347109227321063</v>
      </c>
      <c r="I62">
        <f t="shared" si="4"/>
        <v>791.34294477915944</v>
      </c>
      <c r="J62" s="1">
        <f>C62*60*0.75/G62</f>
        <v>0.30223747373101317</v>
      </c>
      <c r="K62" s="1">
        <f>G62/((C62/60*0.75)*450)</f>
        <v>26.469252476348718</v>
      </c>
      <c r="L62" s="1">
        <f>E62*14.7</f>
        <v>16.156328999999999</v>
      </c>
      <c r="M62">
        <f>L62*C62</f>
        <v>4.3508993996999994</v>
      </c>
    </row>
    <row r="63" spans="1:13" x14ac:dyDescent="0.3">
      <c r="A63" s="1">
        <v>122.672</v>
      </c>
      <c r="B63" s="1">
        <f t="shared" si="7"/>
        <v>3850</v>
      </c>
      <c r="C63" s="1">
        <v>0.27374999999999999</v>
      </c>
      <c r="D63" s="1">
        <f t="shared" si="3"/>
        <v>3.421875E-3</v>
      </c>
      <c r="E63" s="1">
        <v>1.1053299999999999</v>
      </c>
      <c r="F63">
        <f t="shared" si="5"/>
        <v>100.074100192</v>
      </c>
      <c r="G63">
        <f t="shared" si="6"/>
        <v>40.348233923887321</v>
      </c>
      <c r="H63">
        <f>G63*(($N$3/($J$3/1000))*SQRT(($L$3+273)/$O$3))</f>
        <v>40.600968872640507</v>
      </c>
      <c r="I63">
        <f t="shared" si="4"/>
        <v>785.98014494449023</v>
      </c>
      <c r="J63" s="1">
        <f>C63*60*0.75/G63</f>
        <v>0.30531076089322823</v>
      </c>
      <c r="K63" s="1">
        <f>G63/((C63/60*0.75)*450)</f>
        <v>26.202810463001409</v>
      </c>
      <c r="L63" s="1">
        <f>E63*14.7</f>
        <v>16.248351</v>
      </c>
      <c r="M63">
        <f>L63*C63</f>
        <v>4.4479860862499994</v>
      </c>
    </row>
    <row r="64" spans="1:13" x14ac:dyDescent="0.3">
      <c r="A64" s="1">
        <v>122.157</v>
      </c>
      <c r="B64" s="1">
        <f t="shared" si="7"/>
        <v>3900</v>
      </c>
      <c r="C64" s="1">
        <v>0.27589999999999998</v>
      </c>
      <c r="D64" s="1">
        <f t="shared" si="3"/>
        <v>3.4487499999999996E-3</v>
      </c>
      <c r="E64" s="1">
        <v>1.11704</v>
      </c>
      <c r="F64">
        <f t="shared" si="5"/>
        <v>99.653970401999999</v>
      </c>
      <c r="G64">
        <f t="shared" si="6"/>
        <v>40.700647666541002</v>
      </c>
      <c r="H64">
        <f>G64*(($N$3/($J$3/1000))*SQRT(($L$3+273)/$O$3))</f>
        <v>40.955590079178663</v>
      </c>
      <c r="I64">
        <f t="shared" si="4"/>
        <v>782.68045328994469</v>
      </c>
      <c r="J64" s="1">
        <f>C64*60*0.75/G64</f>
        <v>0.30504428582364979</v>
      </c>
      <c r="K64" s="1">
        <f>G64/((C64/60*0.75)*450)</f>
        <v>26.225700240210067</v>
      </c>
      <c r="L64" s="1">
        <f>E64*14.7</f>
        <v>16.420487999999999</v>
      </c>
      <c r="M64">
        <f>L64*C64</f>
        <v>4.5304126391999997</v>
      </c>
    </row>
    <row r="65" spans="1:13" x14ac:dyDescent="0.3">
      <c r="A65" s="1">
        <v>121.184</v>
      </c>
      <c r="B65" s="1">
        <f t="shared" si="7"/>
        <v>3950</v>
      </c>
      <c r="C65" s="1">
        <v>0.28284999999999999</v>
      </c>
      <c r="D65" s="1">
        <f t="shared" si="3"/>
        <v>3.5356249999999997E-3</v>
      </c>
      <c r="E65" s="1">
        <v>1.12259</v>
      </c>
      <c r="F65">
        <f t="shared" si="5"/>
        <v>98.860210624000004</v>
      </c>
      <c r="G65">
        <f t="shared" si="6"/>
        <v>40.894107442119598</v>
      </c>
      <c r="H65">
        <f>G65*(($N$3/($J$3/1000))*SQRT(($L$3+273)/$O$3))</f>
        <v>41.150261656159991</v>
      </c>
      <c r="I65">
        <f t="shared" si="4"/>
        <v>776.4462785717451</v>
      </c>
      <c r="J65" s="1">
        <f>C65*60*0.75/G65</f>
        <v>0.31124899884452095</v>
      </c>
      <c r="K65" s="1">
        <f>G65/((C65/60*0.75)*450)</f>
        <v>25.702893919977747</v>
      </c>
      <c r="L65" s="1">
        <f>E65*14.7</f>
        <v>16.502072999999999</v>
      </c>
      <c r="M65">
        <f>L65*C65</f>
        <v>4.6676113480499994</v>
      </c>
    </row>
    <row r="66" spans="1:13" x14ac:dyDescent="0.3">
      <c r="A66" s="1">
        <v>120.004</v>
      </c>
      <c r="B66" s="1">
        <f t="shared" si="7"/>
        <v>4000</v>
      </c>
      <c r="C66" s="1">
        <v>0.28455000000000003</v>
      </c>
      <c r="D66" s="1">
        <f t="shared" si="3"/>
        <v>3.5568750000000001E-3</v>
      </c>
      <c r="E66" s="1">
        <v>1.1246100000000001</v>
      </c>
      <c r="F66">
        <f t="shared" si="5"/>
        <v>97.897583144000009</v>
      </c>
      <c r="G66">
        <f t="shared" si="6"/>
        <v>41.008517391978216</v>
      </c>
      <c r="H66">
        <f>G66*(($N$3/($J$3/1000))*SQRT(($L$3+273)/$O$3))</f>
        <v>41.2653882518294</v>
      </c>
      <c r="I66">
        <f t="shared" si="4"/>
        <v>768.88582002346595</v>
      </c>
      <c r="J66" s="1">
        <f>C66*60*0.75/G66</f>
        <v>0.31224610920717583</v>
      </c>
      <c r="K66" s="1">
        <f>G66/((C66/60*0.75)*450)</f>
        <v>25.620815645430465</v>
      </c>
      <c r="L66" s="1">
        <f>E66*14.7</f>
        <v>16.531767000000002</v>
      </c>
      <c r="M66">
        <f>L66*C66</f>
        <v>4.7041142998500014</v>
      </c>
    </row>
    <row r="67" spans="1:13" x14ac:dyDescent="0.3">
      <c r="A67" s="1">
        <v>118.73399999999999</v>
      </c>
      <c r="B67" s="1">
        <f t="shared" si="7"/>
        <v>4050</v>
      </c>
      <c r="C67" s="1">
        <v>0.28710000000000002</v>
      </c>
      <c r="D67" s="1">
        <f t="shared" si="3"/>
        <v>3.5887500000000004E-3</v>
      </c>
      <c r="E67" s="1">
        <v>1.1222000000000001</v>
      </c>
      <c r="F67">
        <f t="shared" si="5"/>
        <v>96.861534923999997</v>
      </c>
      <c r="G67">
        <f t="shared" si="6"/>
        <v>41.081706612441096</v>
      </c>
      <c r="H67">
        <f>G67*(($N$3/($J$3/1000))*SQRT(($L$3+273)/$O$3))</f>
        <v>41.33903591798083</v>
      </c>
      <c r="I67">
        <f t="shared" si="4"/>
        <v>760.7487163316739</v>
      </c>
      <c r="J67" s="1">
        <f>C67*60*0.75/G67</f>
        <v>0.31448304039266689</v>
      </c>
      <c r="K67" s="1">
        <f>G67/((C67/60*0.75)*450)</f>
        <v>25.438573698636077</v>
      </c>
      <c r="L67" s="1">
        <f>E67*14.7</f>
        <v>16.49634</v>
      </c>
      <c r="M67">
        <f>L67*C67</f>
        <v>4.7360992140000002</v>
      </c>
    </row>
    <row r="68" spans="1:13" x14ac:dyDescent="0.3">
      <c r="A68" s="1">
        <v>117.44199999999999</v>
      </c>
      <c r="B68" s="1">
        <f t="shared" si="7"/>
        <v>4100</v>
      </c>
      <c r="C68" s="1">
        <v>0.28894999999999998</v>
      </c>
      <c r="D68" s="1">
        <f t="shared" si="3"/>
        <v>3.6118749999999996E-3</v>
      </c>
      <c r="E68" s="1">
        <v>1.1239399999999999</v>
      </c>
      <c r="F68">
        <f t="shared" si="5"/>
        <v>95.807539411999997</v>
      </c>
      <c r="G68">
        <f t="shared" si="6"/>
        <v>41.136340097308619</v>
      </c>
      <c r="H68">
        <f>G68*(($N$3/($J$3/1000))*SQRT(($L$3+273)/$O$3))</f>
        <v>41.394011618347157</v>
      </c>
      <c r="I68">
        <f t="shared" si="4"/>
        <v>752.47065493813432</v>
      </c>
      <c r="J68" s="1">
        <f>C68*60*0.75/G68</f>
        <v>0.31608913114880427</v>
      </c>
      <c r="K68" s="1">
        <f>G68/((C68/60*0.75)*450)</f>
        <v>25.309316935145944</v>
      </c>
      <c r="L68" s="1">
        <f>E68*14.7</f>
        <v>16.521917999999999</v>
      </c>
      <c r="M68">
        <f>L68*C68</f>
        <v>4.7740082060999995</v>
      </c>
    </row>
    <row r="69" spans="1:13" x14ac:dyDescent="0.3">
      <c r="A69" s="1">
        <v>116.5</v>
      </c>
      <c r="B69" s="1">
        <f t="shared" si="7"/>
        <v>4150</v>
      </c>
      <c r="C69" s="1">
        <v>0.29304999999999998</v>
      </c>
      <c r="D69" s="1">
        <f t="shared" si="3"/>
        <v>3.6631249999999993E-3</v>
      </c>
      <c r="E69" s="1">
        <v>1.12233</v>
      </c>
      <c r="F69">
        <f t="shared" si="5"/>
        <v>95.039068999999998</v>
      </c>
      <c r="G69">
        <f t="shared" si="6"/>
        <v>41.304025170174889</v>
      </c>
      <c r="H69">
        <f>G69*(($N$3/($J$3/1000))*SQRT(($L$3+273)/$O$3))</f>
        <v>41.562747043959412</v>
      </c>
      <c r="I69">
        <f t="shared" si="4"/>
        <v>746.4351024360335</v>
      </c>
      <c r="J69" s="1">
        <f>C69*60*0.75/G69</f>
        <v>0.31927275721113846</v>
      </c>
      <c r="K69" s="1">
        <f>G69/((C69/60*0.75)*450)</f>
        <v>25.056945258594411</v>
      </c>
      <c r="L69" s="1">
        <f>E69*14.7</f>
        <v>16.498251</v>
      </c>
      <c r="M69">
        <f>L69*C69</f>
        <v>4.8348124555499998</v>
      </c>
    </row>
    <row r="70" spans="1:13" x14ac:dyDescent="0.3">
      <c r="A70" s="1">
        <v>115.931</v>
      </c>
      <c r="B70" s="1">
        <f t="shared" si="7"/>
        <v>4200</v>
      </c>
      <c r="C70" s="1">
        <v>0.2949</v>
      </c>
      <c r="D70" s="1">
        <f t="shared" si="3"/>
        <v>3.6862500000000003E-3</v>
      </c>
      <c r="E70" s="1">
        <v>1.1217900000000001</v>
      </c>
      <c r="F70">
        <f t="shared" si="5"/>
        <v>94.574886766000006</v>
      </c>
      <c r="G70">
        <f t="shared" ref="G70:G96" si="8">(F70*B70)/9549</f>
        <v>41.597499677159909</v>
      </c>
      <c r="H70">
        <f>G70*(($N$3/($J$3/1000))*SQRT(($L$3+273)/$O$3))</f>
        <v>41.858059828788839</v>
      </c>
      <c r="I70">
        <f t="shared" si="4"/>
        <v>742.78942369538038</v>
      </c>
      <c r="J70" s="1">
        <f>C70*60*0.75/G70</f>
        <v>0.31902157829179528</v>
      </c>
      <c r="K70" s="1">
        <f>G70/((C70/60*0.75)*450)</f>
        <v>25.076673630781002</v>
      </c>
      <c r="L70" s="1">
        <f>E70*14.7</f>
        <v>16.490313</v>
      </c>
      <c r="M70">
        <f>L70*C70</f>
        <v>4.8629933036999997</v>
      </c>
    </row>
    <row r="71" spans="1:13" x14ac:dyDescent="0.3">
      <c r="A71" s="1">
        <v>115.03400000000001</v>
      </c>
      <c r="B71" s="1">
        <f t="shared" ref="B71:B96" si="9">B70+50</f>
        <v>4250</v>
      </c>
      <c r="C71" s="1">
        <v>0.29715000000000003</v>
      </c>
      <c r="D71" s="1">
        <f t="shared" ref="D71:D96" si="10">C71*0.75/60</f>
        <v>3.7143750000000002E-3</v>
      </c>
      <c r="E71" s="1">
        <v>1.12456</v>
      </c>
      <c r="F71">
        <f t="shared" si="5"/>
        <v>93.843126724000001</v>
      </c>
      <c r="G71">
        <f t="shared" si="8"/>
        <v>41.767021528641749</v>
      </c>
      <c r="H71">
        <f>G71*(($N$3/($J$3/1000))*SQRT(($L$3+273)/$O$3))</f>
        <v>42.02864353830708</v>
      </c>
      <c r="I71">
        <f t="shared" ref="I71:I96" si="11">2*PI()*2*F71/1.6</f>
        <v>737.04219376503602</v>
      </c>
      <c r="J71" s="1">
        <f>C71*60*0.75/G71</f>
        <v>0.32015091118791694</v>
      </c>
      <c r="K71" s="1">
        <f>G71/((C71/60*0.75)*450)</f>
        <v>24.988215620927253</v>
      </c>
      <c r="L71" s="1">
        <f>E71*14.7</f>
        <v>16.531032</v>
      </c>
      <c r="M71">
        <f>L71*C71</f>
        <v>4.9121961588000005</v>
      </c>
    </row>
    <row r="72" spans="1:13" x14ac:dyDescent="0.3">
      <c r="A72" s="1">
        <v>114.39100000000001</v>
      </c>
      <c r="B72" s="1">
        <f t="shared" si="9"/>
        <v>4300</v>
      </c>
      <c r="C72" s="1">
        <v>0.30220000000000002</v>
      </c>
      <c r="D72" s="1">
        <f t="shared" si="10"/>
        <v>3.7775000000000005E-3</v>
      </c>
      <c r="E72" s="1">
        <v>1.1227799999999999</v>
      </c>
      <c r="F72">
        <f t="shared" ref="F72:F96" si="12">A72*$M$3</f>
        <v>93.318576325999999</v>
      </c>
      <c r="G72">
        <f t="shared" si="8"/>
        <v>42.022188522546863</v>
      </c>
      <c r="H72">
        <f>G72*(($N$3/($J$3/1000))*SQRT(($L$3+273)/$O$3))</f>
        <v>42.285408857860098</v>
      </c>
      <c r="I72">
        <f t="shared" si="11"/>
        <v>732.92238457304984</v>
      </c>
      <c r="J72" s="1">
        <f>C72*60*0.75/G72</f>
        <v>0.32361474921049155</v>
      </c>
      <c r="K72" s="1">
        <f>G72/((C72/60*0.75)*450)</f>
        <v>24.720752127389876</v>
      </c>
      <c r="L72" s="1">
        <f>E72*14.7</f>
        <v>16.504865999999996</v>
      </c>
      <c r="M72">
        <f>L72*C72</f>
        <v>4.9877705051999994</v>
      </c>
    </row>
    <row r="73" spans="1:13" x14ac:dyDescent="0.3">
      <c r="A73" s="1">
        <v>114.01600000000001</v>
      </c>
      <c r="B73" s="1">
        <f t="shared" si="9"/>
        <v>4350</v>
      </c>
      <c r="C73" s="1">
        <v>0.30604999999999999</v>
      </c>
      <c r="D73" s="1">
        <f t="shared" si="10"/>
        <v>3.825625E-3</v>
      </c>
      <c r="E73" s="1">
        <v>1.1194299999999999</v>
      </c>
      <c r="F73">
        <f t="shared" si="12"/>
        <v>93.012656576000012</v>
      </c>
      <c r="G73">
        <f t="shared" si="8"/>
        <v>42.371458383663217</v>
      </c>
      <c r="H73">
        <f>G73*(($N$3/($J$3/1000))*SQRT(($L$3+273)/$O$3))</f>
        <v>42.63686649008477</v>
      </c>
      <c r="I73">
        <f t="shared" si="11"/>
        <v>730.51969647507997</v>
      </c>
      <c r="J73" s="1">
        <f>C73*60*0.75/G73</f>
        <v>0.32503601540677773</v>
      </c>
      <c r="K73" s="1">
        <f>G73/((C73/60*0.75)*450)</f>
        <v>24.612657123513277</v>
      </c>
      <c r="L73" s="1">
        <f>E73*14.7</f>
        <v>16.455620999999997</v>
      </c>
      <c r="M73">
        <f>L73*C73</f>
        <v>5.0362428070499989</v>
      </c>
    </row>
    <row r="74" spans="1:13" x14ac:dyDescent="0.3">
      <c r="A74" s="1">
        <v>113.871</v>
      </c>
      <c r="B74" s="1">
        <f t="shared" si="9"/>
        <v>4400</v>
      </c>
      <c r="C74" s="1">
        <v>0.30919999999999997</v>
      </c>
      <c r="D74" s="1">
        <f t="shared" si="10"/>
        <v>3.8649999999999999E-3</v>
      </c>
      <c r="E74" s="1">
        <v>1.1198600000000001</v>
      </c>
      <c r="F74">
        <f t="shared" si="12"/>
        <v>92.894367606000003</v>
      </c>
      <c r="G74">
        <f t="shared" si="8"/>
        <v>42.803981303424443</v>
      </c>
      <c r="H74">
        <f>G74*(($N$3/($J$3/1000))*SQRT(($L$3+273)/$O$3))</f>
        <v>43.072098664931772</v>
      </c>
      <c r="I74">
        <f t="shared" si="11"/>
        <v>729.5906570771981</v>
      </c>
      <c r="J74" s="1">
        <f>C74*60*0.75/G74</f>
        <v>0.32506322020299638</v>
      </c>
      <c r="K74" s="1">
        <f>G74/((C74/60*0.75)*450)</f>
        <v>24.610597270906684</v>
      </c>
      <c r="L74" s="1">
        <f>E74*14.7</f>
        <v>16.461942000000001</v>
      </c>
      <c r="M74">
        <f>L74*C74</f>
        <v>5.0900324663999994</v>
      </c>
    </row>
    <row r="75" spans="1:13" x14ac:dyDescent="0.3">
      <c r="A75" s="1">
        <v>113.985</v>
      </c>
      <c r="B75" s="1">
        <f t="shared" si="9"/>
        <v>4450</v>
      </c>
      <c r="C75" s="1">
        <v>0.30990000000000001</v>
      </c>
      <c r="D75" s="1">
        <f t="shared" si="10"/>
        <v>3.87375E-3</v>
      </c>
      <c r="E75" s="1">
        <v>1.11873</v>
      </c>
      <c r="F75">
        <f t="shared" si="12"/>
        <v>92.987367210000002</v>
      </c>
      <c r="G75">
        <f t="shared" si="8"/>
        <v>43.333729614043357</v>
      </c>
      <c r="H75">
        <f>G75*(($N$3/($J$3/1000))*SQRT(($L$3+273)/$O$3))</f>
        <v>43.605165235090595</v>
      </c>
      <c r="I75">
        <f t="shared" si="11"/>
        <v>730.32107425898096</v>
      </c>
      <c r="J75" s="1">
        <f>C75*60*0.75/G75</f>
        <v>0.32181628777876115</v>
      </c>
      <c r="K75" s="1">
        <f>G75/((C75/60*0.75)*450)</f>
        <v>24.858903367562785</v>
      </c>
      <c r="L75" s="1">
        <f>E75*14.7</f>
        <v>16.445330999999999</v>
      </c>
      <c r="M75">
        <f>L75*C75</f>
        <v>5.0964080769000004</v>
      </c>
    </row>
    <row r="76" spans="1:13" x14ac:dyDescent="0.3">
      <c r="A76" s="1">
        <v>113.306</v>
      </c>
      <c r="B76" s="1">
        <f t="shared" si="9"/>
        <v>4500</v>
      </c>
      <c r="C76" s="1">
        <v>0.31445000000000001</v>
      </c>
      <c r="D76" s="1">
        <f t="shared" si="10"/>
        <v>3.9306250000000001E-3</v>
      </c>
      <c r="E76" s="1">
        <v>1.1156299999999999</v>
      </c>
      <c r="F76">
        <f t="shared" si="12"/>
        <v>92.433448515999999</v>
      </c>
      <c r="G76">
        <f t="shared" si="8"/>
        <v>43.559589310084824</v>
      </c>
      <c r="H76">
        <f>G76*(($N$3/($J$3/1000))*SQRT(($L$3+273)/$O$3))</f>
        <v>43.832439680506525</v>
      </c>
      <c r="I76">
        <f t="shared" si="11"/>
        <v>725.97060700958991</v>
      </c>
      <c r="J76" s="1">
        <f>C76*60*0.75/G76</f>
        <v>0.32484810403673764</v>
      </c>
      <c r="K76" s="1">
        <f>G76/((C76/60*0.75)*450)</f>
        <v>24.626894541133804</v>
      </c>
      <c r="L76" s="1">
        <f>E76*14.7</f>
        <v>16.399760999999998</v>
      </c>
      <c r="M76">
        <f>L76*C76</f>
        <v>5.1569048464499998</v>
      </c>
    </row>
    <row r="77" spans="1:13" x14ac:dyDescent="0.3">
      <c r="A77" s="1">
        <v>113.074</v>
      </c>
      <c r="B77" s="1">
        <f t="shared" si="9"/>
        <v>4550</v>
      </c>
      <c r="C77" s="1">
        <v>0.31709999999999999</v>
      </c>
      <c r="D77" s="1">
        <f t="shared" si="10"/>
        <v>3.9637500000000003E-3</v>
      </c>
      <c r="E77" s="1">
        <v>1.1095299999999999</v>
      </c>
      <c r="F77">
        <f t="shared" si="12"/>
        <v>92.244186163999998</v>
      </c>
      <c r="G77">
        <f t="shared" si="8"/>
        <v>43.953403188417631</v>
      </c>
      <c r="H77">
        <f>G77*(($N$3/($J$3/1000))*SQRT(($L$3+273)/$O$3))</f>
        <v>44.228720346618601</v>
      </c>
      <c r="I77">
        <f t="shared" si="11"/>
        <v>724.48414397297904</v>
      </c>
      <c r="J77" s="1">
        <f>C77*60*0.75/G77</f>
        <v>0.32465062918632487</v>
      </c>
      <c r="K77" s="1">
        <f>G77/((C77/60*0.75)*450)</f>
        <v>24.641874312858967</v>
      </c>
      <c r="L77" s="1">
        <f>E77*14.7</f>
        <v>16.310090999999996</v>
      </c>
      <c r="M77">
        <f>L77*C77</f>
        <v>5.1719298560999984</v>
      </c>
    </row>
    <row r="78" spans="1:13" x14ac:dyDescent="0.3">
      <c r="A78" s="1">
        <v>112.19499999999999</v>
      </c>
      <c r="B78" s="1">
        <f t="shared" si="9"/>
        <v>4600</v>
      </c>
      <c r="C78" s="1">
        <v>0.31940000000000002</v>
      </c>
      <c r="D78" s="1">
        <f t="shared" si="10"/>
        <v>3.9925000000000004E-3</v>
      </c>
      <c r="E78" s="1">
        <v>1.1056900000000001</v>
      </c>
      <c r="F78">
        <f t="shared" si="12"/>
        <v>91.527110269999994</v>
      </c>
      <c r="G78">
        <f t="shared" si="8"/>
        <v>44.090973635145041</v>
      </c>
      <c r="H78">
        <f>G78*(($N$3/($J$3/1000))*SQRT(($L$3+273)/$O$3))</f>
        <v>44.367152512842068</v>
      </c>
      <c r="I78">
        <f t="shared" si="11"/>
        <v>718.85224307133717</v>
      </c>
      <c r="J78" s="1">
        <f>C78*60*0.75/G78</f>
        <v>0.32598508980403285</v>
      </c>
      <c r="K78" s="1">
        <f>G78/((C78/60*0.75)*450)</f>
        <v>24.540999727347131</v>
      </c>
      <c r="L78" s="1">
        <f>E78*14.7</f>
        <v>16.253643</v>
      </c>
      <c r="M78">
        <f>L78*C78</f>
        <v>5.1914135742000003</v>
      </c>
    </row>
    <row r="79" spans="1:13" x14ac:dyDescent="0.3">
      <c r="A79" s="1">
        <v>111.06100000000001</v>
      </c>
      <c r="B79" s="1">
        <f t="shared" si="9"/>
        <v>4650</v>
      </c>
      <c r="C79" s="1">
        <v>0.32055</v>
      </c>
      <c r="D79" s="1">
        <f t="shared" si="10"/>
        <v>4.006875E-3</v>
      </c>
      <c r="E79" s="1">
        <v>1.09782</v>
      </c>
      <c r="F79">
        <f t="shared" si="12"/>
        <v>90.602008946000012</v>
      </c>
      <c r="G79">
        <f t="shared" si="8"/>
        <v>44.1197341710022</v>
      </c>
      <c r="H79">
        <f>G79*(($N$3/($J$3/1000))*SQRT(($L$3+273)/$O$3))</f>
        <v>44.396093200142033</v>
      </c>
      <c r="I79">
        <f t="shared" si="11"/>
        <v>711.58651426307586</v>
      </c>
      <c r="J79" s="1">
        <f>C79*60*0.75/G79</f>
        <v>0.32694553290125444</v>
      </c>
      <c r="K79" s="1">
        <f>G79/((C79/60*0.75)*450)</f>
        <v>24.468907493579966</v>
      </c>
      <c r="L79" s="1">
        <f>E79*14.7</f>
        <v>16.137954000000001</v>
      </c>
      <c r="M79">
        <f>L79*C79</f>
        <v>5.1730211546999998</v>
      </c>
    </row>
    <row r="80" spans="1:13" x14ac:dyDescent="0.3">
      <c r="A80" s="1">
        <v>109.973</v>
      </c>
      <c r="B80" s="1">
        <f t="shared" si="9"/>
        <v>4700</v>
      </c>
      <c r="C80" s="1">
        <v>0.32069999999999999</v>
      </c>
      <c r="D80" s="1">
        <f t="shared" si="10"/>
        <v>4.0087500000000002E-3</v>
      </c>
      <c r="E80" s="1">
        <v>1.09558</v>
      </c>
      <c r="F80">
        <f t="shared" si="12"/>
        <v>89.714433778</v>
      </c>
      <c r="G80">
        <f t="shared" si="8"/>
        <v>44.157277071588645</v>
      </c>
      <c r="H80">
        <f>G80*(($N$3/($J$3/1000))*SQRT(($L$3+273)/$O$3))</f>
        <v>44.433871263513389</v>
      </c>
      <c r="I80">
        <f t="shared" si="11"/>
        <v>704.61551519483191</v>
      </c>
      <c r="J80" s="1">
        <f>C80*60*0.75/G80</f>
        <v>0.3268204236552758</v>
      </c>
      <c r="K80" s="1">
        <f>G80/((C80/60*0.75)*450)</f>
        <v>24.478274370142341</v>
      </c>
      <c r="L80" s="1">
        <f>E80*14.7</f>
        <v>16.105025999999999</v>
      </c>
      <c r="M80">
        <f>L80*C80</f>
        <v>5.1648818381999995</v>
      </c>
    </row>
    <row r="81" spans="1:13" x14ac:dyDescent="0.3">
      <c r="A81" s="1">
        <v>108.654</v>
      </c>
      <c r="B81" s="1">
        <f t="shared" si="9"/>
        <v>4750</v>
      </c>
      <c r="C81" s="1">
        <v>0.32485000000000003</v>
      </c>
      <c r="D81" s="1">
        <f t="shared" si="10"/>
        <v>4.060625E-3</v>
      </c>
      <c r="E81" s="1">
        <v>1.0882700000000001</v>
      </c>
      <c r="F81">
        <f t="shared" si="12"/>
        <v>88.638412043999992</v>
      </c>
      <c r="G81">
        <f t="shared" si="8"/>
        <v>44.091785234998426</v>
      </c>
      <c r="H81">
        <f>G81*(($N$3/($J$3/1000))*SQRT(($L$3+273)/$O$3))</f>
        <v>44.367969196428433</v>
      </c>
      <c r="I81">
        <f t="shared" si="11"/>
        <v>696.16446025823848</v>
      </c>
      <c r="J81" s="1">
        <f>C81*60*0.75/G81</f>
        <v>0.33154134998363771</v>
      </c>
      <c r="K81" s="1">
        <f>G81/((C81/60*0.75)*450)</f>
        <v>24.129720170334167</v>
      </c>
      <c r="L81" s="1">
        <f>E81*14.7</f>
        <v>15.997569</v>
      </c>
      <c r="M81">
        <f>L81*C81</f>
        <v>5.1968102896500001</v>
      </c>
    </row>
    <row r="82" spans="1:13" x14ac:dyDescent="0.3">
      <c r="A82" s="1">
        <v>107.07599999999999</v>
      </c>
      <c r="B82" s="1">
        <f t="shared" si="9"/>
        <v>4800</v>
      </c>
      <c r="C82" s="1">
        <v>0.32455000000000001</v>
      </c>
      <c r="D82" s="1">
        <f t="shared" si="10"/>
        <v>4.0568749999999997E-3</v>
      </c>
      <c r="E82" s="1">
        <v>1.08396</v>
      </c>
      <c r="F82">
        <f t="shared" si="12"/>
        <v>87.35110173599999</v>
      </c>
      <c r="G82">
        <f t="shared" si="8"/>
        <v>43.908816455419412</v>
      </c>
      <c r="H82">
        <f>G82*(($N$3/($J$3/1000))*SQRT(($L$3+273)/$O$3))</f>
        <v>44.183854329384531</v>
      </c>
      <c r="I82">
        <f t="shared" si="11"/>
        <v>686.05394874198055</v>
      </c>
      <c r="J82" s="1">
        <f>C82*60*0.75/G82</f>
        <v>0.3326154330492645</v>
      </c>
      <c r="K82" s="1">
        <f>G82/((C82/60*0.75)*450)</f>
        <v>24.051800382981924</v>
      </c>
      <c r="L82" s="1">
        <f>E82*14.7</f>
        <v>15.934212</v>
      </c>
      <c r="M82">
        <f>L82*C82</f>
        <v>5.1714485045999998</v>
      </c>
    </row>
    <row r="83" spans="1:13" x14ac:dyDescent="0.3">
      <c r="A83" s="1">
        <v>105.24</v>
      </c>
      <c r="B83" s="1">
        <f t="shared" si="9"/>
        <v>4850</v>
      </c>
      <c r="C83" s="1">
        <v>0.32569999999999999</v>
      </c>
      <c r="D83" s="1">
        <f t="shared" si="10"/>
        <v>4.0712500000000002E-3</v>
      </c>
      <c r="E83" s="1">
        <v>1.0822099999999999</v>
      </c>
      <c r="F83">
        <f t="shared" si="12"/>
        <v>85.853318639999998</v>
      </c>
      <c r="G83">
        <f t="shared" si="8"/>
        <v>43.605466059692112</v>
      </c>
      <c r="H83">
        <f>G83*(($N$3/($J$3/1000))*SQRT(($L$3+273)/$O$3))</f>
        <v>43.878603794809443</v>
      </c>
      <c r="I83">
        <f t="shared" si="11"/>
        <v>674.29038781431905</v>
      </c>
      <c r="J83" s="1">
        <f>C83*60*0.75/G83</f>
        <v>0.33611611856037765</v>
      </c>
      <c r="K83" s="1">
        <f>G83/((C83/60*0.75)*450)</f>
        <v>23.801298296150989</v>
      </c>
      <c r="L83" s="1">
        <f>E83*14.7</f>
        <v>15.908486999999997</v>
      </c>
      <c r="M83">
        <f>L83*C83</f>
        <v>5.1813942158999993</v>
      </c>
    </row>
    <row r="84" spans="1:13" x14ac:dyDescent="0.3">
      <c r="A84" s="1">
        <v>103.63200000000001</v>
      </c>
      <c r="B84" s="1">
        <f t="shared" si="9"/>
        <v>4900</v>
      </c>
      <c r="C84" s="1">
        <v>0.32769999999999999</v>
      </c>
      <c r="D84" s="1">
        <f t="shared" si="10"/>
        <v>4.0962500000000001E-3</v>
      </c>
      <c r="E84" s="1">
        <v>1.0846</v>
      </c>
      <c r="F84">
        <f t="shared" si="12"/>
        <v>84.541534752000004</v>
      </c>
      <c r="G84">
        <f t="shared" si="8"/>
        <v>43.38187457166196</v>
      </c>
      <c r="H84">
        <f>G84*(($N$3/($J$3/1000))*SQRT(($L$3+273)/$O$3))</f>
        <v>43.653611765100678</v>
      </c>
      <c r="I84">
        <f t="shared" si="11"/>
        <v>663.98766125022348</v>
      </c>
      <c r="J84" s="1">
        <f>C84*60*0.75/G84</f>
        <v>0.3399230703053287</v>
      </c>
      <c r="K84" s="1">
        <f>G84/((C84/60*0.75)*450)</f>
        <v>23.534736823876557</v>
      </c>
      <c r="L84" s="1">
        <f>E84*14.7</f>
        <v>15.943619999999999</v>
      </c>
      <c r="M84">
        <f>L84*C84</f>
        <v>5.2247242739999997</v>
      </c>
    </row>
    <row r="85" spans="1:13" x14ac:dyDescent="0.3">
      <c r="A85" s="1">
        <v>102.33499999999999</v>
      </c>
      <c r="B85" s="1">
        <f t="shared" si="9"/>
        <v>4950</v>
      </c>
      <c r="C85" s="1">
        <v>0.32845000000000002</v>
      </c>
      <c r="D85" s="1">
        <f t="shared" si="10"/>
        <v>4.1056249999999999E-3</v>
      </c>
      <c r="E85" s="1">
        <v>1.08823</v>
      </c>
      <c r="F85">
        <f t="shared" si="12"/>
        <v>83.483460309999998</v>
      </c>
      <c r="G85">
        <f t="shared" si="8"/>
        <v>43.276063308671063</v>
      </c>
      <c r="H85">
        <f>G85*(($N$3/($J$3/1000))*SQRT(($L$3+273)/$O$3))</f>
        <v>43.547137717112051</v>
      </c>
      <c r="I85">
        <f t="shared" si="11"/>
        <v>655.67756401537758</v>
      </c>
      <c r="J85" s="1">
        <f>C85*60*0.75/G85</f>
        <v>0.34153406918227097</v>
      </c>
      <c r="K85" s="1">
        <f>G85/((C85/60*0.75)*450)</f>
        <v>23.423724664289747</v>
      </c>
      <c r="L85" s="1">
        <f>E85*14.7</f>
        <v>15.996981</v>
      </c>
      <c r="M85">
        <f>L85*C85</f>
        <v>5.2542084094500003</v>
      </c>
    </row>
    <row r="86" spans="1:13" x14ac:dyDescent="0.3">
      <c r="A86" s="1">
        <v>101.10599999999999</v>
      </c>
      <c r="B86" s="1">
        <f t="shared" si="9"/>
        <v>5000</v>
      </c>
      <c r="C86" s="1">
        <v>0.32869999999999999</v>
      </c>
      <c r="D86" s="1">
        <f t="shared" si="10"/>
        <v>4.1087499999999996E-3</v>
      </c>
      <c r="E86" s="1">
        <v>1.08687</v>
      </c>
      <c r="F86">
        <f t="shared" si="12"/>
        <v>82.480859315999993</v>
      </c>
      <c r="G86">
        <f t="shared" si="8"/>
        <v>43.188218303487275</v>
      </c>
      <c r="H86">
        <f>G86*(($N$3/($J$3/1000))*SQRT(($L$3+273)/$O$3))</f>
        <v>43.45874246472475</v>
      </c>
      <c r="I86">
        <f t="shared" si="11"/>
        <v>647.80315422229705</v>
      </c>
      <c r="J86" s="1">
        <f>C86*60*0.75/G86</f>
        <v>0.34248923852470309</v>
      </c>
      <c r="K86" s="1">
        <f>G86/((C86/60*0.75)*450)</f>
        <v>23.358398162992138</v>
      </c>
      <c r="L86" s="1">
        <f>E86*14.7</f>
        <v>15.976989</v>
      </c>
      <c r="M86">
        <f>L86*C86</f>
        <v>5.2516362843</v>
      </c>
    </row>
    <row r="87" spans="1:13" x14ac:dyDescent="0.3">
      <c r="A87" s="1">
        <v>99.314899999999994</v>
      </c>
      <c r="B87" s="1">
        <f t="shared" si="9"/>
        <v>5050</v>
      </c>
      <c r="C87" s="1">
        <v>0.32984999999999998</v>
      </c>
      <c r="D87" s="1">
        <f t="shared" si="10"/>
        <v>4.1231250000000001E-3</v>
      </c>
      <c r="E87" s="1">
        <v>1.0891</v>
      </c>
      <c r="F87">
        <f t="shared" si="12"/>
        <v>81.019705011399992</v>
      </c>
      <c r="G87">
        <f t="shared" si="8"/>
        <v>42.847367295797461</v>
      </c>
      <c r="H87">
        <f>G87*(($N$3/($J$3/1000))*SQRT(($L$3+273)/$O$3))</f>
        <v>43.115756420291483</v>
      </c>
      <c r="I87">
        <f t="shared" si="11"/>
        <v>636.32727514956593</v>
      </c>
      <c r="J87" s="1">
        <f>C87*60*0.75/G87</f>
        <v>0.34642151751190203</v>
      </c>
      <c r="K87" s="1">
        <f>G87/((C87/60*0.75)*450)</f>
        <v>23.093253725860556</v>
      </c>
      <c r="L87" s="1">
        <f>E87*14.7</f>
        <v>16.00977</v>
      </c>
      <c r="M87">
        <f>L87*C87</f>
        <v>5.2808226344999998</v>
      </c>
    </row>
    <row r="88" spans="1:13" x14ac:dyDescent="0.3">
      <c r="A88" s="1">
        <v>97.581500000000005</v>
      </c>
      <c r="B88" s="1">
        <f t="shared" si="9"/>
        <v>5100</v>
      </c>
      <c r="C88" s="1">
        <v>0.32969999999999999</v>
      </c>
      <c r="D88" s="1">
        <f t="shared" si="10"/>
        <v>4.1212499999999999E-3</v>
      </c>
      <c r="E88" s="1">
        <v>1.09185</v>
      </c>
      <c r="F88">
        <f t="shared" si="12"/>
        <v>79.605621558999999</v>
      </c>
      <c r="G88">
        <f t="shared" si="8"/>
        <v>42.516354586961988</v>
      </c>
      <c r="H88">
        <f>G88*(($N$3/($J$3/1000))*SQRT(($L$3+273)/$O$3))</f>
        <v>42.782670300258836</v>
      </c>
      <c r="I88">
        <f t="shared" si="11"/>
        <v>625.22108968550901</v>
      </c>
      <c r="J88" s="1">
        <f>C88*60*0.75/G88</f>
        <v>0.3489598330838492</v>
      </c>
      <c r="K88" s="1">
        <f>G88/((C88/60*0.75)*450)</f>
        <v>22.925274606254568</v>
      </c>
      <c r="L88" s="1">
        <f>E88*14.7</f>
        <v>16.050194999999999</v>
      </c>
      <c r="M88">
        <f>L88*C88</f>
        <v>5.2917492914999995</v>
      </c>
    </row>
    <row r="89" spans="1:13" x14ac:dyDescent="0.3">
      <c r="A89" s="1">
        <v>95.848600000000005</v>
      </c>
      <c r="B89" s="1">
        <f t="shared" si="9"/>
        <v>5150</v>
      </c>
      <c r="C89" s="1">
        <v>0.33095000000000002</v>
      </c>
      <c r="D89" s="1">
        <f t="shared" si="10"/>
        <v>4.1368749999999999E-3</v>
      </c>
      <c r="E89" s="1">
        <v>1.0940700000000001</v>
      </c>
      <c r="F89">
        <f t="shared" si="12"/>
        <v>78.191945999600009</v>
      </c>
      <c r="G89">
        <f t="shared" si="8"/>
        <v>42.170753157182951</v>
      </c>
      <c r="H89">
        <f>G89*(($N$3/($J$3/1000))*SQRT(($L$3+273)/$O$3))</f>
        <v>42.434904077844536</v>
      </c>
      <c r="I89">
        <f t="shared" si="11"/>
        <v>614.11810780558289</v>
      </c>
      <c r="J89" s="1">
        <f>C89*60*0.75/G89</f>
        <v>0.35315352193237554</v>
      </c>
      <c r="K89" s="1">
        <f>G89/((C89/60*0.75)*450)</f>
        <v>22.653037569116758</v>
      </c>
      <c r="L89" s="1">
        <f>E89*14.7</f>
        <v>16.082829</v>
      </c>
      <c r="M89">
        <f>L89*C89</f>
        <v>5.3226122575500003</v>
      </c>
    </row>
    <row r="90" spans="1:13" x14ac:dyDescent="0.3">
      <c r="A90" s="1">
        <v>94.803299999999993</v>
      </c>
      <c r="B90" s="1">
        <f t="shared" si="9"/>
        <v>5200</v>
      </c>
      <c r="C90" s="1">
        <v>0.33379999999999999</v>
      </c>
      <c r="D90" s="1">
        <f t="shared" si="10"/>
        <v>4.1724999999999991E-3</v>
      </c>
      <c r="E90" s="1">
        <v>1.0934600000000001</v>
      </c>
      <c r="F90">
        <f t="shared" si="12"/>
        <v>77.339204893800002</v>
      </c>
      <c r="G90">
        <f t="shared" si="8"/>
        <v>42.115809555739872</v>
      </c>
      <c r="H90">
        <f>G90*(($N$3/($J$3/1000))*SQRT(($L$3+273)/$O$3))</f>
        <v>42.379616318381522</v>
      </c>
      <c r="I90">
        <f t="shared" si="11"/>
        <v>607.42069482209467</v>
      </c>
      <c r="J90" s="1">
        <f>C90*60*0.75/G90</f>
        <v>0.35665941503795262</v>
      </c>
      <c r="K90" s="1">
        <f>G90/((C90/60*0.75)*450)</f>
        <v>22.430362588770318</v>
      </c>
      <c r="L90" s="1">
        <f>E90*14.7</f>
        <v>16.073862000000002</v>
      </c>
      <c r="M90">
        <f>L90*C90</f>
        <v>5.3654551356000004</v>
      </c>
    </row>
    <row r="91" spans="1:13" x14ac:dyDescent="0.3">
      <c r="A91" s="1">
        <v>93.0976</v>
      </c>
      <c r="B91" s="1">
        <f t="shared" si="9"/>
        <v>5250</v>
      </c>
      <c r="C91" s="1">
        <v>0.33129999999999998</v>
      </c>
      <c r="D91" s="1">
        <f t="shared" si="10"/>
        <v>4.14125E-3</v>
      </c>
      <c r="E91" s="1">
        <v>1.0880399999999999</v>
      </c>
      <c r="F91">
        <f t="shared" si="12"/>
        <v>75.947718713599997</v>
      </c>
      <c r="G91">
        <f t="shared" si="8"/>
        <v>41.755736019101477</v>
      </c>
      <c r="H91">
        <f>G91*(($N$3/($J$3/1000))*SQRT(($L$3+273)/$O$3))</f>
        <v>42.017287338121946</v>
      </c>
      <c r="I91">
        <f t="shared" si="11"/>
        <v>596.49198791887443</v>
      </c>
      <c r="J91" s="1">
        <f>C91*60*0.75/G91</f>
        <v>0.35704076664293488</v>
      </c>
      <c r="K91" s="1">
        <f>G91/((C91/60*0.75)*450)</f>
        <v>22.406404947031014</v>
      </c>
      <c r="L91" s="1">
        <f>E91*14.7</f>
        <v>15.994187999999998</v>
      </c>
      <c r="M91">
        <f>L91*C91</f>
        <v>5.2988744843999989</v>
      </c>
    </row>
    <row r="92" spans="1:13" x14ac:dyDescent="0.3">
      <c r="A92" s="1">
        <v>91.788600000000002</v>
      </c>
      <c r="B92" s="1">
        <f t="shared" si="9"/>
        <v>5300</v>
      </c>
      <c r="C92" s="1">
        <v>0.33239999999999997</v>
      </c>
      <c r="D92" s="1">
        <f t="shared" si="10"/>
        <v>4.1549999999999998E-3</v>
      </c>
      <c r="E92" s="1">
        <v>1.0833900000000001</v>
      </c>
      <c r="F92">
        <f t="shared" si="12"/>
        <v>74.8798548396</v>
      </c>
      <c r="G92">
        <f t="shared" si="8"/>
        <v>41.560711137279299</v>
      </c>
      <c r="H92">
        <f>G92*(($N$3/($J$3/1000))*SQRT(($L$3+273)/$O$3))</f>
        <v>41.821040851319339</v>
      </c>
      <c r="I92">
        <f t="shared" si="11"/>
        <v>588.10500466489373</v>
      </c>
      <c r="J92" s="1">
        <f>C92*60*0.75/G92</f>
        <v>0.35990721984020407</v>
      </c>
      <c r="K92" s="1">
        <f>G92/((C92/60*0.75)*450)</f>
        <v>22.227950868982109</v>
      </c>
      <c r="L92" s="1">
        <f>E92*14.7</f>
        <v>15.925833000000001</v>
      </c>
      <c r="M92">
        <f>L92*C92</f>
        <v>5.2937468891999995</v>
      </c>
    </row>
    <row r="93" spans="1:13" x14ac:dyDescent="0.3">
      <c r="A93" s="1">
        <v>90.593800000000002</v>
      </c>
      <c r="B93" s="1">
        <f t="shared" si="9"/>
        <v>5350</v>
      </c>
      <c r="C93" s="1">
        <v>0.33079999999999998</v>
      </c>
      <c r="D93" s="1">
        <f t="shared" si="10"/>
        <v>4.1349999999999998E-3</v>
      </c>
      <c r="E93" s="1">
        <v>1.0800700000000001</v>
      </c>
      <c r="F93">
        <f t="shared" si="12"/>
        <v>73.905153726800009</v>
      </c>
      <c r="G93">
        <f t="shared" si="8"/>
        <v>41.406699386153527</v>
      </c>
      <c r="H93">
        <f>G93*(($N$3/($J$3/1000))*SQRT(($L$3+273)/$O$3))</f>
        <v>41.666064394969993</v>
      </c>
      <c r="I93">
        <f t="shared" si="11"/>
        <v>580.44972002634802</v>
      </c>
      <c r="J93" s="1">
        <f>C93*60*0.75/G93</f>
        <v>0.35950704163051217</v>
      </c>
      <c r="K93" s="1">
        <f>G93/((C93/60*0.75)*450)</f>
        <v>22.252693476368954</v>
      </c>
      <c r="L93" s="1">
        <f>E93*14.7</f>
        <v>15.877029</v>
      </c>
      <c r="M93">
        <f>L93*C93</f>
        <v>5.2521211931999998</v>
      </c>
    </row>
    <row r="94" spans="1:13" x14ac:dyDescent="0.3">
      <c r="A94" s="1">
        <v>89.6374</v>
      </c>
      <c r="B94" s="1">
        <f t="shared" si="9"/>
        <v>5400</v>
      </c>
      <c r="C94" s="1">
        <v>0.33879999999999999</v>
      </c>
      <c r="D94" s="1">
        <f t="shared" si="10"/>
        <v>4.235E-3</v>
      </c>
      <c r="E94" s="1">
        <v>1.0789500000000001</v>
      </c>
      <c r="F94">
        <f t="shared" si="12"/>
        <v>73.124935996399998</v>
      </c>
      <c r="G94">
        <f t="shared" si="8"/>
        <v>41.352461449425071</v>
      </c>
      <c r="H94">
        <f>G94*(($N$3/($J$3/1000))*SQRT(($L$3+273)/$O$3))</f>
        <v>41.61148672039365</v>
      </c>
      <c r="I94">
        <f t="shared" si="11"/>
        <v>574.32190430128514</v>
      </c>
      <c r="J94" s="1">
        <f>C94*60*0.75/G94</f>
        <v>0.3686842201315193</v>
      </c>
      <c r="K94" s="1">
        <f>G94/((C94/60*0.75)*450)</f>
        <v>21.69878601570252</v>
      </c>
      <c r="L94" s="1">
        <f>E94*14.7</f>
        <v>15.860565000000001</v>
      </c>
      <c r="M94">
        <f>L94*C94</f>
        <v>5.3735594220000005</v>
      </c>
    </row>
    <row r="95" spans="1:13" x14ac:dyDescent="0.3">
      <c r="A95" s="1">
        <v>88.925600000000003</v>
      </c>
      <c r="B95" s="1">
        <f t="shared" si="9"/>
        <v>5450</v>
      </c>
      <c r="C95" s="1">
        <v>0.34379999999999999</v>
      </c>
      <c r="D95" s="1">
        <f t="shared" si="10"/>
        <v>4.2975000000000001E-3</v>
      </c>
      <c r="E95" s="1">
        <v>1.0792299999999999</v>
      </c>
      <c r="F95">
        <f t="shared" si="12"/>
        <v>72.544259521599997</v>
      </c>
      <c r="G95">
        <f t="shared" si="8"/>
        <v>41.403939092336365</v>
      </c>
      <c r="H95">
        <f>G95*(($N$3/($J$3/1000))*SQRT(($L$3+273)/$O$3))</f>
        <v>41.663286811109415</v>
      </c>
      <c r="I95">
        <f t="shared" si="11"/>
        <v>569.76128193292482</v>
      </c>
      <c r="J95" s="1">
        <f>C95*60*0.75/G95</f>
        <v>0.37366009947743339</v>
      </c>
      <c r="K95" s="1">
        <f>G95/((C95/60*0.75)*450)</f>
        <v>21.40983212065742</v>
      </c>
      <c r="L95" s="1">
        <f>E95*14.7</f>
        <v>15.864680999999997</v>
      </c>
      <c r="M95">
        <f>L95*C95</f>
        <v>5.454277327799999</v>
      </c>
    </row>
    <row r="96" spans="1:13" x14ac:dyDescent="0.3">
      <c r="A96" s="1">
        <v>88.647400000000005</v>
      </c>
      <c r="B96" s="1">
        <f t="shared" si="9"/>
        <v>5500</v>
      </c>
      <c r="C96" s="1">
        <v>0.3488</v>
      </c>
      <c r="D96" s="1">
        <f t="shared" si="10"/>
        <v>4.3600000000000002E-3</v>
      </c>
      <c r="E96" s="1">
        <v>1.0836600000000001</v>
      </c>
      <c r="F96">
        <f t="shared" si="12"/>
        <v>72.317307856400006</v>
      </c>
      <c r="G96">
        <f t="shared" si="8"/>
        <v>41.653072909226104</v>
      </c>
      <c r="H96">
        <f>G96*(($N$3/($J$3/1000))*SQRT(($L$3+273)/$O$3))</f>
        <v>41.913981162781496</v>
      </c>
      <c r="I96">
        <f t="shared" si="11"/>
        <v>567.97880772264421</v>
      </c>
      <c r="J96" s="1">
        <f>C96*60*0.75/G96</f>
        <v>0.37682693985641952</v>
      </c>
      <c r="K96" s="1">
        <f>G96/((C96/60*0.75)*450)</f>
        <v>21.22990464282676</v>
      </c>
      <c r="L96" s="1">
        <f>E96*14.7</f>
        <v>15.929802</v>
      </c>
      <c r="M96">
        <f>L96*C96</f>
        <v>5.5563149375999998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2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Mike Charity</cp:lastModifiedBy>
  <cp:revision/>
  <dcterms:created xsi:type="dcterms:W3CDTF">2019-10-18T15:00:30Z</dcterms:created>
  <dcterms:modified xsi:type="dcterms:W3CDTF">2023-03-26T15:07:09Z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