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/>
  <mc:AlternateContent xmlns:mc="http://schemas.openxmlformats.org/markup-compatibility/2006">
    <mc:Choice Requires="x15">
      <x15ac:absPath xmlns:x15ac="http://schemas.microsoft.com/office/spreadsheetml/2010/11/ac" url="/Users/kishudholiya/Desktop/Meet/"/>
    </mc:Choice>
  </mc:AlternateContent>
  <xr:revisionPtr revIDLastSave="0" documentId="8_{A9672A63-534D-A046-852F-5A57AACE6D28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Investment_Apprais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E31" i="1" s="1"/>
  <c r="C31" i="1"/>
  <c r="D30" i="1"/>
  <c r="E30" i="1" s="1"/>
  <c r="C30" i="1"/>
  <c r="D29" i="1"/>
  <c r="E29" i="1" s="1"/>
  <c r="C29" i="1"/>
  <c r="B25" i="1"/>
  <c r="C25" i="1" s="1"/>
  <c r="D25" i="1" s="1"/>
  <c r="E25" i="1" s="1"/>
  <c r="B24" i="1"/>
  <c r="C24" i="1" s="1"/>
  <c r="D24" i="1" s="1"/>
  <c r="E24" i="1" s="1"/>
  <c r="F24" i="1" s="1"/>
  <c r="B23" i="1"/>
  <c r="C23" i="1" s="1"/>
  <c r="D23" i="1" s="1"/>
  <c r="E23" i="1" s="1"/>
  <c r="F23" i="1" s="1"/>
  <c r="B19" i="1"/>
  <c r="B18" i="1"/>
  <c r="B17" i="1"/>
  <c r="G16" i="1"/>
  <c r="F16" i="1"/>
  <c r="E16" i="1"/>
  <c r="D16" i="1"/>
  <c r="C16" i="1"/>
  <c r="B6" i="1"/>
  <c r="F25" i="1" l="1"/>
  <c r="G25" i="1" s="1"/>
  <c r="B31" i="1"/>
  <c r="G24" i="1"/>
  <c r="B30" i="1"/>
  <c r="G23" i="1"/>
  <c r="B29" i="1"/>
  <c r="G19" i="1"/>
  <c r="G18" i="1"/>
  <c r="G17" i="1"/>
  <c r="F19" i="1"/>
  <c r="F18" i="1"/>
  <c r="F17" i="1"/>
  <c r="E19" i="1"/>
  <c r="E18" i="1"/>
  <c r="E17" i="1"/>
  <c r="D19" i="1"/>
  <c r="D18" i="1"/>
  <c r="D17" i="1"/>
  <c r="C19" i="1"/>
  <c r="C18" i="1"/>
  <c r="C17" i="1"/>
</calcChain>
</file>

<file path=xl/sharedStrings.xml><?xml version="1.0" encoding="utf-8"?>
<sst xmlns="http://schemas.openxmlformats.org/spreadsheetml/2006/main" count="55" uniqueCount="34">
  <si>
    <t>Model Assumptions</t>
  </si>
  <si>
    <t>Discount rate</t>
  </si>
  <si>
    <t>Initial investment per project (£m)</t>
  </si>
  <si>
    <t>Project life (years)</t>
  </si>
  <si>
    <t>Residual value (£m)</t>
  </si>
  <si>
    <t>Annual straight-line depreciation (£m)</t>
  </si>
  <si>
    <t>Project Cash Flows (£m)</t>
  </si>
  <si>
    <t>Project</t>
  </si>
  <si>
    <t>Initial</t>
  </si>
  <si>
    <t>Year 1</t>
  </si>
  <si>
    <t>Year 2</t>
  </si>
  <si>
    <t>Year 3</t>
  </si>
  <si>
    <t>Year 4</t>
  </si>
  <si>
    <t>Year 5</t>
  </si>
  <si>
    <t>Project A</t>
  </si>
  <si>
    <t>Project B</t>
  </si>
  <si>
    <t>Project C</t>
  </si>
  <si>
    <t>Discounting at 8%</t>
  </si>
  <si>
    <t>Item</t>
  </si>
  <si>
    <t>Discount factor</t>
  </si>
  <si>
    <t>Project A PV</t>
  </si>
  <si>
    <t>Project B PV</t>
  </si>
  <si>
    <t>Project C PV</t>
  </si>
  <si>
    <t>Cumulative Undiscounted Cash Flows (£m)</t>
  </si>
  <si>
    <t>Investment Appraisal Results</t>
  </si>
  <si>
    <t>Payback Period (years)</t>
  </si>
  <si>
    <t>ARR</t>
  </si>
  <si>
    <t>NPV @ 8% (£m)</t>
  </si>
  <si>
    <t>NPV Decision</t>
  </si>
  <si>
    <t>Best relative project</t>
  </si>
  <si>
    <t>Reason</t>
  </si>
  <si>
    <t>Shortest payback, highest ARR and highest NPV at 8%.</t>
  </si>
  <si>
    <t>Important note</t>
  </si>
  <si>
    <t>If NPV is negative, the project should normally be rejected despite relative ranking.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</si>
</sst>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\£0.00;[Red]\(\£0.00\);\-"/>
    <numFmt numFmtId="166" formatCode="0.0000"/>
  </numFmts>
  <fonts count="4">
    <font>
      <sz val="11"/>
      <name val="Carlito"/>
    </font>
    <font>
      <b/>
      <sz val="12"/>
      <color rgb="FFFFFFFF"/>
      <name val="Carlito"/>
    </font>
    <font>
      <b/>
      <sz val="11"/>
      <color rgb="FF000000"/>
      <name val="Carlito"/>
    </font>
    <font>
      <sz val="11"/>
      <color rgb="FF0000FF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164" fontId="3" fillId="4" borderId="0" xfId="0" applyNumberFormat="1" applyFont="1" applyFill="1" applyAlignment="1">
      <alignment wrapText="1"/>
    </xf>
    <xf numFmtId="165" fontId="3" fillId="4" borderId="0" xfId="0" applyNumberFormat="1" applyFont="1" applyFill="1" applyAlignment="1">
      <alignment wrapText="1"/>
    </xf>
    <xf numFmtId="165" fontId="0" fillId="0" borderId="0" xfId="0" applyNumberFormat="1" applyAlignment="1">
      <alignment wrapText="1"/>
    </xf>
    <xf numFmtId="0" fontId="2" fillId="3" borderId="0" xfId="0" applyFont="1" applyFill="1" applyAlignment="1">
      <alignment horizontal="center" vertical="center" wrapText="1"/>
    </xf>
    <xf numFmtId="165" fontId="3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workbookViewId="0">
      <selection activeCell="N15" sqref="N15"/>
    </sheetView>
  </sheetViews>
  <sheetFormatPr baseColWidth="10" defaultColWidth="8.83203125" defaultRowHeight="14"/>
  <cols>
    <col min="1" max="1" width="25" customWidth="1"/>
    <col min="2" max="2" width="21" customWidth="1"/>
    <col min="3" max="7" width="16" customWidth="1"/>
    <col min="8" max="8" width="5" customWidth="1"/>
  </cols>
  <sheetData>
    <row r="1" spans="1:8" ht="16">
      <c r="A1" s="10" t="s">
        <v>0</v>
      </c>
      <c r="B1" s="10"/>
      <c r="C1" s="10"/>
      <c r="D1" s="10"/>
      <c r="E1" s="10"/>
      <c r="F1" s="10"/>
      <c r="G1" s="10"/>
      <c r="H1" s="10"/>
    </row>
    <row r="2" spans="1:8" ht="15">
      <c r="A2" s="1" t="s">
        <v>1</v>
      </c>
      <c r="B2" s="2">
        <v>0.08</v>
      </c>
      <c r="C2" s="1"/>
      <c r="D2" s="1"/>
      <c r="E2" s="1"/>
      <c r="F2" s="1"/>
      <c r="G2" s="1"/>
      <c r="H2" s="1"/>
    </row>
    <row r="3" spans="1:8" ht="30">
      <c r="A3" s="1" t="s">
        <v>2</v>
      </c>
      <c r="B3" s="3">
        <v>50</v>
      </c>
      <c r="C3" s="1"/>
      <c r="D3" s="1"/>
      <c r="E3" s="1"/>
      <c r="F3" s="1"/>
      <c r="G3" s="1"/>
      <c r="H3" s="1"/>
    </row>
    <row r="4" spans="1:8" ht="15">
      <c r="A4" s="1" t="s">
        <v>3</v>
      </c>
      <c r="B4" s="3">
        <v>5</v>
      </c>
      <c r="C4" s="1"/>
      <c r="D4" s="1"/>
      <c r="E4" s="1"/>
      <c r="F4" s="1"/>
      <c r="G4" s="1"/>
      <c r="H4" s="1"/>
    </row>
    <row r="5" spans="1:8" ht="15">
      <c r="A5" s="1" t="s">
        <v>4</v>
      </c>
      <c r="B5" s="3">
        <v>0</v>
      </c>
      <c r="C5" s="1"/>
      <c r="D5" s="1"/>
      <c r="E5" s="1"/>
      <c r="F5" s="1"/>
      <c r="G5" s="1"/>
      <c r="H5" s="1"/>
    </row>
    <row r="6" spans="1:8" ht="30">
      <c r="A6" s="1" t="s">
        <v>5</v>
      </c>
      <c r="B6" s="4">
        <f>(B3-B5)/B4</f>
        <v>10</v>
      </c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 ht="16">
      <c r="A8" s="10" t="s">
        <v>6</v>
      </c>
      <c r="B8" s="10"/>
      <c r="C8" s="10"/>
      <c r="D8" s="10"/>
      <c r="E8" s="10"/>
      <c r="F8" s="10"/>
      <c r="G8" s="10"/>
      <c r="H8" s="10"/>
    </row>
    <row r="9" spans="1:8" ht="16">
      <c r="A9" s="5" t="s">
        <v>7</v>
      </c>
      <c r="B9" s="5" t="s">
        <v>8</v>
      </c>
      <c r="C9" s="5" t="s">
        <v>9</v>
      </c>
      <c r="D9" s="5" t="s">
        <v>10</v>
      </c>
      <c r="E9" s="5" t="s">
        <v>11</v>
      </c>
      <c r="F9" s="5" t="s">
        <v>12</v>
      </c>
      <c r="G9" s="5" t="s">
        <v>13</v>
      </c>
      <c r="H9" s="1"/>
    </row>
    <row r="10" spans="1:8" ht="15">
      <c r="A10" s="1" t="s">
        <v>14</v>
      </c>
      <c r="B10" s="6">
        <v>-50</v>
      </c>
      <c r="C10" s="6">
        <v>10</v>
      </c>
      <c r="D10" s="6">
        <v>12</v>
      </c>
      <c r="E10" s="6">
        <v>14</v>
      </c>
      <c r="F10" s="6">
        <v>10</v>
      </c>
      <c r="G10" s="6">
        <v>8</v>
      </c>
      <c r="H10" s="1"/>
    </row>
    <row r="11" spans="1:8" ht="15">
      <c r="A11" s="1" t="s">
        <v>15</v>
      </c>
      <c r="B11" s="6">
        <v>-50</v>
      </c>
      <c r="C11" s="6">
        <v>11</v>
      </c>
      <c r="D11" s="6">
        <v>11</v>
      </c>
      <c r="E11" s="6">
        <v>11</v>
      </c>
      <c r="F11" s="6">
        <v>11</v>
      </c>
      <c r="G11" s="6">
        <v>11</v>
      </c>
      <c r="H11" s="1"/>
    </row>
    <row r="12" spans="1:8" ht="15">
      <c r="A12" s="1" t="s">
        <v>16</v>
      </c>
      <c r="B12" s="6">
        <v>-50</v>
      </c>
      <c r="C12" s="6">
        <v>5</v>
      </c>
      <c r="D12" s="6">
        <v>10</v>
      </c>
      <c r="E12" s="6">
        <v>20</v>
      </c>
      <c r="F12" s="6">
        <v>25</v>
      </c>
      <c r="G12" s="6">
        <v>5</v>
      </c>
      <c r="H12" s="1"/>
    </row>
    <row r="13" spans="1:8">
      <c r="A13" s="1"/>
      <c r="B13" s="1"/>
      <c r="C13" s="1"/>
      <c r="D13" s="1"/>
      <c r="E13" s="1"/>
      <c r="F13" s="1"/>
      <c r="G13" s="1"/>
      <c r="H13" s="1"/>
    </row>
    <row r="14" spans="1:8" ht="16">
      <c r="A14" s="10" t="s">
        <v>17</v>
      </c>
      <c r="B14" s="10"/>
      <c r="C14" s="10"/>
      <c r="D14" s="10"/>
      <c r="E14" s="10"/>
      <c r="F14" s="10"/>
      <c r="G14" s="10"/>
      <c r="H14" s="10"/>
    </row>
    <row r="15" spans="1:8" ht="16">
      <c r="A15" s="5" t="s">
        <v>18</v>
      </c>
      <c r="B15" s="5" t="s">
        <v>8</v>
      </c>
      <c r="C15" s="5" t="s">
        <v>9</v>
      </c>
      <c r="D15" s="5" t="s">
        <v>10</v>
      </c>
      <c r="E15" s="5" t="s">
        <v>11</v>
      </c>
      <c r="F15" s="5" t="s">
        <v>12</v>
      </c>
      <c r="G15" s="5" t="s">
        <v>13</v>
      </c>
      <c r="H15" s="1"/>
    </row>
    <row r="16" spans="1:8" ht="15">
      <c r="A16" s="1" t="s">
        <v>19</v>
      </c>
      <c r="B16" s="1">
        <v>1</v>
      </c>
      <c r="C16" s="7">
        <f>1/(1+$B$2)^1</f>
        <v>0.92592592592592582</v>
      </c>
      <c r="D16" s="7">
        <f>1/(1+$B$2)^2</f>
        <v>0.85733882030178321</v>
      </c>
      <c r="E16" s="7">
        <f>1/(1+$B$2)^3</f>
        <v>0.79383224102016958</v>
      </c>
      <c r="F16" s="7">
        <f>1/(1+$B$2)^4</f>
        <v>0.73502985279645328</v>
      </c>
      <c r="G16" s="7">
        <f>1/(1+$B$2)^5</f>
        <v>0.68058319703375303</v>
      </c>
      <c r="H16" s="1"/>
    </row>
    <row r="17" spans="1:8" ht="15">
      <c r="A17" s="1" t="s">
        <v>20</v>
      </c>
      <c r="B17" s="4">
        <f>B10</f>
        <v>-50</v>
      </c>
      <c r="C17" s="4">
        <f t="shared" ref="C17:G19" si="0">C10*C$16</f>
        <v>9.2592592592592577</v>
      </c>
      <c r="D17" s="4">
        <f t="shared" si="0"/>
        <v>10.288065843621398</v>
      </c>
      <c r="E17" s="4">
        <f t="shared" si="0"/>
        <v>11.113651374282375</v>
      </c>
      <c r="F17" s="4">
        <f t="shared" si="0"/>
        <v>7.350298527964533</v>
      </c>
      <c r="G17" s="4">
        <f t="shared" si="0"/>
        <v>5.4446655762700242</v>
      </c>
      <c r="H17" s="1"/>
    </row>
    <row r="18" spans="1:8" ht="15">
      <c r="A18" s="1" t="s">
        <v>21</v>
      </c>
      <c r="B18" s="4">
        <f>B11</f>
        <v>-50</v>
      </c>
      <c r="C18" s="4">
        <f t="shared" si="0"/>
        <v>10.185185185185183</v>
      </c>
      <c r="D18" s="4">
        <f t="shared" si="0"/>
        <v>9.4307270233196157</v>
      </c>
      <c r="E18" s="4">
        <f t="shared" si="0"/>
        <v>8.7321546512218653</v>
      </c>
      <c r="F18" s="4">
        <f t="shared" si="0"/>
        <v>8.0853283807609859</v>
      </c>
      <c r="G18" s="4">
        <f t="shared" si="0"/>
        <v>7.4864151673712831</v>
      </c>
      <c r="H18" s="1"/>
    </row>
    <row r="19" spans="1:8" ht="15">
      <c r="A19" s="1" t="s">
        <v>22</v>
      </c>
      <c r="B19" s="4">
        <f>B12</f>
        <v>-50</v>
      </c>
      <c r="C19" s="4">
        <f t="shared" si="0"/>
        <v>4.6296296296296289</v>
      </c>
      <c r="D19" s="4">
        <f t="shared" si="0"/>
        <v>8.5733882030178314</v>
      </c>
      <c r="E19" s="4">
        <f t="shared" si="0"/>
        <v>15.876644820403392</v>
      </c>
      <c r="F19" s="4">
        <f t="shared" si="0"/>
        <v>18.375746319911332</v>
      </c>
      <c r="G19" s="4">
        <f t="shared" si="0"/>
        <v>3.4029159851687654</v>
      </c>
      <c r="H19" s="1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 ht="16">
      <c r="A21" s="10" t="s">
        <v>23</v>
      </c>
      <c r="B21" s="10"/>
      <c r="C21" s="10"/>
      <c r="D21" s="10"/>
      <c r="E21" s="10"/>
      <c r="F21" s="10"/>
      <c r="G21" s="10"/>
      <c r="H21" s="10"/>
    </row>
    <row r="22" spans="1:8" ht="16">
      <c r="A22" s="5" t="s">
        <v>7</v>
      </c>
      <c r="B22" s="5" t="s">
        <v>8</v>
      </c>
      <c r="C22" s="5" t="s">
        <v>9</v>
      </c>
      <c r="D22" s="5" t="s">
        <v>10</v>
      </c>
      <c r="E22" s="5" t="s">
        <v>11</v>
      </c>
      <c r="F22" s="5" t="s">
        <v>12</v>
      </c>
      <c r="G22" s="5" t="s">
        <v>13</v>
      </c>
      <c r="H22" s="1"/>
    </row>
    <row r="23" spans="1:8" ht="15">
      <c r="A23" s="1" t="s">
        <v>14</v>
      </c>
      <c r="B23" s="4">
        <f>B10</f>
        <v>-50</v>
      </c>
      <c r="C23" s="4">
        <f t="shared" ref="C23:G25" si="1">B23+C10</f>
        <v>-40</v>
      </c>
      <c r="D23" s="4">
        <f t="shared" si="1"/>
        <v>-28</v>
      </c>
      <c r="E23" s="4">
        <f t="shared" si="1"/>
        <v>-14</v>
      </c>
      <c r="F23" s="4">
        <f t="shared" si="1"/>
        <v>-4</v>
      </c>
      <c r="G23" s="4">
        <f t="shared" si="1"/>
        <v>4</v>
      </c>
      <c r="H23" s="1"/>
    </row>
    <row r="24" spans="1:8" ht="15">
      <c r="A24" s="1" t="s">
        <v>15</v>
      </c>
      <c r="B24" s="4">
        <f>B11</f>
        <v>-50</v>
      </c>
      <c r="C24" s="4">
        <f t="shared" si="1"/>
        <v>-39</v>
      </c>
      <c r="D24" s="4">
        <f t="shared" si="1"/>
        <v>-28</v>
      </c>
      <c r="E24" s="4">
        <f t="shared" si="1"/>
        <v>-17</v>
      </c>
      <c r="F24" s="4">
        <f t="shared" si="1"/>
        <v>-6</v>
      </c>
      <c r="G24" s="4">
        <f t="shared" si="1"/>
        <v>5</v>
      </c>
      <c r="H24" s="1"/>
    </row>
    <row r="25" spans="1:8" ht="15">
      <c r="A25" s="1" t="s">
        <v>16</v>
      </c>
      <c r="B25" s="4">
        <f>B12</f>
        <v>-50</v>
      </c>
      <c r="C25" s="4">
        <f t="shared" si="1"/>
        <v>-45</v>
      </c>
      <c r="D25" s="4">
        <f t="shared" si="1"/>
        <v>-35</v>
      </c>
      <c r="E25" s="4">
        <f t="shared" si="1"/>
        <v>-15</v>
      </c>
      <c r="F25" s="4">
        <f t="shared" si="1"/>
        <v>10</v>
      </c>
      <c r="G25" s="4">
        <f t="shared" si="1"/>
        <v>15</v>
      </c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 ht="16">
      <c r="A27" s="10" t="s">
        <v>24</v>
      </c>
      <c r="B27" s="10"/>
      <c r="C27" s="10"/>
      <c r="D27" s="10"/>
      <c r="E27" s="10"/>
      <c r="F27" s="10"/>
      <c r="G27" s="10"/>
      <c r="H27" s="10"/>
    </row>
    <row r="28" spans="1:8" ht="32">
      <c r="A28" s="5" t="s">
        <v>7</v>
      </c>
      <c r="B28" s="5" t="s">
        <v>25</v>
      </c>
      <c r="C28" s="5" t="s">
        <v>26</v>
      </c>
      <c r="D28" s="5" t="s">
        <v>27</v>
      </c>
      <c r="E28" s="5" t="s">
        <v>28</v>
      </c>
      <c r="F28" s="1"/>
      <c r="G28" s="1"/>
      <c r="H28" s="1"/>
    </row>
    <row r="29" spans="1:8" ht="15">
      <c r="A29" s="1" t="s">
        <v>14</v>
      </c>
      <c r="B29" s="8">
        <f>4+ABS(F23)/G10</f>
        <v>4.5</v>
      </c>
      <c r="C29" s="9">
        <f>((SUM(C10:G10)-$B$3)/$B$4)/$B$3</f>
        <v>1.6E-2</v>
      </c>
      <c r="D29" s="4">
        <f>NPV($B$2,C10:G10)+B10</f>
        <v>-6.5440594186024157</v>
      </c>
      <c r="E29" s="1" t="str">
        <f>IF(D29&gt;0,"Accept","Reject")</f>
        <v>Reject</v>
      </c>
      <c r="F29" s="1"/>
      <c r="G29" s="1"/>
      <c r="H29" s="1"/>
    </row>
    <row r="30" spans="1:8" ht="15">
      <c r="A30" s="1" t="s">
        <v>15</v>
      </c>
      <c r="B30" s="8">
        <f>4+ABS(F24)/G11</f>
        <v>4.545454545454545</v>
      </c>
      <c r="C30" s="9">
        <f>((SUM(C11:G11)-$B$3)/$B$4)/$B$3</f>
        <v>0.02</v>
      </c>
      <c r="D30" s="4">
        <f>NPV($B$2,C11:G11)+B11</f>
        <v>-6.0801895921410676</v>
      </c>
      <c r="E30" s="1" t="str">
        <f>IF(D30&gt;0,"Accept","Reject")</f>
        <v>Reject</v>
      </c>
      <c r="F30" s="1"/>
      <c r="G30" s="1"/>
      <c r="H30" s="1"/>
    </row>
    <row r="31" spans="1:8" ht="15">
      <c r="A31" s="1" t="s">
        <v>16</v>
      </c>
      <c r="B31" s="8">
        <f>3+ABS(E25)/F12</f>
        <v>3.6</v>
      </c>
      <c r="C31" s="9">
        <f>((SUM(C12:G12)-$B$3)/$B$4)/$B$3</f>
        <v>0.06</v>
      </c>
      <c r="D31" s="4">
        <f>NPV($B$2,C12:G12)+B12</f>
        <v>0.85832495813094312</v>
      </c>
      <c r="E31" s="1" t="str">
        <f>IF(D31&gt;0,"Accept","Reject")</f>
        <v>Accept</v>
      </c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 ht="15">
      <c r="A33" s="1" t="s">
        <v>29</v>
      </c>
      <c r="B33" s="1" t="s">
        <v>16</v>
      </c>
      <c r="C33" s="1"/>
      <c r="D33" s="1"/>
      <c r="E33" s="1"/>
      <c r="F33" s="1"/>
      <c r="G33" s="1"/>
      <c r="H33" s="1"/>
    </row>
    <row r="34" spans="1:8" ht="45">
      <c r="A34" s="1" t="s">
        <v>30</v>
      </c>
      <c r="B34" s="1" t="s">
        <v>31</v>
      </c>
      <c r="C34" s="1"/>
      <c r="D34" s="1"/>
      <c r="E34" s="1"/>
      <c r="F34" s="1"/>
      <c r="G34" s="1"/>
      <c r="H34" s="1"/>
    </row>
    <row r="35" spans="1:8" ht="60">
      <c r="A35" s="1" t="s">
        <v>32</v>
      </c>
      <c r="B35" s="1" t="s">
        <v>33</v>
      </c>
      <c r="C35" s="1"/>
      <c r="D35" s="1"/>
      <c r="E35" s="1"/>
      <c r="F35" s="1"/>
      <c r="G35" s="1"/>
      <c r="H35" s="1"/>
    </row>
  </sheetData>
  <mergeCells count="5">
    <mergeCell ref="A21:H21"/>
    <mergeCell ref="A27:H27"/>
    <mergeCell ref="A1:H1"/>
    <mergeCell ref="A8:H8"/>
    <mergeCell ref="A14:H14"/>
  </mergeCells>
  <conditionalFormatting sqref="D29:D31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kishu dholiya</cp:lastModifiedBy>
  <dcterms:created xsi:type="dcterms:W3CDTF">2026-08-13T21:25:14Z</dcterms:created>
  <dcterms:modified xsi:type="dcterms:W3CDTF">2026-08-13T21:25:59Z</dcterms:modified>
</cp:coreProperties>
</file>