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dylan\Downloads\"/>
    </mc:Choice>
  </mc:AlternateContent>
  <xr:revisionPtr revIDLastSave="0" documentId="13_ncr:1_{E7123A6A-9A02-4970-92C4-5CD62B71A9CF}" xr6:coauthVersionLast="47" xr6:coauthVersionMax="47" xr10:uidLastSave="{00000000-0000-0000-0000-000000000000}"/>
  <bookViews>
    <workbookView xWindow="-120" yWindow="-120" windowWidth="38640" windowHeight="21240" tabRatio="263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1" l="1"/>
  <c r="J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8" i="1"/>
  <c r="I8" i="1"/>
  <c r="K4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8" i="1"/>
  <c r="E9" i="1"/>
  <c r="L9" i="1" s="1"/>
  <c r="M9" i="1" s="1"/>
  <c r="E10" i="1"/>
  <c r="E11" i="1"/>
  <c r="E12" i="1"/>
  <c r="E13" i="1"/>
  <c r="E14" i="1"/>
  <c r="L14" i="1" s="1"/>
  <c r="M14" i="1" s="1"/>
  <c r="E15" i="1"/>
  <c r="L15" i="1" s="1"/>
  <c r="M15" i="1" s="1"/>
  <c r="E16" i="1"/>
  <c r="L16" i="1" s="1"/>
  <c r="M16" i="1" s="1"/>
  <c r="E17" i="1"/>
  <c r="L17" i="1" s="1"/>
  <c r="M17" i="1" s="1"/>
  <c r="E18" i="1"/>
  <c r="L18" i="1" s="1"/>
  <c r="M18" i="1" s="1"/>
  <c r="E19" i="1"/>
  <c r="E20" i="1"/>
  <c r="L20" i="1" s="1"/>
  <c r="M20" i="1" s="1"/>
  <c r="E21" i="1"/>
  <c r="L21" i="1" s="1"/>
  <c r="M21" i="1" s="1"/>
  <c r="E22" i="1"/>
  <c r="L22" i="1" s="1"/>
  <c r="M22" i="1" s="1"/>
  <c r="E23" i="1"/>
  <c r="L23" i="1" s="1"/>
  <c r="M23" i="1" s="1"/>
  <c r="E24" i="1"/>
  <c r="L24" i="1" s="1"/>
  <c r="M24" i="1" s="1"/>
  <c r="E25" i="1"/>
  <c r="E26" i="1"/>
  <c r="L26" i="1" s="1"/>
  <c r="M26" i="1" s="1"/>
  <c r="E27" i="1"/>
  <c r="L27" i="1" s="1"/>
  <c r="M27" i="1" s="1"/>
  <c r="E28" i="1"/>
  <c r="L28" i="1" s="1"/>
  <c r="M28" i="1" s="1"/>
  <c r="E29" i="1"/>
  <c r="L29" i="1" s="1"/>
  <c r="M29" i="1" s="1"/>
  <c r="E30" i="1"/>
  <c r="L30" i="1" s="1"/>
  <c r="M30" i="1" s="1"/>
  <c r="E31" i="1"/>
  <c r="E32" i="1"/>
  <c r="L32" i="1" s="1"/>
  <c r="M32" i="1" s="1"/>
  <c r="E33" i="1"/>
  <c r="L33" i="1" s="1"/>
  <c r="M33" i="1" s="1"/>
  <c r="E34" i="1"/>
  <c r="L34" i="1" s="1"/>
  <c r="M34" i="1" s="1"/>
  <c r="E35" i="1"/>
  <c r="L35" i="1" s="1"/>
  <c r="M35" i="1" s="1"/>
  <c r="E36" i="1"/>
  <c r="L36" i="1" s="1"/>
  <c r="M36" i="1" s="1"/>
  <c r="E37" i="1"/>
  <c r="E38" i="1"/>
  <c r="L38" i="1" s="1"/>
  <c r="M38" i="1" s="1"/>
  <c r="E39" i="1"/>
  <c r="L39" i="1" s="1"/>
  <c r="M39" i="1" s="1"/>
  <c r="E40" i="1"/>
  <c r="L40" i="1" s="1"/>
  <c r="M40" i="1" s="1"/>
  <c r="E41" i="1"/>
  <c r="L41" i="1" s="1"/>
  <c r="M41" i="1" s="1"/>
  <c r="E42" i="1"/>
  <c r="L42" i="1" s="1"/>
  <c r="M42" i="1" s="1"/>
  <c r="E43" i="1"/>
  <c r="L43" i="1" s="1"/>
  <c r="M43" i="1" s="1"/>
  <c r="E44" i="1"/>
  <c r="L44" i="1" s="1"/>
  <c r="M44" i="1" s="1"/>
  <c r="E45" i="1"/>
  <c r="L45" i="1" s="1"/>
  <c r="M45" i="1" s="1"/>
  <c r="E46" i="1"/>
  <c r="L46" i="1" s="1"/>
  <c r="M46" i="1" s="1"/>
  <c r="E47" i="1"/>
  <c r="L47" i="1" s="1"/>
  <c r="M47" i="1" s="1"/>
  <c r="E48" i="1"/>
  <c r="L48" i="1" s="1"/>
  <c r="M48" i="1" s="1"/>
  <c r="E49" i="1"/>
  <c r="L49" i="1" s="1"/>
  <c r="M49" i="1" s="1"/>
  <c r="E50" i="1"/>
  <c r="L50" i="1" s="1"/>
  <c r="M50" i="1" s="1"/>
  <c r="E51" i="1"/>
  <c r="L51" i="1" s="1"/>
  <c r="M51" i="1" s="1"/>
  <c r="E52" i="1"/>
  <c r="L52" i="1" s="1"/>
  <c r="M52" i="1" s="1"/>
  <c r="E53" i="1"/>
  <c r="L53" i="1" s="1"/>
  <c r="M53" i="1" s="1"/>
  <c r="E54" i="1"/>
  <c r="L54" i="1" s="1"/>
  <c r="M54" i="1" s="1"/>
  <c r="E55" i="1"/>
  <c r="L55" i="1" s="1"/>
  <c r="M55" i="1" s="1"/>
  <c r="E56" i="1"/>
  <c r="L56" i="1" s="1"/>
  <c r="M56" i="1" s="1"/>
  <c r="E57" i="1"/>
  <c r="L57" i="1" s="1"/>
  <c r="M57" i="1" s="1"/>
  <c r="E58" i="1"/>
  <c r="L58" i="1" s="1"/>
  <c r="M58" i="1" s="1"/>
  <c r="E59" i="1"/>
  <c r="L59" i="1" s="1"/>
  <c r="M59" i="1" s="1"/>
  <c r="E60" i="1"/>
  <c r="L60" i="1" s="1"/>
  <c r="M60" i="1" s="1"/>
  <c r="E61" i="1"/>
  <c r="L61" i="1" s="1"/>
  <c r="M61" i="1" s="1"/>
  <c r="E62" i="1"/>
  <c r="L62" i="1" s="1"/>
  <c r="M62" i="1" s="1"/>
  <c r="E63" i="1"/>
  <c r="L63" i="1" s="1"/>
  <c r="M63" i="1" s="1"/>
  <c r="E64" i="1"/>
  <c r="L64" i="1" s="1"/>
  <c r="M64" i="1" s="1"/>
  <c r="E65" i="1"/>
  <c r="L65" i="1" s="1"/>
  <c r="M65" i="1" s="1"/>
  <c r="E66" i="1"/>
  <c r="L66" i="1" s="1"/>
  <c r="M66" i="1" s="1"/>
  <c r="E67" i="1"/>
  <c r="L67" i="1" s="1"/>
  <c r="M67" i="1" s="1"/>
  <c r="E68" i="1"/>
  <c r="L68" i="1" s="1"/>
  <c r="M68" i="1" s="1"/>
  <c r="E69" i="1"/>
  <c r="L69" i="1" s="1"/>
  <c r="M69" i="1" s="1"/>
  <c r="E70" i="1"/>
  <c r="L70" i="1" s="1"/>
  <c r="M70" i="1" s="1"/>
  <c r="E71" i="1"/>
  <c r="L71" i="1" s="1"/>
  <c r="M71" i="1" s="1"/>
  <c r="E72" i="1"/>
  <c r="L72" i="1" s="1"/>
  <c r="M72" i="1" s="1"/>
  <c r="E73" i="1"/>
  <c r="L73" i="1" s="1"/>
  <c r="M73" i="1" s="1"/>
  <c r="E74" i="1"/>
  <c r="L74" i="1" s="1"/>
  <c r="M74" i="1" s="1"/>
  <c r="E75" i="1"/>
  <c r="L75" i="1" s="1"/>
  <c r="M75" i="1" s="1"/>
  <c r="E76" i="1"/>
  <c r="L76" i="1" s="1"/>
  <c r="M76" i="1" s="1"/>
  <c r="E77" i="1"/>
  <c r="L77" i="1" s="1"/>
  <c r="M77" i="1" s="1"/>
  <c r="E78" i="1"/>
  <c r="L78" i="1" s="1"/>
  <c r="M78" i="1" s="1"/>
  <c r="E79" i="1"/>
  <c r="L79" i="1" s="1"/>
  <c r="M79" i="1" s="1"/>
  <c r="E80" i="1"/>
  <c r="L80" i="1" s="1"/>
  <c r="M80" i="1" s="1"/>
  <c r="E81" i="1"/>
  <c r="L81" i="1" s="1"/>
  <c r="M81" i="1" s="1"/>
  <c r="E82" i="1"/>
  <c r="L82" i="1" s="1"/>
  <c r="M82" i="1" s="1"/>
  <c r="E83" i="1"/>
  <c r="L83" i="1" s="1"/>
  <c r="M83" i="1" s="1"/>
  <c r="E84" i="1"/>
  <c r="L84" i="1" s="1"/>
  <c r="M84" i="1" s="1"/>
  <c r="E85" i="1"/>
  <c r="L85" i="1" s="1"/>
  <c r="M85" i="1" s="1"/>
  <c r="E86" i="1"/>
  <c r="L86" i="1" s="1"/>
  <c r="M86" i="1" s="1"/>
  <c r="E87" i="1"/>
  <c r="L87" i="1" s="1"/>
  <c r="M87" i="1" s="1"/>
  <c r="E88" i="1"/>
  <c r="L88" i="1" s="1"/>
  <c r="M88" i="1" s="1"/>
  <c r="E89" i="1"/>
  <c r="L89" i="1" s="1"/>
  <c r="M89" i="1" s="1"/>
  <c r="E90" i="1"/>
  <c r="L90" i="1" s="1"/>
  <c r="M90" i="1" s="1"/>
  <c r="E91" i="1"/>
  <c r="L91" i="1" s="1"/>
  <c r="M91" i="1" s="1"/>
  <c r="E92" i="1"/>
  <c r="L92" i="1" s="1"/>
  <c r="M92" i="1" s="1"/>
  <c r="E93" i="1"/>
  <c r="L93" i="1" s="1"/>
  <c r="M93" i="1" s="1"/>
  <c r="E94" i="1"/>
  <c r="L94" i="1" s="1"/>
  <c r="M94" i="1" s="1"/>
  <c r="E95" i="1"/>
  <c r="L95" i="1" s="1"/>
  <c r="M95" i="1" s="1"/>
  <c r="E96" i="1"/>
  <c r="L96" i="1" s="1"/>
  <c r="M96" i="1" s="1"/>
  <c r="E97" i="1"/>
  <c r="L97" i="1" s="1"/>
  <c r="M97" i="1" s="1"/>
  <c r="E98" i="1"/>
  <c r="L98" i="1" s="1"/>
  <c r="M98" i="1" s="1"/>
  <c r="E8" i="1"/>
  <c r="F8" i="1" s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L12" i="1" l="1"/>
  <c r="M12" i="1" s="1"/>
  <c r="L37" i="1"/>
  <c r="M37" i="1" s="1"/>
  <c r="L31" i="1"/>
  <c r="M31" i="1" s="1"/>
  <c r="L25" i="1"/>
  <c r="M25" i="1" s="1"/>
  <c r="L19" i="1"/>
  <c r="M19" i="1" s="1"/>
  <c r="L8" i="1"/>
  <c r="M8" i="1" s="1"/>
  <c r="L10" i="1"/>
  <c r="M10" i="1" s="1"/>
  <c r="L13" i="1"/>
  <c r="M13" i="1" s="1"/>
  <c r="L11" i="1"/>
  <c r="M11" i="1" s="1"/>
  <c r="F98" i="1"/>
  <c r="G8" i="1"/>
  <c r="F97" i="1"/>
  <c r="F91" i="1"/>
  <c r="F85" i="1"/>
  <c r="F67" i="1"/>
  <c r="F61" i="1"/>
  <c r="F55" i="1"/>
  <c r="F49" i="1"/>
  <c r="F43" i="1"/>
  <c r="F37" i="1"/>
  <c r="F31" i="1"/>
  <c r="F25" i="1"/>
  <c r="F19" i="1"/>
  <c r="F13" i="1"/>
  <c r="F96" i="1"/>
  <c r="F90" i="1"/>
  <c r="F84" i="1"/>
  <c r="F78" i="1"/>
  <c r="F72" i="1"/>
  <c r="F66" i="1"/>
  <c r="F60" i="1"/>
  <c r="F54" i="1"/>
  <c r="F48" i="1"/>
  <c r="F42" i="1"/>
  <c r="F36" i="1"/>
  <c r="F30" i="1"/>
  <c r="F24" i="1"/>
  <c r="F18" i="1"/>
  <c r="F12" i="1"/>
  <c r="F73" i="1"/>
  <c r="F89" i="1"/>
  <c r="F71" i="1"/>
  <c r="F53" i="1"/>
  <c r="F41" i="1"/>
  <c r="F23" i="1"/>
  <c r="F94" i="1"/>
  <c r="F88" i="1"/>
  <c r="F82" i="1"/>
  <c r="F76" i="1"/>
  <c r="F70" i="1"/>
  <c r="F64" i="1"/>
  <c r="F58" i="1"/>
  <c r="F52" i="1"/>
  <c r="F46" i="1"/>
  <c r="F40" i="1"/>
  <c r="F34" i="1"/>
  <c r="F28" i="1"/>
  <c r="F22" i="1"/>
  <c r="F16" i="1"/>
  <c r="F10" i="1"/>
  <c r="F79" i="1"/>
  <c r="F95" i="1"/>
  <c r="F77" i="1"/>
  <c r="F65" i="1"/>
  <c r="F47" i="1"/>
  <c r="F29" i="1"/>
  <c r="F11" i="1"/>
  <c r="F93" i="1"/>
  <c r="F87" i="1"/>
  <c r="F81" i="1"/>
  <c r="F75" i="1"/>
  <c r="F69" i="1"/>
  <c r="F63" i="1"/>
  <c r="F57" i="1"/>
  <c r="F51" i="1"/>
  <c r="F45" i="1"/>
  <c r="F39" i="1"/>
  <c r="F33" i="1"/>
  <c r="F27" i="1"/>
  <c r="F21" i="1"/>
  <c r="F15" i="1"/>
  <c r="F9" i="1"/>
  <c r="F83" i="1"/>
  <c r="F59" i="1"/>
  <c r="F35" i="1"/>
  <c r="F17" i="1"/>
  <c r="F92" i="1"/>
  <c r="F86" i="1"/>
  <c r="F80" i="1"/>
  <c r="F74" i="1"/>
  <c r="F68" i="1"/>
  <c r="F62" i="1"/>
  <c r="F56" i="1"/>
  <c r="F50" i="1"/>
  <c r="F44" i="1"/>
  <c r="F38" i="1"/>
  <c r="F32" i="1"/>
  <c r="F26" i="1"/>
  <c r="F20" i="1"/>
  <c r="F14" i="1"/>
  <c r="G56" i="1" l="1"/>
  <c r="N56" i="1"/>
  <c r="G15" i="1"/>
  <c r="N15" i="1"/>
  <c r="G87" i="1"/>
  <c r="N87" i="1"/>
  <c r="G28" i="1"/>
  <c r="N28" i="1"/>
  <c r="G12" i="1"/>
  <c r="N12" i="1"/>
  <c r="G84" i="1"/>
  <c r="N84" i="1"/>
  <c r="G67" i="1"/>
  <c r="N67" i="1"/>
  <c r="G17" i="1"/>
  <c r="N17" i="1"/>
  <c r="G57" i="1"/>
  <c r="N57" i="1"/>
  <c r="G34" i="1"/>
  <c r="N34" i="1"/>
  <c r="G41" i="1"/>
  <c r="N41" i="1"/>
  <c r="G54" i="1"/>
  <c r="N54" i="1"/>
  <c r="G37" i="1"/>
  <c r="N37" i="1"/>
  <c r="G32" i="1"/>
  <c r="N32" i="1"/>
  <c r="G27" i="1"/>
  <c r="N27" i="1"/>
  <c r="G11" i="1"/>
  <c r="N11" i="1"/>
  <c r="G40" i="1"/>
  <c r="N40" i="1"/>
  <c r="G24" i="1"/>
  <c r="N24" i="1"/>
  <c r="G91" i="1"/>
  <c r="N91" i="1"/>
  <c r="G74" i="1"/>
  <c r="N74" i="1"/>
  <c r="G33" i="1"/>
  <c r="N33" i="1"/>
  <c r="G10" i="1"/>
  <c r="N10" i="1"/>
  <c r="G30" i="1"/>
  <c r="N30" i="1"/>
  <c r="G44" i="1"/>
  <c r="N44" i="1"/>
  <c r="G16" i="1"/>
  <c r="N16" i="1"/>
  <c r="G19" i="1"/>
  <c r="N19" i="1"/>
  <c r="G20" i="1"/>
  <c r="N20" i="1"/>
  <c r="G92" i="1"/>
  <c r="N92" i="1"/>
  <c r="G51" i="1"/>
  <c r="N51" i="1"/>
  <c r="G77" i="1"/>
  <c r="N77" i="1"/>
  <c r="G64" i="1"/>
  <c r="N64" i="1"/>
  <c r="G23" i="1"/>
  <c r="N23" i="1"/>
  <c r="G48" i="1"/>
  <c r="N48" i="1"/>
  <c r="G31" i="1"/>
  <c r="N31" i="1"/>
  <c r="G26" i="1"/>
  <c r="N26" i="1"/>
  <c r="G62" i="1"/>
  <c r="N62" i="1"/>
  <c r="G21" i="1"/>
  <c r="N21" i="1"/>
  <c r="G93" i="1"/>
  <c r="N93" i="1"/>
  <c r="G95" i="1"/>
  <c r="N95" i="1"/>
  <c r="G70" i="1"/>
  <c r="N70" i="1"/>
  <c r="G18" i="1"/>
  <c r="N18" i="1"/>
  <c r="G90" i="1"/>
  <c r="N90" i="1"/>
  <c r="G85" i="1"/>
  <c r="N85" i="1"/>
  <c r="G68" i="1"/>
  <c r="N68" i="1"/>
  <c r="G35" i="1"/>
  <c r="N35" i="1"/>
  <c r="G63" i="1"/>
  <c r="N63" i="1"/>
  <c r="G79" i="1"/>
  <c r="N79" i="1"/>
  <c r="G76" i="1"/>
  <c r="N76" i="1"/>
  <c r="G53" i="1"/>
  <c r="N53" i="1"/>
  <c r="G60" i="1"/>
  <c r="N60" i="1"/>
  <c r="G96" i="1"/>
  <c r="N96" i="1"/>
  <c r="G43" i="1"/>
  <c r="N43" i="1"/>
  <c r="G38" i="1"/>
  <c r="N38" i="1"/>
  <c r="G59" i="1"/>
  <c r="N59" i="1"/>
  <c r="G69" i="1"/>
  <c r="N69" i="1"/>
  <c r="G29" i="1"/>
  <c r="N29" i="1"/>
  <c r="G46" i="1"/>
  <c r="N46" i="1"/>
  <c r="G82" i="1"/>
  <c r="N82" i="1"/>
  <c r="G71" i="1"/>
  <c r="N71" i="1"/>
  <c r="G66" i="1"/>
  <c r="N66" i="1"/>
  <c r="G13" i="1"/>
  <c r="N13" i="1"/>
  <c r="G49" i="1"/>
  <c r="N49" i="1"/>
  <c r="G97" i="1"/>
  <c r="N97" i="1"/>
  <c r="G80" i="1"/>
  <c r="N80" i="1"/>
  <c r="G83" i="1"/>
  <c r="N83" i="1"/>
  <c r="G39" i="1"/>
  <c r="N39" i="1"/>
  <c r="G75" i="1"/>
  <c r="N75" i="1"/>
  <c r="G47" i="1"/>
  <c r="N47" i="1"/>
  <c r="G52" i="1"/>
  <c r="N52" i="1"/>
  <c r="G88" i="1"/>
  <c r="N88" i="1"/>
  <c r="G89" i="1"/>
  <c r="N89" i="1"/>
  <c r="G36" i="1"/>
  <c r="N36" i="1"/>
  <c r="G72" i="1"/>
  <c r="N72" i="1"/>
  <c r="G55" i="1"/>
  <c r="N55" i="1"/>
  <c r="G14" i="1"/>
  <c r="N14" i="1"/>
  <c r="G50" i="1"/>
  <c r="N50" i="1"/>
  <c r="G86" i="1"/>
  <c r="N86" i="1"/>
  <c r="G9" i="1"/>
  <c r="N9" i="1"/>
  <c r="G45" i="1"/>
  <c r="N45" i="1"/>
  <c r="G81" i="1"/>
  <c r="N81" i="1"/>
  <c r="G65" i="1"/>
  <c r="N65" i="1"/>
  <c r="G22" i="1"/>
  <c r="N22" i="1"/>
  <c r="G58" i="1"/>
  <c r="N58" i="1"/>
  <c r="G94" i="1"/>
  <c r="N94" i="1"/>
  <c r="G73" i="1"/>
  <c r="N73" i="1"/>
  <c r="G42" i="1"/>
  <c r="N42" i="1"/>
  <c r="G78" i="1"/>
  <c r="N78" i="1"/>
  <c r="G25" i="1"/>
  <c r="N25" i="1"/>
  <c r="G61" i="1"/>
  <c r="N61" i="1"/>
  <c r="G98" i="1"/>
  <c r="N98" i="1"/>
  <c r="J58" i="1" l="1"/>
  <c r="I58" i="1"/>
  <c r="J55" i="1"/>
  <c r="I55" i="1"/>
  <c r="J98" i="1"/>
  <c r="I98" i="1"/>
  <c r="J78" i="1"/>
  <c r="I78" i="1"/>
  <c r="J94" i="1"/>
  <c r="I94" i="1"/>
  <c r="J65" i="1"/>
  <c r="I65" i="1"/>
  <c r="J9" i="1"/>
  <c r="I9" i="1"/>
  <c r="J14" i="1"/>
  <c r="I14" i="1"/>
  <c r="J36" i="1"/>
  <c r="I36" i="1"/>
  <c r="J52" i="1"/>
  <c r="I52" i="1"/>
  <c r="J39" i="1"/>
  <c r="I39" i="1"/>
  <c r="J97" i="1"/>
  <c r="I97" i="1"/>
  <c r="J66" i="1"/>
  <c r="I66" i="1"/>
  <c r="J46" i="1"/>
  <c r="I46" i="1"/>
  <c r="J59" i="1"/>
  <c r="I59" i="1"/>
  <c r="J96" i="1"/>
  <c r="I96" i="1"/>
  <c r="J76" i="1"/>
  <c r="I76" i="1"/>
  <c r="J35" i="1"/>
  <c r="I35" i="1"/>
  <c r="J90" i="1"/>
  <c r="I90" i="1"/>
  <c r="J95" i="1"/>
  <c r="I95" i="1"/>
  <c r="J62" i="1"/>
  <c r="I62" i="1"/>
  <c r="J48" i="1"/>
  <c r="I48" i="1"/>
  <c r="J77" i="1"/>
  <c r="I77" i="1"/>
  <c r="J20" i="1"/>
  <c r="I20" i="1"/>
  <c r="J44" i="1"/>
  <c r="I44" i="1"/>
  <c r="J33" i="1"/>
  <c r="I33" i="1"/>
  <c r="J24" i="1"/>
  <c r="I24" i="1"/>
  <c r="J27" i="1"/>
  <c r="I27" i="1"/>
  <c r="J54" i="1"/>
  <c r="I54" i="1"/>
  <c r="J57" i="1"/>
  <c r="I57" i="1"/>
  <c r="J84" i="1"/>
  <c r="I84" i="1"/>
  <c r="J87" i="1"/>
  <c r="I87" i="1"/>
  <c r="J42" i="1"/>
  <c r="I42" i="1"/>
  <c r="J86" i="1"/>
  <c r="I86" i="1"/>
  <c r="J47" i="1"/>
  <c r="I47" i="1"/>
  <c r="J49" i="1"/>
  <c r="I49" i="1"/>
  <c r="J29" i="1"/>
  <c r="I29" i="1"/>
  <c r="J38" i="1"/>
  <c r="I38" i="1"/>
  <c r="J79" i="1"/>
  <c r="I79" i="1"/>
  <c r="J18" i="1"/>
  <c r="I18" i="1"/>
  <c r="J26" i="1"/>
  <c r="I26" i="1"/>
  <c r="J23" i="1"/>
  <c r="I23" i="1"/>
  <c r="J19" i="1"/>
  <c r="I19" i="1"/>
  <c r="J74" i="1"/>
  <c r="I74" i="1"/>
  <c r="J32" i="1"/>
  <c r="I32" i="1"/>
  <c r="J17" i="1"/>
  <c r="I17" i="1"/>
  <c r="J15" i="1"/>
  <c r="I15" i="1"/>
  <c r="J25" i="1"/>
  <c r="I25" i="1"/>
  <c r="J73" i="1"/>
  <c r="I73" i="1"/>
  <c r="J22" i="1"/>
  <c r="I22" i="1"/>
  <c r="J45" i="1"/>
  <c r="I45" i="1"/>
  <c r="J50" i="1"/>
  <c r="I50" i="1"/>
  <c r="J72" i="1"/>
  <c r="I72" i="1"/>
  <c r="J88" i="1"/>
  <c r="I88" i="1"/>
  <c r="J75" i="1"/>
  <c r="I75" i="1"/>
  <c r="J80" i="1"/>
  <c r="I80" i="1"/>
  <c r="J13" i="1"/>
  <c r="I13" i="1"/>
  <c r="J82" i="1"/>
  <c r="I82" i="1"/>
  <c r="J69" i="1"/>
  <c r="I69" i="1"/>
  <c r="J43" i="1"/>
  <c r="I43" i="1"/>
  <c r="J53" i="1"/>
  <c r="I53" i="1"/>
  <c r="J63" i="1"/>
  <c r="I63" i="1"/>
  <c r="J85" i="1"/>
  <c r="I85" i="1"/>
  <c r="J70" i="1"/>
  <c r="I70" i="1"/>
  <c r="J21" i="1"/>
  <c r="I21" i="1"/>
  <c r="J31" i="1"/>
  <c r="I31" i="1"/>
  <c r="J64" i="1"/>
  <c r="I64" i="1"/>
  <c r="J92" i="1"/>
  <c r="I92" i="1"/>
  <c r="J16" i="1"/>
  <c r="I16" i="1"/>
  <c r="J10" i="1"/>
  <c r="I10" i="1"/>
  <c r="J91" i="1"/>
  <c r="I91" i="1"/>
  <c r="J11" i="1"/>
  <c r="I11" i="1"/>
  <c r="J37" i="1"/>
  <c r="I37" i="1"/>
  <c r="J34" i="1"/>
  <c r="I34" i="1"/>
  <c r="J67" i="1"/>
  <c r="I67" i="1"/>
  <c r="J28" i="1"/>
  <c r="I28" i="1"/>
  <c r="J56" i="1"/>
  <c r="I56" i="1"/>
  <c r="J61" i="1"/>
  <c r="I61" i="1"/>
  <c r="J81" i="1"/>
  <c r="I81" i="1"/>
  <c r="J89" i="1"/>
  <c r="I89" i="1"/>
  <c r="J83" i="1"/>
  <c r="I83" i="1"/>
  <c r="J71" i="1"/>
  <c r="I71" i="1"/>
  <c r="J60" i="1"/>
  <c r="I60" i="1"/>
  <c r="J68" i="1"/>
  <c r="I68" i="1"/>
  <c r="J93" i="1"/>
  <c r="I93" i="1"/>
  <c r="J51" i="1"/>
  <c r="I51" i="1"/>
  <c r="J30" i="1"/>
  <c r="I30" i="1"/>
  <c r="J40" i="1"/>
  <c r="I40" i="1"/>
  <c r="J41" i="1"/>
  <c r="I41" i="1"/>
  <c r="J12" i="1"/>
  <c r="I12" i="1"/>
</calcChain>
</file>

<file path=xl/sharedStrings.xml><?xml version="1.0" encoding="utf-8"?>
<sst xmlns="http://schemas.openxmlformats.org/spreadsheetml/2006/main" count="45" uniqueCount="37">
  <si>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</si>
  <si>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</si>
  <si>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</si>
  <si>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</si>
  <si>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</si>
  <si>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</si>
  <si>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</si>
  <si>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</si>
  <si>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</si>
  <si>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</si>
  <si>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</si>
  <si>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</si>
  <si>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</si>
  <si>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SFC</t>
  </si>
  <si>
    <t>Torque</t>
  </si>
  <si>
    <t>N/m</t>
  </si>
  <si>
    <t>Bore Diameter</t>
  </si>
  <si>
    <t>m</t>
  </si>
  <si>
    <t>Stroke</t>
  </si>
  <si>
    <t>Fuel Calorific Value</t>
  </si>
  <si>
    <t xml:space="preserve">J/Kg </t>
  </si>
  <si>
    <t xml:space="preserve">Power </t>
  </si>
  <si>
    <t>Load Radius Length</t>
  </si>
  <si>
    <t>Power</t>
  </si>
  <si>
    <t>W</t>
  </si>
  <si>
    <t>Kg/kWh</t>
  </si>
  <si>
    <t>kW</t>
  </si>
  <si>
    <t>Piston Area</t>
  </si>
  <si>
    <r>
      <t>m</t>
    </r>
    <r>
      <rPr>
        <b/>
        <sz val="11"/>
        <color theme="1"/>
        <rFont val="Calibri Light"/>
        <family val="2"/>
        <scheme val="major"/>
      </rPr>
      <t>²</t>
    </r>
  </si>
  <si>
    <t>Thermal Efficiency</t>
  </si>
  <si>
    <t>ηt</t>
  </si>
  <si>
    <t>Kg/hr</t>
  </si>
  <si>
    <t>BMEP</t>
  </si>
  <si>
    <t xml:space="preserve">Pa </t>
  </si>
  <si>
    <t>kPa</t>
  </si>
  <si>
    <t>Corrected Power</t>
  </si>
  <si>
    <t xml:space="preserve"> The calorific value of petrol decreased from 44.40 to 44.22 MJ/kg with a blend of 10% of alcohol (E10) (Nwufo, O.C., Nwafor, O.M.I. and Igbokwe, J.O. 2013).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</si>
</sst>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3" fontId="1" fillId="2" borderId="14" xfId="0" applyNumberFormat="1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Engine Speed vs SFC</c:v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BsC'!$J$8:$J$98</c:f>
              <c:numCache>
                <c:formatCode>General</c:formatCode>
                <c:ptCount val="91"/>
                <c:pt idx="0">
                  <c:v>0.36259026726403704</c:v>
                </c:pt>
                <c:pt idx="1">
                  <c:v>0.35347202552110363</c:v>
                </c:pt>
                <c:pt idx="2">
                  <c:v>0.34037298876228234</c:v>
                </c:pt>
                <c:pt idx="3">
                  <c:v>0.31999359243958109</c:v>
                </c:pt>
                <c:pt idx="4">
                  <c:v>0.30865537349541744</c:v>
                </c:pt>
                <c:pt idx="5">
                  <c:v>0.30946121832120271</c:v>
                </c:pt>
                <c:pt idx="6">
                  <c:v>0.29236823626761421</c:v>
                </c:pt>
                <c:pt idx="7">
                  <c:v>0.27781911341973303</c:v>
                </c:pt>
                <c:pt idx="8">
                  <c:v>0.27494560709643068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0.26890330375764965</c:v>
                </c:pt>
                <c:pt idx="12">
                  <c:v>0.26650142877454003</c:v>
                </c:pt>
                <c:pt idx="13">
                  <c:v>0.26543125591411398</c:v>
                </c:pt>
                <c:pt idx="14">
                  <c:v>0.2612711394483016</c:v>
                </c:pt>
                <c:pt idx="15">
                  <c:v>0.26096576583284564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0.27095342620242691</c:v>
                </c:pt>
                <c:pt idx="19">
                  <c:v>0.26924452672655946</c:v>
                </c:pt>
                <c:pt idx="20">
                  <c:v>0.27069568585087356</c:v>
                </c:pt>
                <c:pt idx="21">
                  <c:v>0.26742521778731954</c:v>
                </c:pt>
                <c:pt idx="22">
                  <c:v>0.26523248299929064</c:v>
                </c:pt>
                <c:pt idx="23">
                  <c:v>0.26376579576546422</c:v>
                </c:pt>
                <c:pt idx="24">
                  <c:v>0.26347444104030199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0.26485444055868845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0.26596729252474671</c:v>
                </c:pt>
                <c:pt idx="31">
                  <c:v>0.26607237530528854</c:v>
                </c:pt>
                <c:pt idx="32">
                  <c:v>0.26986901109017619</c:v>
                </c:pt>
                <c:pt idx="33">
                  <c:v>0.27080814350291837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0.27385267502024341</c:v>
                </c:pt>
                <c:pt idx="37">
                  <c:v>0.27427107660453853</c:v>
                </c:pt>
                <c:pt idx="38">
                  <c:v>0.2785725439780441</c:v>
                </c:pt>
                <c:pt idx="39">
                  <c:v>0.28219887734068311</c:v>
                </c:pt>
                <c:pt idx="40">
                  <c:v>0.28709266653130933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0.29895542583246981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0.29593351963364051</c:v>
                </c:pt>
                <c:pt idx="47">
                  <c:v>0.29406998103739312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0.29502367038830635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0.29983033490414185</c:v>
                </c:pt>
                <c:pt idx="54">
                  <c:v>0.30407558910629878</c:v>
                </c:pt>
                <c:pt idx="55">
                  <c:v>0.30087532149952079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0.30505749972431456</c:v>
                </c:pt>
                <c:pt idx="59">
                  <c:v>0.31126248152078745</c:v>
                </c:pt>
                <c:pt idx="60">
                  <c:v>0.31225963507624388</c:v>
                </c:pt>
                <c:pt idx="61">
                  <c:v>0.31449666316106345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0.31903539766046196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0.3218302282085827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0.32695969551958659</c:v>
                </c:pt>
                <c:pt idx="74">
                  <c:v>0.32683458085412886</c:v>
                </c:pt>
                <c:pt idx="75">
                  <c:v>0.33155571168345799</c:v>
                </c:pt>
                <c:pt idx="76">
                  <c:v>0.33262984127618805</c:v>
                </c:pt>
                <c:pt idx="77">
                  <c:v>0.33613067842990768</c:v>
                </c:pt>
                <c:pt idx="78">
                  <c:v>0.33993779508429828</c:v>
                </c:pt>
                <c:pt idx="79">
                  <c:v>0.34154886374644905</c:v>
                </c:pt>
                <c:pt idx="80">
                  <c:v>0.34250407446488257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0.35316881982771414</c:v>
                </c:pt>
                <c:pt idx="84">
                  <c:v>0.35667486480148036</c:v>
                </c:pt>
                <c:pt idx="85">
                  <c:v>0.35705623292584165</c:v>
                </c:pt>
                <c:pt idx="86">
                  <c:v>0.35992281029205803</c:v>
                </c:pt>
                <c:pt idx="87">
                  <c:v>0.35952261474745667</c:v>
                </c:pt>
                <c:pt idx="88">
                  <c:v>0.36870019078525013</c:v>
                </c:pt>
                <c:pt idx="89">
                  <c:v>0.37367628567617989</c:v>
                </c:pt>
                <c:pt idx="90">
                  <c:v>0.37684326323627759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D32-4AA9-BCD5-4B85E9F200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1751503"/>
        <c:axId val="1371753903"/>
      </c:scatterChart>
      <c:valAx>
        <c:axId val="1371751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 (RPM)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753903"/>
        <c:crosses val="autoZero"/>
        <c:crossBetween val="midCat"/>
        <c:majorUnit val="500"/>
      </c:valAx>
      <c:valAx>
        <c:axId val="1371753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SFC</a:t>
                </a:r>
                <a:r>
                  <a:rPr lang="en-US" baseline="0"/>
                  <a:t> (Kg/kWh)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7515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Engine Speed vs 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BsC'!$E$8:$E$98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42A-49D3-A637-C59BF61796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1751503"/>
        <c:axId val="1371753903"/>
      </c:scatterChart>
      <c:valAx>
        <c:axId val="1371751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 (RPM)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753903"/>
        <c:crosses val="autoZero"/>
        <c:crossBetween val="midCat"/>
        <c:majorUnit val="500"/>
      </c:valAx>
      <c:valAx>
        <c:axId val="1371753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Torque (N/m)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751503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Engine Speed vs Power</c:v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BsC'!$I$8:$I$98</c:f>
              <c:numCache>
                <c:formatCode>General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9.8047557857537395</c:v>
                </c:pt>
                <c:pt idx="3">
                  <c:v>10.301832359084758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12.235487694511184</c:v>
                </c:pt>
                <c:pt idx="7">
                  <c:v>12.974042845632612</c:v>
                </c:pt>
                <c:pt idx="8">
                  <c:v>13.751943247921552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15.694379700688513</c:v>
                </c:pt>
                <c:pt idx="12">
                  <c:v>16.294590346748887</c:v>
                </c:pt>
                <c:pt idx="13">
                  <c:v>16.846489803916665</c:v>
                </c:pt>
                <c:pt idx="14">
                  <c:v>17.340037597347251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19.628303076653253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23.665725867967979</c:v>
                </c:pt>
                <c:pt idx="25">
                  <c:v>24.375917537283151</c:v>
                </c:pt>
                <c:pt idx="26">
                  <c:v>25.042560366219327</c:v>
                </c:pt>
                <c:pt idx="27">
                  <c:v>25.619689954952907</c:v>
                </c:pt>
                <c:pt idx="28">
                  <c:v>26.137556672471952</c:v>
                </c:pt>
                <c:pt idx="29">
                  <c:v>26.653025023140295</c:v>
                </c:pt>
                <c:pt idx="30">
                  <c:v>27.172464863002283</c:v>
                </c:pt>
                <c:pt idx="31">
                  <c:v>27.672292251359213</c:v>
                </c:pt>
                <c:pt idx="32">
                  <c:v>28.197452926845411</c:v>
                </c:pt>
                <c:pt idx="33">
                  <c:v>28.668181850006349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30.229621825387358</c:v>
                </c:pt>
                <c:pt idx="38">
                  <c:v>30.543081495738658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31.756882924071395</c:v>
                </c:pt>
                <c:pt idx="42">
                  <c:v>32.277754047376568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40.953816042810239</c:v>
                </c:pt>
                <c:pt idx="59">
                  <c:v>41.148479187378399</c:v>
                </c:pt>
                <c:pt idx="60">
                  <c:v>41.263600796212856</c:v>
                </c:pt>
                <c:pt idx="61">
                  <c:v>41.337245272234739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43.603276429464088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44.181940457204298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42.015467313170625</c:v>
                </c:pt>
                <c:pt idx="86">
                  <c:v>41.819229327000144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00C-42AF-9AC7-C7E3D4B6EF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438799"/>
        <c:axId val="31438319"/>
      </c:scatterChart>
      <c:valAx>
        <c:axId val="314387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38319"/>
        <c:crosses val="autoZero"/>
        <c:crossBetween val="midCat"/>
        <c:majorUnit val="500"/>
      </c:valAx>
      <c:valAx>
        <c:axId val="31438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Corrected</a:t>
                </a:r>
                <a:r>
                  <a:rPr lang="en-US" baseline="0"/>
                  <a:t> Power (kW)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1.6640665626625067E-2"/>
              <c:y val="0.286865189430913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3879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</a:t>
            </a:r>
            <a:r>
              <a:rPr lang="en-US" baseline="0"/>
              <a:t> vs Corrected Power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BsC'!$E$8:$E$98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0DD-4D0B-BDA0-33DB4878C3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763439"/>
        <c:axId val="106761519"/>
      </c:scatterChart>
      <c:scatterChart>
        <c:scatterStyle val="smoothMarker"/>
        <c:varyColors val="0"/>
        <c:ser>
          <c:idx val="0"/>
          <c:order val="1"/>
          <c:tx>
            <c:v>Corrected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BsC'!$I$8:$I$98</c:f>
              <c:numCache>
                <c:formatCode>General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9.8047557857537395</c:v>
                </c:pt>
                <c:pt idx="3">
                  <c:v>10.301832359084758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12.235487694511184</c:v>
                </c:pt>
                <c:pt idx="7">
                  <c:v>12.974042845632612</c:v>
                </c:pt>
                <c:pt idx="8">
                  <c:v>13.751943247921552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15.694379700688513</c:v>
                </c:pt>
                <c:pt idx="12">
                  <c:v>16.294590346748887</c:v>
                </c:pt>
                <c:pt idx="13">
                  <c:v>16.846489803916665</c:v>
                </c:pt>
                <c:pt idx="14">
                  <c:v>17.340037597347251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19.628303076653253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23.665725867967979</c:v>
                </c:pt>
                <c:pt idx="25">
                  <c:v>24.375917537283151</c:v>
                </c:pt>
                <c:pt idx="26">
                  <c:v>25.042560366219327</c:v>
                </c:pt>
                <c:pt idx="27">
                  <c:v>25.619689954952907</c:v>
                </c:pt>
                <c:pt idx="28">
                  <c:v>26.137556672471952</c:v>
                </c:pt>
                <c:pt idx="29">
                  <c:v>26.653025023140295</c:v>
                </c:pt>
                <c:pt idx="30">
                  <c:v>27.172464863002283</c:v>
                </c:pt>
                <c:pt idx="31">
                  <c:v>27.672292251359213</c:v>
                </c:pt>
                <c:pt idx="32">
                  <c:v>28.197452926845411</c:v>
                </c:pt>
                <c:pt idx="33">
                  <c:v>28.668181850006349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29.771486477266929</c:v>
                </c:pt>
                <c:pt idx="37">
                  <c:v>30.229621825387358</c:v>
                </c:pt>
                <c:pt idx="38">
                  <c:v>30.543081495738658</c:v>
                </c:pt>
                <c:pt idx="39">
                  <c:v>30.896737450656126</c:v>
                </c:pt>
                <c:pt idx="40">
                  <c:v>31.387401186457982</c:v>
                </c:pt>
                <c:pt idx="41">
                  <c:v>31.756882924071395</c:v>
                </c:pt>
                <c:pt idx="42">
                  <c:v>32.277754047376568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35.185189305679351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37.135830923890786</c:v>
                </c:pt>
                <c:pt idx="51">
                  <c:v>37.903458751317345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39.380968781368637</c:v>
                </c:pt>
                <c:pt idx="55">
                  <c:v>39.89767070065016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40.953816042810239</c:v>
                </c:pt>
                <c:pt idx="59">
                  <c:v>41.148479187378399</c:v>
                </c:pt>
                <c:pt idx="60">
                  <c:v>41.263600796212856</c:v>
                </c:pt>
                <c:pt idx="61">
                  <c:v>41.337245272234739</c:v>
                </c:pt>
                <c:pt idx="62">
                  <c:v>41.392218591268218</c:v>
                </c:pt>
                <c:pt idx="63">
                  <c:v>41.560946707920174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43.603276429464088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44.181940457204298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42.015467313170625</c:v>
                </c:pt>
                <c:pt idx="86">
                  <c:v>41.819229327000144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0DD-4D0B-BDA0-33DB4878C3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84015"/>
        <c:axId val="17283535"/>
      </c:scatterChart>
      <c:valAx>
        <c:axId val="1067634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 (RPM)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761519"/>
        <c:crosses val="autoZero"/>
        <c:crossBetween val="midCat"/>
        <c:majorUnit val="500"/>
      </c:valAx>
      <c:valAx>
        <c:axId val="106761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763439"/>
        <c:crosses val="autoZero"/>
        <c:crossBetween val="midCat"/>
        <c:majorUnit val="10"/>
      </c:valAx>
      <c:valAx>
        <c:axId val="17283535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(kW)</a:t>
                </a:r>
              </a:p>
            </c:rich>
          </c:tx>
          <c:layout>
            <c:manualLayout>
              <c:xMode val="edge"/>
              <c:yMode val="edge"/>
              <c:x val="0.95701359140097531"/>
              <c:y val="0.4402017006656916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84015"/>
        <c:crosses val="max"/>
        <c:crossBetween val="midCat"/>
      </c:valAx>
      <c:valAx>
        <c:axId val="172840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2835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 Efficiency vs SFC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Thermal Efficiency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BsC'!$N$8:$N$98</c:f>
              <c:numCache>
                <c:formatCode>General</c:formatCode>
                <c:ptCount val="91"/>
                <c:pt idx="0">
                  <c:v>0.2245265070172506</c:v>
                </c:pt>
                <c:pt idx="1">
                  <c:v>0.23031844193957302</c:v>
                </c:pt>
                <c:pt idx="2">
                  <c:v>0.23918209985840974</c:v>
                </c:pt>
                <c:pt idx="3">
                  <c:v>0.25441486364329952</c:v>
                </c:pt>
                <c:pt idx="4">
                  <c:v>0.2637605989660643</c:v>
                </c:pt>
                <c:pt idx="5">
                  <c:v>0.26307375970692909</c:v>
                </c:pt>
                <c:pt idx="6">
                  <c:v>0.27845407294083518</c:v>
                </c:pt>
                <c:pt idx="7">
                  <c:v>0.29303644801518219</c:v>
                </c:pt>
                <c:pt idx="8">
                  <c:v>0.29609902499257806</c:v>
                </c:pt>
                <c:pt idx="9">
                  <c:v>0.30633751221421601</c:v>
                </c:pt>
                <c:pt idx="10">
                  <c:v>0.30592395804388894</c:v>
                </c:pt>
                <c:pt idx="11">
                  <c:v>0.30275242085020176</c:v>
                </c:pt>
                <c:pt idx="12">
                  <c:v>0.30548101209663431</c:v>
                </c:pt>
                <c:pt idx="13">
                  <c:v>0.30671265863876979</c:v>
                </c:pt>
                <c:pt idx="14">
                  <c:v>0.31159632234602258</c:v>
                </c:pt>
                <c:pt idx="15">
                  <c:v>0.31196094218500375</c:v>
                </c:pt>
                <c:pt idx="16">
                  <c:v>0.30436605153489327</c:v>
                </c:pt>
                <c:pt idx="17">
                  <c:v>0.30040622093035024</c:v>
                </c:pt>
                <c:pt idx="18">
                  <c:v>0.30046169678778689</c:v>
                </c:pt>
                <c:pt idx="19">
                  <c:v>0.30236873215969012</c:v>
                </c:pt>
                <c:pt idx="20">
                  <c:v>0.30074777856672252</c:v>
                </c:pt>
                <c:pt idx="21">
                  <c:v>0.30442576381106667</c:v>
                </c:pt>
                <c:pt idx="22">
                  <c:v>0.30694251800019279</c:v>
                </c:pt>
                <c:pt idx="23">
                  <c:v>0.30864929226697346</c:v>
                </c:pt>
                <c:pt idx="24">
                  <c:v>0.30899060214646268</c:v>
                </c:pt>
                <c:pt idx="25">
                  <c:v>0.31070429942259303</c:v>
                </c:pt>
                <c:pt idx="26">
                  <c:v>0.31061318799829574</c:v>
                </c:pt>
                <c:pt idx="27">
                  <c:v>0.30738063524823517</c:v>
                </c:pt>
                <c:pt idx="28">
                  <c:v>0.30573876106995618</c:v>
                </c:pt>
                <c:pt idx="29">
                  <c:v>0.3078624799117729</c:v>
                </c:pt>
                <c:pt idx="30">
                  <c:v>0.30609450287828438</c:v>
                </c:pt>
                <c:pt idx="31">
                  <c:v>0.30597361373511756</c:v>
                </c:pt>
                <c:pt idx="32">
                  <c:v>0.3016690425416878</c:v>
                </c:pt>
                <c:pt idx="33">
                  <c:v>0.30062288797592335</c:v>
                </c:pt>
                <c:pt idx="34">
                  <c:v>0.29844661015252466</c:v>
                </c:pt>
                <c:pt idx="35">
                  <c:v>0.29523957488660724</c:v>
                </c:pt>
                <c:pt idx="36">
                  <c:v>0.29728074111829511</c:v>
                </c:pt>
                <c:pt idx="37">
                  <c:v>0.29682723820211393</c:v>
                </c:pt>
                <c:pt idx="38">
                  <c:v>0.2922438982129627</c:v>
                </c:pt>
                <c:pt idx="39">
                  <c:v>0.2884884835631803</c:v>
                </c:pt>
                <c:pt idx="40">
                  <c:v>0.28357090123849327</c:v>
                </c:pt>
                <c:pt idx="41">
                  <c:v>0.27709241035698712</c:v>
                </c:pt>
                <c:pt idx="42">
                  <c:v>0.27627399230288174</c:v>
                </c:pt>
                <c:pt idx="43">
                  <c:v>0.27231861057730783</c:v>
                </c:pt>
                <c:pt idx="44">
                  <c:v>0.27365084850399229</c:v>
                </c:pt>
                <c:pt idx="45">
                  <c:v>0.27212136515225904</c:v>
                </c:pt>
                <c:pt idx="46">
                  <c:v>0.27509937464343637</c:v>
                </c:pt>
                <c:pt idx="47">
                  <c:v>0.27684269540213147</c:v>
                </c:pt>
                <c:pt idx="48">
                  <c:v>0.27582352054302717</c:v>
                </c:pt>
                <c:pt idx="49">
                  <c:v>0.27891053334590182</c:v>
                </c:pt>
                <c:pt idx="50">
                  <c:v>0.27594777761422778</c:v>
                </c:pt>
                <c:pt idx="51">
                  <c:v>0.27763562158431143</c:v>
                </c:pt>
                <c:pt idx="52">
                  <c:v>0.27064545875517376</c:v>
                </c:pt>
                <c:pt idx="53">
                  <c:v>0.27152398109842146</c:v>
                </c:pt>
                <c:pt idx="54">
                  <c:v>0.26773318577304761</c:v>
                </c:pt>
                <c:pt idx="55">
                  <c:v>0.27058093625460489</c:v>
                </c:pt>
                <c:pt idx="56">
                  <c:v>0.26934978899190803</c:v>
                </c:pt>
                <c:pt idx="57">
                  <c:v>0.26663848839368359</c:v>
                </c:pt>
                <c:pt idx="58">
                  <c:v>0.26687141362142597</c:v>
                </c:pt>
                <c:pt idx="59">
                  <c:v>0.26155136266176876</c:v>
                </c:pt>
                <c:pt idx="60">
                  <c:v>0.26071613824619883</c:v>
                </c:pt>
                <c:pt idx="61">
                  <c:v>0.25886165331284433</c:v>
                </c:pt>
                <c:pt idx="62">
                  <c:v>0.25754634295404399</c:v>
                </c:pt>
                <c:pt idx="63">
                  <c:v>0.25497822139914061</c:v>
                </c:pt>
                <c:pt idx="64">
                  <c:v>0.25517897632753767</c:v>
                </c:pt>
                <c:pt idx="65">
                  <c:v>0.25427883204465546</c:v>
                </c:pt>
                <c:pt idx="66">
                  <c:v>0.25155713691511972</c:v>
                </c:pt>
                <c:pt idx="67">
                  <c:v>0.25045716756346315</c:v>
                </c:pt>
                <c:pt idx="68">
                  <c:v>0.25043620660638904</c:v>
                </c:pt>
                <c:pt idx="69">
                  <c:v>0.25296295702366989</c:v>
                </c:pt>
                <c:pt idx="70">
                  <c:v>0.25060204681289822</c:v>
                </c:pt>
                <c:pt idx="71">
                  <c:v>0.2507544802205634</c:v>
                </c:pt>
                <c:pt idx="72">
                  <c:v>0.24972798548496258</c:v>
                </c:pt>
                <c:pt idx="73">
                  <c:v>0.24899437852078815</c:v>
                </c:pt>
                <c:pt idx="74">
                  <c:v>0.24908969538807946</c:v>
                </c:pt>
                <c:pt idx="75">
                  <c:v>0.24554282528834917</c:v>
                </c:pt>
                <c:pt idx="76">
                  <c:v>0.24474991743043462</c:v>
                </c:pt>
                <c:pt idx="77">
                  <c:v>0.24220082072699595</c:v>
                </c:pt>
                <c:pt idx="78">
                  <c:v>0.23948830452070546</c:v>
                </c:pt>
                <c:pt idx="79">
                  <c:v>0.23835865033848175</c:v>
                </c:pt>
                <c:pt idx="80">
                  <c:v>0.23769389112944053</c:v>
                </c:pt>
                <c:pt idx="81">
                  <c:v>0.23499579460187206</c:v>
                </c:pt>
                <c:pt idx="82">
                  <c:v>0.23328644748444405</c:v>
                </c:pt>
                <c:pt idx="83">
                  <c:v>0.23051617701404178</c:v>
                </c:pt>
                <c:pt idx="84">
                  <c:v>0.2282502475540511</c:v>
                </c:pt>
                <c:pt idx="85">
                  <c:v>0.22800645579026813</c:v>
                </c:pt>
                <c:pt idx="86">
                  <c:v>0.22619051601976775</c:v>
                </c:pt>
                <c:pt idx="87">
                  <c:v>0.2264422955547096</c:v>
                </c:pt>
                <c:pt idx="88">
                  <c:v>0.22080576094592691</c:v>
                </c:pt>
                <c:pt idx="89">
                  <c:v>0.2178653805657734</c:v>
                </c:pt>
                <c:pt idx="90">
                  <c:v>0.21603444755280521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A2C-4B2D-AEA5-5FB07F234F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1751503"/>
        <c:axId val="1371753903"/>
      </c:scatterChart>
      <c:scatterChart>
        <c:scatterStyle val="smoothMarker"/>
        <c:varyColors val="0"/>
        <c:ser>
          <c:idx val="0"/>
          <c:order val="0"/>
          <c:tx>
            <c:v>SFC</c:v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BsC'!$J$8:$J$98</c:f>
              <c:numCache>
                <c:formatCode>General</c:formatCode>
                <c:ptCount val="91"/>
                <c:pt idx="0">
                  <c:v>0.36259026726403704</c:v>
                </c:pt>
                <c:pt idx="1">
                  <c:v>0.35347202552110363</c:v>
                </c:pt>
                <c:pt idx="2">
                  <c:v>0.34037298876228234</c:v>
                </c:pt>
                <c:pt idx="3">
                  <c:v>0.31999359243958109</c:v>
                </c:pt>
                <c:pt idx="4">
                  <c:v>0.30865537349541744</c:v>
                </c:pt>
                <c:pt idx="5">
                  <c:v>0.30946121832120271</c:v>
                </c:pt>
                <c:pt idx="6">
                  <c:v>0.29236823626761421</c:v>
                </c:pt>
                <c:pt idx="7">
                  <c:v>0.27781911341973303</c:v>
                </c:pt>
                <c:pt idx="8">
                  <c:v>0.27494560709643068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0.26890330375764965</c:v>
                </c:pt>
                <c:pt idx="12">
                  <c:v>0.26650142877454003</c:v>
                </c:pt>
                <c:pt idx="13">
                  <c:v>0.26543125591411398</c:v>
                </c:pt>
                <c:pt idx="14">
                  <c:v>0.2612711394483016</c:v>
                </c:pt>
                <c:pt idx="15">
                  <c:v>0.26096576583284564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0.27095342620242691</c:v>
                </c:pt>
                <c:pt idx="19">
                  <c:v>0.26924452672655946</c:v>
                </c:pt>
                <c:pt idx="20">
                  <c:v>0.27069568585087356</c:v>
                </c:pt>
                <c:pt idx="21">
                  <c:v>0.26742521778731954</c:v>
                </c:pt>
                <c:pt idx="22">
                  <c:v>0.26523248299929064</c:v>
                </c:pt>
                <c:pt idx="23">
                  <c:v>0.26376579576546422</c:v>
                </c:pt>
                <c:pt idx="24">
                  <c:v>0.26347444104030199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0.26485444055868845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0.26596729252474671</c:v>
                </c:pt>
                <c:pt idx="31">
                  <c:v>0.26607237530528854</c:v>
                </c:pt>
                <c:pt idx="32">
                  <c:v>0.26986901109017619</c:v>
                </c:pt>
                <c:pt idx="33">
                  <c:v>0.27080814350291837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0.27385267502024341</c:v>
                </c:pt>
                <c:pt idx="37">
                  <c:v>0.27427107660453853</c:v>
                </c:pt>
                <c:pt idx="38">
                  <c:v>0.2785725439780441</c:v>
                </c:pt>
                <c:pt idx="39">
                  <c:v>0.28219887734068311</c:v>
                </c:pt>
                <c:pt idx="40">
                  <c:v>0.28709266653130933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0.29895542583246981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0.29593351963364051</c:v>
                </c:pt>
                <c:pt idx="47">
                  <c:v>0.29406998103739312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0.29502367038830635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0.29983033490414185</c:v>
                </c:pt>
                <c:pt idx="54">
                  <c:v>0.30407558910629878</c:v>
                </c:pt>
                <c:pt idx="55">
                  <c:v>0.30087532149952079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0.30505749972431456</c:v>
                </c:pt>
                <c:pt idx="59">
                  <c:v>0.31126248152078745</c:v>
                </c:pt>
                <c:pt idx="60">
                  <c:v>0.31225963507624388</c:v>
                </c:pt>
                <c:pt idx="61">
                  <c:v>0.31449666316106345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0.31903539766046196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0.3218302282085827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0.32695969551958659</c:v>
                </c:pt>
                <c:pt idx="74">
                  <c:v>0.32683458085412886</c:v>
                </c:pt>
                <c:pt idx="75">
                  <c:v>0.33155571168345799</c:v>
                </c:pt>
                <c:pt idx="76">
                  <c:v>0.33262984127618805</c:v>
                </c:pt>
                <c:pt idx="77">
                  <c:v>0.33613067842990768</c:v>
                </c:pt>
                <c:pt idx="78">
                  <c:v>0.33993779508429828</c:v>
                </c:pt>
                <c:pt idx="79">
                  <c:v>0.34154886374644905</c:v>
                </c:pt>
                <c:pt idx="80">
                  <c:v>0.34250407446488257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0.35316881982771414</c:v>
                </c:pt>
                <c:pt idx="84">
                  <c:v>0.35667486480148036</c:v>
                </c:pt>
                <c:pt idx="85">
                  <c:v>0.35705623292584165</c:v>
                </c:pt>
                <c:pt idx="86">
                  <c:v>0.35992281029205803</c:v>
                </c:pt>
                <c:pt idx="87">
                  <c:v>0.35952261474745667</c:v>
                </c:pt>
                <c:pt idx="88">
                  <c:v>0.36870019078525013</c:v>
                </c:pt>
                <c:pt idx="89">
                  <c:v>0.37367628567617989</c:v>
                </c:pt>
                <c:pt idx="90">
                  <c:v>0.37684326323627759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A2C-4B2D-AEA5-5FB07F234F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931712"/>
        <c:axId val="873930272"/>
      </c:scatterChart>
      <c:valAx>
        <c:axId val="1371751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 (RPM)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753903"/>
        <c:crosses val="autoZero"/>
        <c:crossBetween val="midCat"/>
        <c:majorUnit val="500"/>
      </c:valAx>
      <c:valAx>
        <c:axId val="1371753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SFC</a:t>
                </a:r>
                <a:r>
                  <a:rPr lang="en-US" baseline="0"/>
                  <a:t> (Kg/kWh)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751503"/>
        <c:crosses val="autoZero"/>
        <c:crossBetween val="midCat"/>
      </c:valAx>
      <c:valAx>
        <c:axId val="87393027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Thermal</a:t>
                </a:r>
                <a:r>
                  <a:rPr lang="en-US" baseline="0"/>
                  <a:t> Efficiency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95188173026181733"/>
              <c:y val="0.39892451633438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931712"/>
        <c:crosses val="max"/>
        <c:crossBetween val="midCat"/>
        <c:majorUnit val="5.000000000000001E-2"/>
      </c:valAx>
      <c:valAx>
        <c:axId val="87393171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73930272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vs BMEP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BsC'!$E$8:$E$98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11A-49EE-ABD6-6D9A0709E1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1751503"/>
        <c:axId val="1371753903"/>
      </c:scatterChart>
      <c:scatterChart>
        <c:scatterStyle val="smoothMarker"/>
        <c:varyColors val="0"/>
        <c:ser>
          <c:idx val="1"/>
          <c:order val="1"/>
          <c:tx>
            <c:v>BMEP</c:v>
          </c:tx>
          <c:spPr>
            <a:ln w="19050" cap="rnd">
              <a:solidFill>
                <a:schemeClr val="tx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BsC'!$B$8:$B$98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BsC'!$M$8:$M$98</c:f>
              <c:numCache>
                <c:formatCode>General</c:formatCode>
                <c:ptCount val="91"/>
                <c:pt idx="0">
                  <c:v>659.22757846913578</c:v>
                </c:pt>
                <c:pt idx="1">
                  <c:v>662.32793012148147</c:v>
                </c:pt>
                <c:pt idx="2">
                  <c:v>668.34170993777764</c:v>
                </c:pt>
                <c:pt idx="3">
                  <c:v>671.69344145382718</c:v>
                </c:pt>
                <c:pt idx="4">
                  <c:v>682.01935277827158</c:v>
                </c:pt>
                <c:pt idx="5">
                  <c:v>692.97049094320982</c:v>
                </c:pt>
                <c:pt idx="6">
                  <c:v>705.71996197925921</c:v>
                </c:pt>
                <c:pt idx="7">
                  <c:v>720.6029390380246</c:v>
                </c:pt>
                <c:pt idx="8">
                  <c:v>736.53010937678994</c:v>
                </c:pt>
                <c:pt idx="9">
                  <c:v>746.29525023604924</c:v>
                </c:pt>
                <c:pt idx="10">
                  <c:v>754.04290654814815</c:v>
                </c:pt>
                <c:pt idx="11">
                  <c:v>759.21875348543199</c:v>
                </c:pt>
                <c:pt idx="12">
                  <c:v>763.62112391901223</c:v>
                </c:pt>
                <c:pt idx="13">
                  <c:v>765.56126081580237</c:v>
                </c:pt>
                <c:pt idx="14">
                  <c:v>764.81356686222205</c:v>
                </c:pt>
                <c:pt idx="15">
                  <c:v>766.13492255604933</c:v>
                </c:pt>
                <c:pt idx="16">
                  <c:v>770.79511849086407</c:v>
                </c:pt>
                <c:pt idx="17">
                  <c:v>773.05109162666645</c:v>
                </c:pt>
                <c:pt idx="18">
                  <c:v>774.61093590913572</c:v>
                </c:pt>
                <c:pt idx="19">
                  <c:v>779.58696808296281</c:v>
                </c:pt>
                <c:pt idx="20">
                  <c:v>787.37974385777761</c:v>
                </c:pt>
                <c:pt idx="21">
                  <c:v>791.81434247901223</c:v>
                </c:pt>
                <c:pt idx="22">
                  <c:v>797.94414377086412</c:v>
                </c:pt>
                <c:pt idx="23">
                  <c:v>804.3768900266665</c:v>
                </c:pt>
                <c:pt idx="24">
                  <c:v>806.58774369975299</c:v>
                </c:pt>
                <c:pt idx="25">
                  <c:v>812.33080673975303</c:v>
                </c:pt>
                <c:pt idx="26">
                  <c:v>816.40444965925906</c:v>
                </c:pt>
                <c:pt idx="27">
                  <c:v>817.44864293925923</c:v>
                </c:pt>
                <c:pt idx="28">
                  <c:v>816.59781878518504</c:v>
                </c:pt>
                <c:pt idx="29">
                  <c:v>815.70832080592584</c:v>
                </c:pt>
                <c:pt idx="30">
                  <c:v>814.97351812740726</c:v>
                </c:pt>
                <c:pt idx="31">
                  <c:v>813.69083625876544</c:v>
                </c:pt>
                <c:pt idx="32">
                  <c:v>813.18807653135809</c:v>
                </c:pt>
                <c:pt idx="33">
                  <c:v>811.16414634666648</c:v>
                </c:pt>
                <c:pt idx="34">
                  <c:v>805.1310296177777</c:v>
                </c:pt>
                <c:pt idx="35">
                  <c:v>798.78852228740732</c:v>
                </c:pt>
                <c:pt idx="36">
                  <c:v>797.25446055506154</c:v>
                </c:pt>
                <c:pt idx="37">
                  <c:v>795.32076929580239</c:v>
                </c:pt>
                <c:pt idx="38">
                  <c:v>789.71306464395047</c:v>
                </c:pt>
                <c:pt idx="39">
                  <c:v>785.31713984790122</c:v>
                </c:pt>
                <c:pt idx="40">
                  <c:v>784.49209824395052</c:v>
                </c:pt>
                <c:pt idx="41">
                  <c:v>780.71495465086412</c:v>
                </c:pt>
                <c:pt idx="42">
                  <c:v>780.72140028839499</c:v>
                </c:pt>
                <c:pt idx="43">
                  <c:v>778.96174124246897</c:v>
                </c:pt>
                <c:pt idx="44">
                  <c:v>777.31810367209869</c:v>
                </c:pt>
                <c:pt idx="45">
                  <c:v>778.89083922962959</c:v>
                </c:pt>
                <c:pt idx="46">
                  <c:v>784.00222979160492</c:v>
                </c:pt>
                <c:pt idx="47">
                  <c:v>787.53443915851835</c:v>
                </c:pt>
                <c:pt idx="48">
                  <c:v>792.38155858172843</c:v>
                </c:pt>
                <c:pt idx="49">
                  <c:v>795.87509412345673</c:v>
                </c:pt>
                <c:pt idx="50">
                  <c:v>795.57214915950613</c:v>
                </c:pt>
                <c:pt idx="51">
                  <c:v>800.58040952098759</c:v>
                </c:pt>
                <c:pt idx="52">
                  <c:v>799.6844659041974</c:v>
                </c:pt>
                <c:pt idx="53">
                  <c:v>799.04634778864192</c:v>
                </c:pt>
                <c:pt idx="54">
                  <c:v>798.06661088395049</c:v>
                </c:pt>
                <c:pt idx="55">
                  <c:v>797.75722028246889</c:v>
                </c:pt>
                <c:pt idx="56">
                  <c:v>796.09424579950598</c:v>
                </c:pt>
                <c:pt idx="57">
                  <c:v>790.69924718617278</c:v>
                </c:pt>
                <c:pt idx="58">
                  <c:v>787.37974385777761</c:v>
                </c:pt>
                <c:pt idx="59">
                  <c:v>781.10813854024684</c:v>
                </c:pt>
                <c:pt idx="60">
                  <c:v>773.50228625382715</c:v>
                </c:pt>
                <c:pt idx="61">
                  <c:v>765.31632658962951</c:v>
                </c:pt>
                <c:pt idx="62">
                  <c:v>756.98856289975299</c:v>
                </c:pt>
                <c:pt idx="63">
                  <c:v>750.91677234567885</c:v>
                </c:pt>
                <c:pt idx="64">
                  <c:v>747.24920459061707</c:v>
                </c:pt>
                <c:pt idx="65">
                  <c:v>741.46746772543202</c:v>
                </c:pt>
                <c:pt idx="66">
                  <c:v>737.32292279308638</c:v>
                </c:pt>
                <c:pt idx="67">
                  <c:v>734.90580871901227</c:v>
                </c:pt>
                <c:pt idx="68">
                  <c:v>733.97119127703695</c:v>
                </c:pt>
                <c:pt idx="69">
                  <c:v>734.70599395555553</c:v>
                </c:pt>
                <c:pt idx="70">
                  <c:v>730.32940607209878</c:v>
                </c:pt>
                <c:pt idx="71">
                  <c:v>728.83401816493824</c:v>
                </c:pt>
                <c:pt idx="72">
                  <c:v>723.16830277530846</c:v>
                </c:pt>
                <c:pt idx="73">
                  <c:v>715.85894981530851</c:v>
                </c:pt>
                <c:pt idx="74">
                  <c:v>708.8460961817284</c:v>
                </c:pt>
                <c:pt idx="75">
                  <c:v>700.3443002785184</c:v>
                </c:pt>
                <c:pt idx="76">
                  <c:v>690.17308425481463</c:v>
                </c:pt>
                <c:pt idx="77">
                  <c:v>678.33889374814794</c:v>
                </c:pt>
                <c:pt idx="78">
                  <c:v>667.97430859851852</c:v>
                </c:pt>
                <c:pt idx="79">
                  <c:v>659.61431672098752</c:v>
                </c:pt>
                <c:pt idx="80">
                  <c:v>651.69262819555559</c:v>
                </c:pt>
                <c:pt idx="81">
                  <c:v>640.14784681402466</c:v>
                </c:pt>
                <c:pt idx="82">
                  <c:v>628.97497871802454</c:v>
                </c:pt>
                <c:pt idx="83">
                  <c:v>617.80533344079004</c:v>
                </c:pt>
                <c:pt idx="84">
                  <c:v>611.06770852977775</c:v>
                </c:pt>
                <c:pt idx="85">
                  <c:v>600.07338459338257</c:v>
                </c:pt>
                <c:pt idx="86">
                  <c:v>591.63604506548143</c:v>
                </c:pt>
                <c:pt idx="87">
                  <c:v>583.93479734360483</c:v>
                </c:pt>
                <c:pt idx="88">
                  <c:v>577.7701896090864</c:v>
                </c:pt>
                <c:pt idx="89">
                  <c:v>573.18218481461724</c:v>
                </c:pt>
                <c:pt idx="90">
                  <c:v>571.38900845353089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11A-49EE-ABD6-6D9A0709E1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5191936"/>
        <c:axId val="515197216"/>
      </c:scatterChart>
      <c:valAx>
        <c:axId val="1371751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 (RPM)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753903"/>
        <c:crosses val="autoZero"/>
        <c:crossBetween val="midCat"/>
        <c:majorUnit val="500"/>
      </c:valAx>
      <c:valAx>
        <c:axId val="1371753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Torque (N/m)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1751503"/>
        <c:crosses val="autoZero"/>
        <c:crossBetween val="midCat"/>
        <c:majorUnit val="10"/>
      </c:valAx>
      <c:valAx>
        <c:axId val="51519721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BMEP (kPa)</a:t>
                </a:r>
              </a:p>
            </c:rich>
          </c:tx>
          <c:layout>
            <c:manualLayout>
              <c:xMode val="edge"/>
              <c:yMode val="edge"/>
              <c:x val="0.95188173026181733"/>
              <c:y val="0.431215744950756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5191936"/>
        <c:crosses val="max"/>
        <c:crossBetween val="midCat"/>
      </c:valAx>
      <c:valAx>
        <c:axId val="5151919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15197216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9524</xdr:colOff>
      <xdr:row>1</xdr:row>
      <xdr:rowOff>4762</xdr:rowOff>
    </xdr:from>
    <xdr:to>
      <xdr:col>25</xdr:col>
      <xdr:colOff>38100</xdr:colOff>
      <xdr:row>18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78966B6-7F80-1A33-B592-D614DD27C3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19</xdr:row>
      <xdr:rowOff>133350</xdr:rowOff>
    </xdr:from>
    <xdr:to>
      <xdr:col>25</xdr:col>
      <xdr:colOff>28576</xdr:colOff>
      <xdr:row>37</xdr:row>
      <xdr:rowOff>147638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9F92354-72DE-4641-9DF5-1B5BDA6F2E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9524</xdr:colOff>
      <xdr:row>38</xdr:row>
      <xdr:rowOff>185736</xdr:rowOff>
    </xdr:from>
    <xdr:to>
      <xdr:col>25</xdr:col>
      <xdr:colOff>19049</xdr:colOff>
      <xdr:row>55</xdr:row>
      <xdr:rowOff>38099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BC09CB8-C9BC-153D-1CE5-9DF5F31C5E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157162</xdr:colOff>
      <xdr:row>38</xdr:row>
      <xdr:rowOff>157161</xdr:rowOff>
    </xdr:from>
    <xdr:to>
      <xdr:col>35</xdr:col>
      <xdr:colOff>142875</xdr:colOff>
      <xdr:row>59</xdr:row>
      <xdr:rowOff>38100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6DD7AB9-DB34-4A86-84AB-7F9F6374C0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142875</xdr:colOff>
      <xdr:row>0</xdr:row>
      <xdr:rowOff>180975</xdr:rowOff>
    </xdr:from>
    <xdr:to>
      <xdr:col>35</xdr:col>
      <xdr:colOff>171451</xdr:colOff>
      <xdr:row>18</xdr:row>
      <xdr:rowOff>138113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EAD9D17-EFE3-4CB0-AA35-870C59A3C3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171450</xdr:colOff>
      <xdr:row>19</xdr:row>
      <xdr:rowOff>133350</xdr:rowOff>
    </xdr:from>
    <xdr:to>
      <xdr:col>35</xdr:col>
      <xdr:colOff>200026</xdr:colOff>
      <xdr:row>37</xdr:row>
      <xdr:rowOff>147638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24E81C2-E7C6-4713-BE29-D3918CEB35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O101"/>
  <sheetViews>
    <sheetView tabSelected="1" zoomScale="80" zoomScaleNormal="80" workbookViewId="0">
      <selection activeCell="O44" sqref="O44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5" max="5" width="13" customWidth="1"/>
    <col min="6" max="6" width="11.5703125" customWidth="1"/>
    <col min="7" max="7" width="9.140625" style="1"/>
    <col min="8" max="8" width="16.42578125" style="1" customWidth="1"/>
    <col min="9" max="9" width="16.85546875" style="1" customWidth="1"/>
    <col min="10" max="10" width="17.85546875" customWidth="1"/>
    <col min="11" max="11" width="18.42578125" customWidth="1"/>
    <col min="12" max="12" width="18.140625" customWidth="1"/>
    <col min="13" max="13" width="19.140625" customWidth="1"/>
    <col min="14" max="14" width="19.5703125" customWidth="1"/>
  </cols>
  <sheetData>
    <row r="1" spans="1:15" x14ac:dyDescent="0.25">
      <c r="A1"/>
      <c r="B1"/>
    </row>
    <row r="2" spans="1:15" ht="15" customHeight="1" x14ac:dyDescent="0.25">
      <c r="A2" s="19" t="s">
        <v>36</v>
      </c>
      <c r="B2" s="20"/>
      <c r="C2" s="20"/>
      <c r="D2" s="20"/>
      <c r="E2" s="20"/>
      <c r="F2" s="21"/>
      <c r="G2" s="3" t="s">
        <v>0</v>
      </c>
      <c r="H2" s="4" t="s">
        <v>1</v>
      </c>
      <c r="I2" s="4" t="s">
        <v>2</v>
      </c>
      <c r="J2" s="4" t="s">
        <v>16</v>
      </c>
      <c r="K2" s="4" t="s">
        <v>27</v>
      </c>
      <c r="L2" s="4" t="s">
        <v>18</v>
      </c>
      <c r="M2" s="4" t="s">
        <v>22</v>
      </c>
      <c r="N2" s="5" t="s">
        <v>19</v>
      </c>
    </row>
    <row r="3" spans="1:15" ht="18" customHeight="1" x14ac:dyDescent="0.25">
      <c r="A3" s="22"/>
      <c r="B3" s="23"/>
      <c r="C3" s="23"/>
      <c r="D3" s="23"/>
      <c r="E3" s="23"/>
      <c r="F3" s="24"/>
      <c r="G3" s="6" t="s">
        <v>3</v>
      </c>
      <c r="H3" s="7" t="s">
        <v>4</v>
      </c>
      <c r="I3" s="7" t="s">
        <v>5</v>
      </c>
      <c r="J3" s="7" t="s">
        <v>17</v>
      </c>
      <c r="K3" s="7" t="s">
        <v>28</v>
      </c>
      <c r="L3" s="7" t="s">
        <v>17</v>
      </c>
      <c r="M3" s="7" t="s">
        <v>17</v>
      </c>
      <c r="N3" s="10" t="s">
        <v>20</v>
      </c>
    </row>
    <row r="4" spans="1:15" x14ac:dyDescent="0.25">
      <c r="A4" s="25"/>
      <c r="B4" s="26"/>
      <c r="C4" s="26"/>
      <c r="D4" s="26"/>
      <c r="E4" s="26"/>
      <c r="F4" s="27"/>
      <c r="G4" s="17">
        <v>1018.9</v>
      </c>
      <c r="H4" s="17">
        <v>46</v>
      </c>
      <c r="I4" s="17">
        <v>27</v>
      </c>
      <c r="J4" s="17">
        <v>7.4999999999999997E-2</v>
      </c>
      <c r="K4" s="17">
        <f>PI()*(J4/2)^2</f>
        <v>4.4178646691106467E-3</v>
      </c>
      <c r="L4" s="17">
        <v>0.09</v>
      </c>
      <c r="M4" s="17">
        <v>0.81577599999999995</v>
      </c>
      <c r="N4" s="18">
        <v>44220000</v>
      </c>
    </row>
    <row r="5" spans="1:15" ht="15.75" thickBot="1" x14ac:dyDescent="0.3">
      <c r="C5" s="1"/>
      <c r="J5" s="1"/>
      <c r="K5" s="1"/>
    </row>
    <row r="6" spans="1:15" x14ac:dyDescent="0.25">
      <c r="A6" s="11" t="s">
        <v>6</v>
      </c>
      <c r="B6" s="12" t="s">
        <v>7</v>
      </c>
      <c r="C6" s="12" t="s">
        <v>8</v>
      </c>
      <c r="D6" s="12" t="s">
        <v>9</v>
      </c>
      <c r="E6" s="12" t="s">
        <v>14</v>
      </c>
      <c r="F6" s="12" t="s">
        <v>21</v>
      </c>
      <c r="G6" s="12" t="s">
        <v>23</v>
      </c>
      <c r="H6" s="12" t="s">
        <v>35</v>
      </c>
      <c r="I6" s="12" t="s">
        <v>35</v>
      </c>
      <c r="J6" s="12" t="s">
        <v>13</v>
      </c>
      <c r="K6" s="12" t="s">
        <v>13</v>
      </c>
      <c r="L6" s="12" t="s">
        <v>32</v>
      </c>
      <c r="M6" s="12" t="s">
        <v>32</v>
      </c>
      <c r="N6" s="13" t="s">
        <v>29</v>
      </c>
      <c r="O6" s="2"/>
    </row>
    <row r="7" spans="1:15" ht="15.75" thickBot="1" x14ac:dyDescent="0.3">
      <c r="A7" s="14" t="s">
        <v>10</v>
      </c>
      <c r="B7" s="15" t="s">
        <v>11</v>
      </c>
      <c r="C7" s="15" t="s">
        <v>12</v>
      </c>
      <c r="D7" s="15" t="s">
        <v>9</v>
      </c>
      <c r="E7" s="15" t="s">
        <v>15</v>
      </c>
      <c r="F7" s="15" t="s">
        <v>24</v>
      </c>
      <c r="G7" s="15" t="s">
        <v>26</v>
      </c>
      <c r="H7" s="15" t="s">
        <v>24</v>
      </c>
      <c r="I7" s="15" t="s">
        <v>26</v>
      </c>
      <c r="J7" s="15" t="s">
        <v>25</v>
      </c>
      <c r="K7" s="15" t="s">
        <v>31</v>
      </c>
      <c r="L7" s="15" t="s">
        <v>33</v>
      </c>
      <c r="M7" s="15" t="s">
        <v>34</v>
      </c>
      <c r="N7" s="16" t="s">
        <v>30</v>
      </c>
      <c r="O7" s="2"/>
    </row>
    <row r="8" spans="1:15" x14ac:dyDescent="0.25">
      <c r="A8" s="9">
        <v>102.27500000000001</v>
      </c>
      <c r="B8" s="9">
        <v>1000</v>
      </c>
      <c r="C8" s="9">
        <v>7.0400000000000004E-2</v>
      </c>
      <c r="D8" s="9">
        <v>1.2658</v>
      </c>
      <c r="E8" s="9">
        <f t="shared" ref="E8:E39" si="0">A8*M$4</f>
        <v>83.433490399999997</v>
      </c>
      <c r="F8" s="9">
        <f>2*PI()*(B8*E8)/60</f>
        <v>8737.1346834664837</v>
      </c>
      <c r="G8" s="9">
        <f>F8/1000</f>
        <v>8.7371346834664845</v>
      </c>
      <c r="H8" s="9">
        <f>F8*(1.01325/(G$4/1000))*SQRT(300/293)</f>
        <v>8791.8627117276737</v>
      </c>
      <c r="I8" s="9">
        <f t="shared" ref="I8:I39" si="1">G8*(1.01325/(G$4/1000))*SQRT(300/293)</f>
        <v>8.7918627117276724</v>
      </c>
      <c r="J8" s="9">
        <f t="shared" ref="J8:J39" si="2">(C8*0.75)*60/G8</f>
        <v>0.36259026726403704</v>
      </c>
      <c r="K8" s="9">
        <f t="shared" ref="K8:K39" si="3">0.75*C8*60</f>
        <v>3.1680000000000001</v>
      </c>
      <c r="L8" s="9">
        <f t="shared" ref="L8:L39" si="4">(E8*4*PI())/(L$4*K$4*4)</f>
        <v>659227.5784691358</v>
      </c>
      <c r="M8" s="9">
        <f>L8/1000</f>
        <v>659.22757846913578</v>
      </c>
      <c r="N8" s="9">
        <f>(F8*3600)/(K8*N$4)</f>
        <v>0.2245265070172506</v>
      </c>
    </row>
    <row r="9" spans="1:15" x14ac:dyDescent="0.25">
      <c r="A9" s="8">
        <v>102.756</v>
      </c>
      <c r="B9" s="8">
        <f t="shared" ref="B9:B40" si="5">B8+50</f>
        <v>1050</v>
      </c>
      <c r="C9" s="8">
        <v>7.2400000000000006E-2</v>
      </c>
      <c r="D9" s="8">
        <v>1.26783</v>
      </c>
      <c r="E9" s="9">
        <f t="shared" si="0"/>
        <v>83.825878656</v>
      </c>
      <c r="F9" s="8">
        <f t="shared" ref="F9:F72" si="6">2*PI()*(B9*E9)/60</f>
        <v>9217.1367598239667</v>
      </c>
      <c r="G9" s="8">
        <f t="shared" ref="G9:G72" si="7">F9/1000</f>
        <v>9.2171367598239673</v>
      </c>
      <c r="H9" s="9">
        <f t="shared" ref="H9:H72" si="8">F9*(1.01325/(G$4/1000))*SQRT(300/293)</f>
        <v>9274.8714450902298</v>
      </c>
      <c r="I9" s="9">
        <f t="shared" si="1"/>
        <v>9.2748714450902305</v>
      </c>
      <c r="J9" s="8">
        <f t="shared" si="2"/>
        <v>0.35347202552110363</v>
      </c>
      <c r="K9" s="8">
        <f t="shared" si="3"/>
        <v>3.258</v>
      </c>
      <c r="L9" s="9">
        <f t="shared" si="4"/>
        <v>662327.93012148142</v>
      </c>
      <c r="M9" s="9">
        <f t="shared" ref="M9:M72" si="9">L9/1000</f>
        <v>662.32793012148147</v>
      </c>
      <c r="N9" s="8">
        <f t="shared" ref="N9:N39" si="10">(F9*3600)/(K9*N$4)</f>
        <v>0.23031844193957302</v>
      </c>
    </row>
    <row r="10" spans="1:15" x14ac:dyDescent="0.25">
      <c r="A10" s="8">
        <v>103.68899999999999</v>
      </c>
      <c r="B10" s="8">
        <f t="shared" si="5"/>
        <v>1100</v>
      </c>
      <c r="C10" s="8">
        <v>7.3700000000000002E-2</v>
      </c>
      <c r="D10" s="8">
        <v>1.2734399999999999</v>
      </c>
      <c r="E10" s="9">
        <f t="shared" si="0"/>
        <v>84.586997663999995</v>
      </c>
      <c r="F10" s="8">
        <f t="shared" si="6"/>
        <v>9743.7226498494438</v>
      </c>
      <c r="G10" s="8">
        <f t="shared" si="7"/>
        <v>9.7437226498494436</v>
      </c>
      <c r="H10" s="9">
        <f t="shared" si="8"/>
        <v>9804.7557857537395</v>
      </c>
      <c r="I10" s="9">
        <f t="shared" si="1"/>
        <v>9.8047557857537395</v>
      </c>
      <c r="J10" s="8">
        <f t="shared" si="2"/>
        <v>0.34037298876228234</v>
      </c>
      <c r="K10" s="8">
        <f t="shared" si="3"/>
        <v>3.3165000000000004</v>
      </c>
      <c r="L10" s="9">
        <f t="shared" si="4"/>
        <v>668341.7099377776</v>
      </c>
      <c r="M10" s="9">
        <f t="shared" si="9"/>
        <v>668.34170993777764</v>
      </c>
      <c r="N10" s="8">
        <f t="shared" si="10"/>
        <v>0.23918209985840974</v>
      </c>
      <c r="O10" s="1"/>
    </row>
    <row r="11" spans="1:15" x14ac:dyDescent="0.25">
      <c r="A11" s="8">
        <v>104.209</v>
      </c>
      <c r="B11" s="8">
        <f t="shared" si="5"/>
        <v>1150</v>
      </c>
      <c r="C11" s="8">
        <v>7.2800000000000004E-2</v>
      </c>
      <c r="D11" s="8">
        <v>1.2847599999999999</v>
      </c>
      <c r="E11" s="9">
        <f t="shared" si="0"/>
        <v>85.011201184000001</v>
      </c>
      <c r="F11" s="8">
        <f t="shared" si="6"/>
        <v>10237.704995979102</v>
      </c>
      <c r="G11" s="8">
        <f t="shared" si="7"/>
        <v>10.237704995979103</v>
      </c>
      <c r="H11" s="9">
        <f t="shared" si="8"/>
        <v>10301.832359084756</v>
      </c>
      <c r="I11" s="9">
        <f t="shared" si="1"/>
        <v>10.301832359084758</v>
      </c>
      <c r="J11" s="8">
        <f t="shared" si="2"/>
        <v>0.31999359243958109</v>
      </c>
      <c r="K11" s="8">
        <f t="shared" si="3"/>
        <v>3.2760000000000002</v>
      </c>
      <c r="L11" s="9">
        <f t="shared" si="4"/>
        <v>671693.4414538272</v>
      </c>
      <c r="M11" s="9">
        <f t="shared" si="9"/>
        <v>671.69344145382718</v>
      </c>
      <c r="N11" s="8">
        <f t="shared" si="10"/>
        <v>0.25441486364329952</v>
      </c>
    </row>
    <row r="12" spans="1:15" x14ac:dyDescent="0.25">
      <c r="A12" s="8">
        <v>105.81100000000001</v>
      </c>
      <c r="B12" s="8">
        <f t="shared" si="5"/>
        <v>1200</v>
      </c>
      <c r="C12" s="8">
        <v>7.4399999999999994E-2</v>
      </c>
      <c r="D12" s="8">
        <v>1.2918099999999999</v>
      </c>
      <c r="E12" s="9">
        <f t="shared" si="0"/>
        <v>86.318074335999995</v>
      </c>
      <c r="F12" s="8">
        <f t="shared" si="6"/>
        <v>10847.049128239809</v>
      </c>
      <c r="G12" s="8">
        <f t="shared" si="7"/>
        <v>10.847049128239808</v>
      </c>
      <c r="H12" s="9">
        <f t="shared" si="8"/>
        <v>10914.993326509315</v>
      </c>
      <c r="I12" s="9">
        <f t="shared" si="1"/>
        <v>10.914993326509313</v>
      </c>
      <c r="J12" s="8">
        <f t="shared" si="2"/>
        <v>0.30865537349541744</v>
      </c>
      <c r="K12" s="8">
        <f t="shared" si="3"/>
        <v>3.3479999999999999</v>
      </c>
      <c r="L12" s="9">
        <f t="shared" si="4"/>
        <v>682019.35277827154</v>
      </c>
      <c r="M12" s="9">
        <f t="shared" si="9"/>
        <v>682.01935277827158</v>
      </c>
      <c r="N12" s="8">
        <f t="shared" si="10"/>
        <v>0.2637605989660643</v>
      </c>
    </row>
    <row r="13" spans="1:15" x14ac:dyDescent="0.25">
      <c r="A13" s="8">
        <v>107.51</v>
      </c>
      <c r="B13" s="8">
        <f t="shared" si="5"/>
        <v>1250</v>
      </c>
      <c r="C13" s="8">
        <v>7.8950000000000006E-2</v>
      </c>
      <c r="D13" s="8">
        <v>1.2972900000000001</v>
      </c>
      <c r="E13" s="9">
        <f t="shared" si="0"/>
        <v>87.704077760000004</v>
      </c>
      <c r="F13" s="8">
        <f t="shared" si="6"/>
        <v>11480.436932528499</v>
      </c>
      <c r="G13" s="8">
        <f t="shared" si="7"/>
        <v>11.480436932528498</v>
      </c>
      <c r="H13" s="9">
        <f t="shared" si="8"/>
        <v>11552.348571716479</v>
      </c>
      <c r="I13" s="9">
        <f t="shared" si="1"/>
        <v>11.552348571716477</v>
      </c>
      <c r="J13" s="8">
        <f t="shared" si="2"/>
        <v>0.30946121832120271</v>
      </c>
      <c r="K13" s="8">
        <f t="shared" si="3"/>
        <v>3.5527500000000001</v>
      </c>
      <c r="L13" s="9">
        <f t="shared" si="4"/>
        <v>692970.49094320985</v>
      </c>
      <c r="M13" s="9">
        <f t="shared" si="9"/>
        <v>692.97049094320982</v>
      </c>
      <c r="N13" s="8">
        <f t="shared" si="10"/>
        <v>0.26307375970692909</v>
      </c>
    </row>
    <row r="14" spans="1:15" x14ac:dyDescent="0.25">
      <c r="A14" s="8">
        <v>109.488</v>
      </c>
      <c r="B14" s="8">
        <f t="shared" si="5"/>
        <v>1300</v>
      </c>
      <c r="C14" s="8">
        <v>7.9000000000000001E-2</v>
      </c>
      <c r="D14" s="8">
        <v>1.29895</v>
      </c>
      <c r="E14" s="9">
        <f t="shared" si="0"/>
        <v>89.317682687999991</v>
      </c>
      <c r="F14" s="8">
        <f t="shared" si="6"/>
        <v>12159.323616625685</v>
      </c>
      <c r="G14" s="8">
        <f t="shared" si="7"/>
        <v>12.159323616625684</v>
      </c>
      <c r="H14" s="9">
        <f t="shared" si="8"/>
        <v>12235.487694511183</v>
      </c>
      <c r="I14" s="9">
        <f t="shared" si="1"/>
        <v>12.235487694511184</v>
      </c>
      <c r="J14" s="8">
        <f t="shared" si="2"/>
        <v>0.29236823626761421</v>
      </c>
      <c r="K14" s="8">
        <f t="shared" si="3"/>
        <v>3.5549999999999997</v>
      </c>
      <c r="L14" s="9">
        <f t="shared" si="4"/>
        <v>705719.96197925915</v>
      </c>
      <c r="M14" s="9">
        <f t="shared" si="9"/>
        <v>705.71996197925921</v>
      </c>
      <c r="N14" s="8">
        <f t="shared" si="10"/>
        <v>0.27845407294083518</v>
      </c>
    </row>
    <row r="15" spans="1:15" x14ac:dyDescent="0.25">
      <c r="A15" s="8">
        <v>111.797</v>
      </c>
      <c r="B15" s="8">
        <f t="shared" si="5"/>
        <v>1350</v>
      </c>
      <c r="C15" s="8">
        <v>7.9600000000000004E-2</v>
      </c>
      <c r="D15" s="8">
        <v>1.2946899999999999</v>
      </c>
      <c r="E15" s="9">
        <f t="shared" si="0"/>
        <v>91.201309471999991</v>
      </c>
      <c r="F15" s="8">
        <f t="shared" si="6"/>
        <v>12893.281372575198</v>
      </c>
      <c r="G15" s="8">
        <f t="shared" si="7"/>
        <v>12.893281372575199</v>
      </c>
      <c r="H15" s="9">
        <f t="shared" si="8"/>
        <v>12974.04284563261</v>
      </c>
      <c r="I15" s="9">
        <f t="shared" si="1"/>
        <v>12.974042845632612</v>
      </c>
      <c r="J15" s="8">
        <f t="shared" si="2"/>
        <v>0.27781911341973303</v>
      </c>
      <c r="K15" s="8">
        <f t="shared" si="3"/>
        <v>3.5820000000000003</v>
      </c>
      <c r="L15" s="9">
        <f t="shared" si="4"/>
        <v>720602.93903802463</v>
      </c>
      <c r="M15" s="9">
        <f t="shared" si="9"/>
        <v>720.6029390380246</v>
      </c>
      <c r="N15" s="8">
        <f t="shared" si="10"/>
        <v>0.29303644801518219</v>
      </c>
    </row>
    <row r="16" spans="1:15" x14ac:dyDescent="0.25">
      <c r="A16" s="8">
        <v>114.268</v>
      </c>
      <c r="B16" s="8">
        <f t="shared" si="5"/>
        <v>1400</v>
      </c>
      <c r="C16" s="8">
        <v>8.3500000000000005E-2</v>
      </c>
      <c r="D16" s="8">
        <v>1.2855000000000001</v>
      </c>
      <c r="E16" s="9">
        <f t="shared" si="0"/>
        <v>93.217091967999991</v>
      </c>
      <c r="F16" s="8">
        <f t="shared" si="6"/>
        <v>13666.339461398069</v>
      </c>
      <c r="G16" s="8">
        <f t="shared" si="7"/>
        <v>13.666339461398069</v>
      </c>
      <c r="H16" s="9">
        <f t="shared" si="8"/>
        <v>13751.943247921554</v>
      </c>
      <c r="I16" s="9">
        <f t="shared" si="1"/>
        <v>13.751943247921552</v>
      </c>
      <c r="J16" s="8">
        <f t="shared" si="2"/>
        <v>0.27494560709643068</v>
      </c>
      <c r="K16" s="8">
        <f t="shared" si="3"/>
        <v>3.7574999999999998</v>
      </c>
      <c r="L16" s="9">
        <f t="shared" si="4"/>
        <v>736530.10937678989</v>
      </c>
      <c r="M16" s="9">
        <f t="shared" si="9"/>
        <v>736.53010937678994</v>
      </c>
      <c r="N16" s="8">
        <f t="shared" si="10"/>
        <v>0.29609902499257806</v>
      </c>
    </row>
    <row r="17" spans="1:14" x14ac:dyDescent="0.25">
      <c r="A17" s="8">
        <v>115.783</v>
      </c>
      <c r="B17" s="8">
        <f t="shared" si="5"/>
        <v>1450</v>
      </c>
      <c r="C17" s="8">
        <v>8.4699999999999998E-2</v>
      </c>
      <c r="D17" s="8">
        <v>1.2781800000000001</v>
      </c>
      <c r="E17" s="9">
        <f t="shared" si="0"/>
        <v>94.452992607999988</v>
      </c>
      <c r="F17" s="8">
        <f t="shared" si="6"/>
        <v>14342.08667153175</v>
      </c>
      <c r="G17" s="8">
        <f t="shared" si="7"/>
        <v>14.342086671531749</v>
      </c>
      <c r="H17" s="9">
        <f t="shared" si="8"/>
        <v>14431.923231584937</v>
      </c>
      <c r="I17" s="9">
        <f t="shared" si="1"/>
        <v>14.431923231584936</v>
      </c>
      <c r="J17" s="8">
        <f t="shared" si="2"/>
        <v>0.26575630780182197</v>
      </c>
      <c r="K17" s="8">
        <f t="shared" si="3"/>
        <v>3.8114999999999997</v>
      </c>
      <c r="L17" s="9">
        <f t="shared" si="4"/>
        <v>746295.25023604929</v>
      </c>
      <c r="M17" s="9">
        <f t="shared" si="9"/>
        <v>746.29525023604924</v>
      </c>
      <c r="N17" s="8">
        <f t="shared" si="10"/>
        <v>0.30633751221421601</v>
      </c>
    </row>
    <row r="18" spans="1:14" x14ac:dyDescent="0.25">
      <c r="A18" s="8">
        <v>116.985</v>
      </c>
      <c r="B18" s="8">
        <f t="shared" si="5"/>
        <v>1500</v>
      </c>
      <c r="C18" s="8">
        <v>8.8650000000000007E-2</v>
      </c>
      <c r="D18" s="8">
        <v>1.2795000000000001</v>
      </c>
      <c r="E18" s="9">
        <f t="shared" si="0"/>
        <v>95.43355536</v>
      </c>
      <c r="F18" s="8">
        <f t="shared" si="6"/>
        <v>14990.667821246541</v>
      </c>
      <c r="G18" s="8">
        <f t="shared" si="7"/>
        <v>14.990667821246541</v>
      </c>
      <c r="H18" s="9">
        <f t="shared" si="8"/>
        <v>15084.566990928308</v>
      </c>
      <c r="I18" s="9">
        <f t="shared" si="1"/>
        <v>15.084566990928309</v>
      </c>
      <c r="J18" s="8">
        <f t="shared" si="2"/>
        <v>0.26611556253324253</v>
      </c>
      <c r="K18" s="8">
        <f t="shared" si="3"/>
        <v>3.9892500000000002</v>
      </c>
      <c r="L18" s="9">
        <f t="shared" si="4"/>
        <v>754042.90654814814</v>
      </c>
      <c r="M18" s="9">
        <f t="shared" si="9"/>
        <v>754.04290654814815</v>
      </c>
      <c r="N18" s="8">
        <f t="shared" si="10"/>
        <v>0.30592395804388894</v>
      </c>
    </row>
    <row r="19" spans="1:14" x14ac:dyDescent="0.25">
      <c r="A19" s="8">
        <v>117.788</v>
      </c>
      <c r="B19" s="8">
        <f t="shared" si="5"/>
        <v>1550</v>
      </c>
      <c r="C19" s="8">
        <v>9.3200000000000005E-2</v>
      </c>
      <c r="D19" s="8">
        <v>1.27766</v>
      </c>
      <c r="E19" s="9">
        <f t="shared" si="0"/>
        <v>96.088623487999996</v>
      </c>
      <c r="F19" s="8">
        <f t="shared" si="6"/>
        <v>15596.684538245248</v>
      </c>
      <c r="G19" s="8">
        <f t="shared" si="7"/>
        <v>15.596684538245249</v>
      </c>
      <c r="H19" s="9">
        <f t="shared" si="8"/>
        <v>15694.379700688512</v>
      </c>
      <c r="I19" s="9">
        <f t="shared" si="1"/>
        <v>15.694379700688513</v>
      </c>
      <c r="J19" s="8">
        <f t="shared" si="2"/>
        <v>0.26890330375764965</v>
      </c>
      <c r="K19" s="8">
        <f t="shared" si="3"/>
        <v>4.194</v>
      </c>
      <c r="L19" s="9">
        <f t="shared" si="4"/>
        <v>759218.75348543201</v>
      </c>
      <c r="M19" s="9">
        <f t="shared" si="9"/>
        <v>759.21875348543199</v>
      </c>
      <c r="N19" s="8">
        <f t="shared" si="10"/>
        <v>0.30275242085020176</v>
      </c>
    </row>
    <row r="20" spans="1:14" x14ac:dyDescent="0.25">
      <c r="A20" s="8">
        <v>118.471</v>
      </c>
      <c r="B20" s="8">
        <f t="shared" si="5"/>
        <v>1600</v>
      </c>
      <c r="C20" s="8">
        <v>9.5899999999999999E-2</v>
      </c>
      <c r="D20" s="8">
        <v>1.2823500000000001</v>
      </c>
      <c r="E20" s="9">
        <f t="shared" si="0"/>
        <v>96.645798495999998</v>
      </c>
      <c r="F20" s="8">
        <f t="shared" si="6"/>
        <v>16193.15896295216</v>
      </c>
      <c r="G20" s="8">
        <f t="shared" si="7"/>
        <v>16.193158962952161</v>
      </c>
      <c r="H20" s="9">
        <f t="shared" si="8"/>
        <v>16294.590346748886</v>
      </c>
      <c r="I20" s="9">
        <f t="shared" si="1"/>
        <v>16.294590346748887</v>
      </c>
      <c r="J20" s="8">
        <f t="shared" si="2"/>
        <v>0.26650142877454003</v>
      </c>
      <c r="K20" s="8">
        <f t="shared" si="3"/>
        <v>4.3155000000000001</v>
      </c>
      <c r="L20" s="9">
        <f t="shared" si="4"/>
        <v>763621.12391901226</v>
      </c>
      <c r="M20" s="9">
        <f t="shared" si="9"/>
        <v>763.62112391901223</v>
      </c>
      <c r="N20" s="8">
        <f t="shared" si="10"/>
        <v>0.30548101209663431</v>
      </c>
    </row>
    <row r="21" spans="1:14" x14ac:dyDescent="0.25">
      <c r="A21" s="8">
        <v>118.77200000000001</v>
      </c>
      <c r="B21" s="8">
        <f t="shared" si="5"/>
        <v>1650</v>
      </c>
      <c r="C21" s="8">
        <v>9.8750000000000004E-2</v>
      </c>
      <c r="D21" s="8">
        <v>1.2902800000000001</v>
      </c>
      <c r="E21" s="9">
        <f t="shared" si="0"/>
        <v>96.891347072000002</v>
      </c>
      <c r="F21" s="8">
        <f t="shared" si="6"/>
        <v>16741.622928679779</v>
      </c>
      <c r="G21" s="8">
        <f t="shared" si="7"/>
        <v>16.741622928679778</v>
      </c>
      <c r="H21" s="9">
        <f t="shared" si="8"/>
        <v>16846.489803916666</v>
      </c>
      <c r="I21" s="9">
        <f t="shared" si="1"/>
        <v>16.846489803916665</v>
      </c>
      <c r="J21" s="8">
        <f t="shared" si="2"/>
        <v>0.26543125591411398</v>
      </c>
      <c r="K21" s="8">
        <f t="shared" si="3"/>
        <v>4.4437500000000005</v>
      </c>
      <c r="L21" s="9">
        <f t="shared" si="4"/>
        <v>765561.26081580238</v>
      </c>
      <c r="M21" s="9">
        <f t="shared" si="9"/>
        <v>765.56126081580237</v>
      </c>
      <c r="N21" s="8">
        <f t="shared" si="10"/>
        <v>0.30671265863876979</v>
      </c>
    </row>
    <row r="22" spans="1:14" x14ac:dyDescent="0.25">
      <c r="A22" s="8">
        <v>118.65600000000001</v>
      </c>
      <c r="B22" s="8">
        <f t="shared" si="5"/>
        <v>1700</v>
      </c>
      <c r="C22" s="8">
        <v>0.10005</v>
      </c>
      <c r="D22" s="8">
        <v>1.29942</v>
      </c>
      <c r="E22" s="9">
        <f t="shared" si="0"/>
        <v>96.796717055999991</v>
      </c>
      <c r="F22" s="8">
        <f t="shared" si="6"/>
        <v>17232.098461035235</v>
      </c>
      <c r="G22" s="8">
        <f t="shared" si="7"/>
        <v>17.232098461035235</v>
      </c>
      <c r="H22" s="9">
        <f t="shared" si="8"/>
        <v>17340.037597347251</v>
      </c>
      <c r="I22" s="9">
        <f t="shared" si="1"/>
        <v>17.340037597347251</v>
      </c>
      <c r="J22" s="8">
        <f t="shared" si="2"/>
        <v>0.2612711394483016</v>
      </c>
      <c r="K22" s="8">
        <f t="shared" si="3"/>
        <v>4.5022500000000001</v>
      </c>
      <c r="L22" s="9">
        <f t="shared" si="4"/>
        <v>764813.56686222204</v>
      </c>
      <c r="M22" s="9">
        <f t="shared" si="9"/>
        <v>764.81356686222205</v>
      </c>
      <c r="N22" s="8">
        <f t="shared" si="10"/>
        <v>0.31159632234602258</v>
      </c>
    </row>
    <row r="23" spans="1:14" x14ac:dyDescent="0.25">
      <c r="A23" s="8">
        <v>118.861</v>
      </c>
      <c r="B23" s="8">
        <f t="shared" si="5"/>
        <v>1750</v>
      </c>
      <c r="C23" s="8">
        <v>0.10305</v>
      </c>
      <c r="D23" s="8">
        <v>1.31053</v>
      </c>
      <c r="E23" s="9">
        <f t="shared" si="0"/>
        <v>96.963951135999991</v>
      </c>
      <c r="F23" s="8">
        <f t="shared" si="6"/>
        <v>17769.572132194007</v>
      </c>
      <c r="G23" s="8">
        <f t="shared" si="7"/>
        <v>17.769572132194007</v>
      </c>
      <c r="H23" s="9">
        <f t="shared" si="8"/>
        <v>17880.877918481154</v>
      </c>
      <c r="I23" s="9">
        <f t="shared" si="1"/>
        <v>17.880877918481154</v>
      </c>
      <c r="J23" s="8">
        <f t="shared" si="2"/>
        <v>0.26096576583284564</v>
      </c>
      <c r="K23" s="8">
        <f t="shared" si="3"/>
        <v>4.6372500000000008</v>
      </c>
      <c r="L23" s="9">
        <f t="shared" si="4"/>
        <v>766134.92255604931</v>
      </c>
      <c r="M23" s="9">
        <f t="shared" si="9"/>
        <v>766.13492255604933</v>
      </c>
      <c r="N23" s="8">
        <f t="shared" si="10"/>
        <v>0.31196094218500375</v>
      </c>
    </row>
    <row r="24" spans="1:14" x14ac:dyDescent="0.25">
      <c r="A24" s="8">
        <v>119.584</v>
      </c>
      <c r="B24" s="8">
        <f t="shared" si="5"/>
        <v>1800</v>
      </c>
      <c r="C24" s="8">
        <v>0.10929999999999999</v>
      </c>
      <c r="D24" s="8">
        <v>1.3149</v>
      </c>
      <c r="E24" s="9">
        <f t="shared" si="0"/>
        <v>97.553757183999991</v>
      </c>
      <c r="F24" s="8">
        <f t="shared" si="6"/>
        <v>18388.45001396021</v>
      </c>
      <c r="G24" s="8">
        <f t="shared" si="7"/>
        <v>18.38845001396021</v>
      </c>
      <c r="H24" s="9">
        <f t="shared" si="8"/>
        <v>18503.632353308582</v>
      </c>
      <c r="I24" s="9">
        <f t="shared" si="1"/>
        <v>18.503632353308582</v>
      </c>
      <c r="J24" s="8">
        <f t="shared" si="2"/>
        <v>0.26747768279903716</v>
      </c>
      <c r="K24" s="8">
        <f t="shared" si="3"/>
        <v>4.9184999999999999</v>
      </c>
      <c r="L24" s="9">
        <f t="shared" si="4"/>
        <v>770795.11849086406</v>
      </c>
      <c r="M24" s="9">
        <f t="shared" si="9"/>
        <v>770.79511849086407</v>
      </c>
      <c r="N24" s="8">
        <f t="shared" si="10"/>
        <v>0.30436605153489327</v>
      </c>
    </row>
    <row r="25" spans="1:14" x14ac:dyDescent="0.25">
      <c r="A25" s="8">
        <v>119.934</v>
      </c>
      <c r="B25" s="8">
        <f t="shared" si="5"/>
        <v>1850</v>
      </c>
      <c r="C25" s="8">
        <v>0.11415</v>
      </c>
      <c r="D25" s="8">
        <v>1.3184899999999999</v>
      </c>
      <c r="E25" s="9">
        <f t="shared" si="0"/>
        <v>97.839278783999987</v>
      </c>
      <c r="F25" s="8">
        <f t="shared" si="6"/>
        <v>18954.554833387512</v>
      </c>
      <c r="G25" s="8">
        <f t="shared" si="7"/>
        <v>18.954554833387512</v>
      </c>
      <c r="H25" s="9">
        <f t="shared" si="8"/>
        <v>19073.283163690452</v>
      </c>
      <c r="I25" s="9">
        <f t="shared" si="1"/>
        <v>19.073283163690451</v>
      </c>
      <c r="J25" s="8">
        <f t="shared" si="2"/>
        <v>0.27100346302788758</v>
      </c>
      <c r="K25" s="8">
        <f t="shared" si="3"/>
        <v>5.1367500000000001</v>
      </c>
      <c r="L25" s="9">
        <f t="shared" si="4"/>
        <v>773051.09162666649</v>
      </c>
      <c r="M25" s="9">
        <f t="shared" si="9"/>
        <v>773.05109162666645</v>
      </c>
      <c r="N25" s="8">
        <f t="shared" si="10"/>
        <v>0.30040622093035024</v>
      </c>
    </row>
    <row r="26" spans="1:14" x14ac:dyDescent="0.25">
      <c r="A26" s="8">
        <v>120.176</v>
      </c>
      <c r="B26" s="8">
        <f t="shared" si="5"/>
        <v>1900</v>
      </c>
      <c r="C26" s="8">
        <v>0.11745</v>
      </c>
      <c r="D26" s="8">
        <v>1.3189200000000001</v>
      </c>
      <c r="E26" s="9">
        <f t="shared" si="0"/>
        <v>98.036696575999997</v>
      </c>
      <c r="F26" s="8">
        <f t="shared" si="6"/>
        <v>19506.119830540305</v>
      </c>
      <c r="G26" s="8">
        <f t="shared" si="7"/>
        <v>19.506119830540307</v>
      </c>
      <c r="H26" s="9">
        <f t="shared" si="8"/>
        <v>19628.30307665325</v>
      </c>
      <c r="I26" s="9">
        <f t="shared" si="1"/>
        <v>19.628303076653253</v>
      </c>
      <c r="J26" s="8">
        <f t="shared" si="2"/>
        <v>0.27095342620242691</v>
      </c>
      <c r="K26" s="8">
        <f t="shared" si="3"/>
        <v>5.2852499999999996</v>
      </c>
      <c r="L26" s="9">
        <f t="shared" si="4"/>
        <v>774610.93590913573</v>
      </c>
      <c r="M26" s="9">
        <f t="shared" si="9"/>
        <v>774.61093590913572</v>
      </c>
      <c r="N26" s="8">
        <f t="shared" si="10"/>
        <v>0.30046169678778689</v>
      </c>
    </row>
    <row r="27" spans="1:14" x14ac:dyDescent="0.25">
      <c r="A27" s="8">
        <v>120.94799999999999</v>
      </c>
      <c r="B27" s="8">
        <f t="shared" si="5"/>
        <v>1950</v>
      </c>
      <c r="C27" s="8">
        <v>0.12055</v>
      </c>
      <c r="D27" s="8">
        <v>1.31484</v>
      </c>
      <c r="E27" s="9">
        <f t="shared" si="0"/>
        <v>98.666475647999988</v>
      </c>
      <c r="F27" s="8">
        <f t="shared" si="6"/>
        <v>20148.041878337946</v>
      </c>
      <c r="G27" s="8">
        <f t="shared" si="7"/>
        <v>20.148041878337946</v>
      </c>
      <c r="H27" s="9">
        <f t="shared" si="8"/>
        <v>20274.246022519434</v>
      </c>
      <c r="I27" s="9">
        <f t="shared" si="1"/>
        <v>20.274246022519435</v>
      </c>
      <c r="J27" s="8">
        <f t="shared" si="2"/>
        <v>0.26924452672655946</v>
      </c>
      <c r="K27" s="8">
        <f t="shared" si="3"/>
        <v>5.4247500000000004</v>
      </c>
      <c r="L27" s="9">
        <f t="shared" si="4"/>
        <v>779586.96808296279</v>
      </c>
      <c r="M27" s="9">
        <f t="shared" si="9"/>
        <v>779.58696808296281</v>
      </c>
      <c r="N27" s="8">
        <f t="shared" si="10"/>
        <v>0.30236873215969012</v>
      </c>
    </row>
    <row r="28" spans="1:14" x14ac:dyDescent="0.25">
      <c r="A28" s="8">
        <v>122.157</v>
      </c>
      <c r="B28" s="8">
        <f t="shared" si="5"/>
        <v>2000</v>
      </c>
      <c r="C28" s="8">
        <v>0.12554999999999999</v>
      </c>
      <c r="D28" s="8">
        <v>1.31653</v>
      </c>
      <c r="E28" s="9">
        <f t="shared" si="0"/>
        <v>99.652748831999986</v>
      </c>
      <c r="F28" s="8">
        <f t="shared" si="6"/>
        <v>20871.222909376</v>
      </c>
      <c r="G28" s="8">
        <f t="shared" si="7"/>
        <v>20.871222909375998</v>
      </c>
      <c r="H28" s="9">
        <f t="shared" si="8"/>
        <v>21001.956945030895</v>
      </c>
      <c r="I28" s="9">
        <f t="shared" si="1"/>
        <v>21.001956945030891</v>
      </c>
      <c r="J28" s="8">
        <f t="shared" si="2"/>
        <v>0.27069568585087356</v>
      </c>
      <c r="K28" s="8">
        <f t="shared" si="3"/>
        <v>5.64975</v>
      </c>
      <c r="L28" s="9">
        <f t="shared" si="4"/>
        <v>787379.74385777756</v>
      </c>
      <c r="M28" s="9">
        <f t="shared" si="9"/>
        <v>787.37974385777761</v>
      </c>
      <c r="N28" s="8">
        <f t="shared" si="10"/>
        <v>0.30074777856672252</v>
      </c>
    </row>
    <row r="29" spans="1:14" x14ac:dyDescent="0.25">
      <c r="A29" s="8">
        <v>122.845</v>
      </c>
      <c r="B29" s="8">
        <f t="shared" si="5"/>
        <v>2050</v>
      </c>
      <c r="C29" s="8">
        <v>0.12784999999999999</v>
      </c>
      <c r="D29" s="8">
        <v>1.32098</v>
      </c>
      <c r="E29" s="9">
        <f t="shared" si="0"/>
        <v>100.21400272</v>
      </c>
      <c r="F29" s="8">
        <f t="shared" si="6"/>
        <v>21513.490940018601</v>
      </c>
      <c r="G29" s="8">
        <f t="shared" si="7"/>
        <v>21.513490940018599</v>
      </c>
      <c r="H29" s="9">
        <f t="shared" si="8"/>
        <v>21648.248040923794</v>
      </c>
      <c r="I29" s="9">
        <f t="shared" si="1"/>
        <v>21.648248040923793</v>
      </c>
      <c r="J29" s="8">
        <f t="shared" si="2"/>
        <v>0.26742521778731954</v>
      </c>
      <c r="K29" s="8">
        <f t="shared" si="3"/>
        <v>5.7532499999999995</v>
      </c>
      <c r="L29" s="9">
        <f t="shared" si="4"/>
        <v>791814.34247901221</v>
      </c>
      <c r="M29" s="9">
        <f t="shared" si="9"/>
        <v>791.81434247901223</v>
      </c>
      <c r="N29" s="8">
        <f t="shared" si="10"/>
        <v>0.30442576381106667</v>
      </c>
    </row>
    <row r="30" spans="1:14" x14ac:dyDescent="0.25">
      <c r="A30" s="8">
        <v>123.79600000000001</v>
      </c>
      <c r="B30" s="8">
        <f t="shared" si="5"/>
        <v>2100</v>
      </c>
      <c r="C30" s="8">
        <v>0.13089999999999999</v>
      </c>
      <c r="D30" s="8">
        <v>1.32287</v>
      </c>
      <c r="E30" s="9">
        <f t="shared" si="0"/>
        <v>100.989805696</v>
      </c>
      <c r="F30" s="8">
        <f t="shared" si="6"/>
        <v>22208.818216340998</v>
      </c>
      <c r="G30" s="8">
        <f t="shared" si="7"/>
        <v>22.208818216340998</v>
      </c>
      <c r="H30" s="9">
        <f t="shared" si="8"/>
        <v>22347.930737210285</v>
      </c>
      <c r="I30" s="9">
        <f t="shared" si="1"/>
        <v>22.347930737210287</v>
      </c>
      <c r="J30" s="8">
        <f t="shared" si="2"/>
        <v>0.26523248299929064</v>
      </c>
      <c r="K30" s="8">
        <f t="shared" si="3"/>
        <v>5.8904999999999994</v>
      </c>
      <c r="L30" s="9">
        <f t="shared" si="4"/>
        <v>797944.14377086412</v>
      </c>
      <c r="M30" s="9">
        <f t="shared" si="9"/>
        <v>797.94414377086412</v>
      </c>
      <c r="N30" s="8">
        <f t="shared" si="10"/>
        <v>0.30694251800019279</v>
      </c>
    </row>
    <row r="31" spans="1:14" x14ac:dyDescent="0.25">
      <c r="A31" s="8">
        <v>124.794</v>
      </c>
      <c r="B31" s="8">
        <f t="shared" si="5"/>
        <v>2150</v>
      </c>
      <c r="C31" s="8">
        <v>0.13435</v>
      </c>
      <c r="D31" s="8">
        <v>1.3216399999999999</v>
      </c>
      <c r="E31" s="9">
        <f t="shared" si="0"/>
        <v>101.80395014399998</v>
      </c>
      <c r="F31" s="8">
        <f t="shared" si="6"/>
        <v>22920.902167981523</v>
      </c>
      <c r="G31" s="8">
        <f t="shared" si="7"/>
        <v>22.920902167981524</v>
      </c>
      <c r="H31" s="9">
        <f t="shared" si="8"/>
        <v>23064.475069975928</v>
      </c>
      <c r="I31" s="9">
        <f t="shared" si="1"/>
        <v>23.064475069975927</v>
      </c>
      <c r="J31" s="8">
        <f t="shared" si="2"/>
        <v>0.26376579576546422</v>
      </c>
      <c r="K31" s="8">
        <f t="shared" si="3"/>
        <v>6.04575</v>
      </c>
      <c r="L31" s="9">
        <f t="shared" si="4"/>
        <v>804376.89002666646</v>
      </c>
      <c r="M31" s="9">
        <f t="shared" si="9"/>
        <v>804.3768900266665</v>
      </c>
      <c r="N31" s="8">
        <f t="shared" si="10"/>
        <v>0.30864929226697346</v>
      </c>
    </row>
    <row r="32" spans="1:14" x14ac:dyDescent="0.25">
      <c r="A32" s="8">
        <v>125.137</v>
      </c>
      <c r="B32" s="8">
        <f t="shared" si="5"/>
        <v>2200</v>
      </c>
      <c r="C32" s="8">
        <v>0.13769999999999999</v>
      </c>
      <c r="D32" s="8">
        <v>1.3165199999999999</v>
      </c>
      <c r="E32" s="9">
        <f t="shared" si="0"/>
        <v>102.08376131199999</v>
      </c>
      <c r="F32" s="8">
        <f t="shared" si="6"/>
        <v>23518.410269830161</v>
      </c>
      <c r="G32" s="8">
        <f t="shared" si="7"/>
        <v>23.518410269830163</v>
      </c>
      <c r="H32" s="9">
        <f t="shared" si="8"/>
        <v>23665.725867967976</v>
      </c>
      <c r="I32" s="9">
        <f t="shared" si="1"/>
        <v>23.665725867967979</v>
      </c>
      <c r="J32" s="8">
        <f t="shared" si="2"/>
        <v>0.26347444104030199</v>
      </c>
      <c r="K32" s="8">
        <f t="shared" si="3"/>
        <v>6.1964999999999995</v>
      </c>
      <c r="L32" s="9">
        <f t="shared" si="4"/>
        <v>806587.74369975296</v>
      </c>
      <c r="M32" s="9">
        <f t="shared" si="9"/>
        <v>806.58774369975299</v>
      </c>
      <c r="N32" s="8">
        <f t="shared" si="10"/>
        <v>0.30899060214646268</v>
      </c>
    </row>
    <row r="33" spans="1:14" x14ac:dyDescent="0.25">
      <c r="A33" s="8">
        <v>126.02800000000001</v>
      </c>
      <c r="B33" s="8">
        <f t="shared" si="5"/>
        <v>2250</v>
      </c>
      <c r="C33" s="8">
        <v>0.14105000000000001</v>
      </c>
      <c r="D33" s="8">
        <v>1.3046500000000001</v>
      </c>
      <c r="E33" s="9">
        <f t="shared" si="0"/>
        <v>102.810617728</v>
      </c>
      <c r="F33" s="8">
        <f t="shared" si="6"/>
        <v>24224.181102398499</v>
      </c>
      <c r="G33" s="8">
        <f t="shared" si="7"/>
        <v>24.2241811023985</v>
      </c>
      <c r="H33" s="9">
        <f t="shared" si="8"/>
        <v>24375.917537283149</v>
      </c>
      <c r="I33" s="9">
        <f t="shared" si="1"/>
        <v>24.375917537283151</v>
      </c>
      <c r="J33" s="8">
        <f t="shared" si="2"/>
        <v>0.26202124122047382</v>
      </c>
      <c r="K33" s="8">
        <f t="shared" si="3"/>
        <v>6.3472500000000007</v>
      </c>
      <c r="L33" s="9">
        <f t="shared" si="4"/>
        <v>812330.806739753</v>
      </c>
      <c r="M33" s="9">
        <f t="shared" si="9"/>
        <v>812.33080673975303</v>
      </c>
      <c r="N33" s="8">
        <f t="shared" si="10"/>
        <v>0.31070429942259303</v>
      </c>
    </row>
    <row r="34" spans="1:14" x14ac:dyDescent="0.25">
      <c r="A34" s="8">
        <v>126.66</v>
      </c>
      <c r="B34" s="8">
        <f t="shared" si="5"/>
        <v>2300</v>
      </c>
      <c r="C34" s="8">
        <v>0.14495</v>
      </c>
      <c r="D34" s="8">
        <v>1.2964599999999999</v>
      </c>
      <c r="E34" s="9">
        <f t="shared" si="0"/>
        <v>103.32618815999999</v>
      </c>
      <c r="F34" s="8">
        <f t="shared" si="6"/>
        <v>24886.674179595098</v>
      </c>
      <c r="G34" s="8">
        <f t="shared" si="7"/>
        <v>24.886674179595097</v>
      </c>
      <c r="H34" s="9">
        <f t="shared" si="8"/>
        <v>25042.560366219328</v>
      </c>
      <c r="I34" s="9">
        <f t="shared" si="1"/>
        <v>25.042560366219327</v>
      </c>
      <c r="J34" s="8">
        <f t="shared" si="2"/>
        <v>0.26209809928512207</v>
      </c>
      <c r="K34" s="8">
        <f t="shared" si="3"/>
        <v>6.5227499999999994</v>
      </c>
      <c r="L34" s="9">
        <f t="shared" si="4"/>
        <v>816404.44965925906</v>
      </c>
      <c r="M34" s="9">
        <f t="shared" si="9"/>
        <v>816.40444965925906</v>
      </c>
      <c r="N34" s="8">
        <f t="shared" si="10"/>
        <v>0.31061318799829574</v>
      </c>
    </row>
    <row r="35" spans="1:14" x14ac:dyDescent="0.25">
      <c r="A35" s="8">
        <v>126.822</v>
      </c>
      <c r="B35" s="8">
        <f t="shared" si="5"/>
        <v>2350</v>
      </c>
      <c r="C35" s="8">
        <v>0.14985000000000001</v>
      </c>
      <c r="D35" s="8">
        <v>1.2822899999999999</v>
      </c>
      <c r="E35" s="9">
        <f t="shared" si="0"/>
        <v>103.458343872</v>
      </c>
      <c r="F35" s="8">
        <f t="shared" si="6"/>
        <v>25460.211223099275</v>
      </c>
      <c r="G35" s="8">
        <f t="shared" si="7"/>
        <v>25.460211223099275</v>
      </c>
      <c r="H35" s="9">
        <f t="shared" si="8"/>
        <v>25619.689954952908</v>
      </c>
      <c r="I35" s="9">
        <f t="shared" si="1"/>
        <v>25.619689954952907</v>
      </c>
      <c r="J35" s="8">
        <f t="shared" si="2"/>
        <v>0.26485444055868845</v>
      </c>
      <c r="K35" s="8">
        <f t="shared" si="3"/>
        <v>6.7432499999999997</v>
      </c>
      <c r="L35" s="9">
        <f t="shared" si="4"/>
        <v>817448.64293925918</v>
      </c>
      <c r="M35" s="9">
        <f t="shared" si="9"/>
        <v>817.44864293925923</v>
      </c>
      <c r="N35" s="8">
        <f t="shared" si="10"/>
        <v>0.30738063524823517</v>
      </c>
    </row>
    <row r="36" spans="1:14" x14ac:dyDescent="0.25">
      <c r="A36" s="8">
        <v>126.69</v>
      </c>
      <c r="B36" s="8">
        <f t="shared" si="5"/>
        <v>2400</v>
      </c>
      <c r="C36" s="8">
        <v>0.1537</v>
      </c>
      <c r="D36" s="8">
        <v>1.2730399999999999</v>
      </c>
      <c r="E36" s="9">
        <f t="shared" si="0"/>
        <v>103.35066144</v>
      </c>
      <c r="F36" s="8">
        <f t="shared" si="6"/>
        <v>25974.854297883991</v>
      </c>
      <c r="G36" s="8">
        <f t="shared" si="7"/>
        <v>25.97485429788399</v>
      </c>
      <c r="H36" s="9">
        <f t="shared" si="8"/>
        <v>26137.556672471957</v>
      </c>
      <c r="I36" s="9">
        <f t="shared" si="1"/>
        <v>26.137556672471952</v>
      </c>
      <c r="J36" s="8">
        <f t="shared" si="2"/>
        <v>0.26627675830941788</v>
      </c>
      <c r="K36" s="8">
        <f t="shared" si="3"/>
        <v>6.9165000000000001</v>
      </c>
      <c r="L36" s="9">
        <f t="shared" si="4"/>
        <v>816597.81878518499</v>
      </c>
      <c r="M36" s="9">
        <f t="shared" si="9"/>
        <v>816.59781878518504</v>
      </c>
      <c r="N36" s="8">
        <f t="shared" si="10"/>
        <v>0.30573876106995618</v>
      </c>
    </row>
    <row r="37" spans="1:14" x14ac:dyDescent="0.25">
      <c r="A37" s="8">
        <v>126.55200000000001</v>
      </c>
      <c r="B37" s="8">
        <f t="shared" si="5"/>
        <v>2450</v>
      </c>
      <c r="C37" s="8">
        <v>0.15565000000000001</v>
      </c>
      <c r="D37" s="8">
        <v>1.2698400000000001</v>
      </c>
      <c r="E37" s="9">
        <f t="shared" si="0"/>
        <v>103.238084352</v>
      </c>
      <c r="F37" s="8">
        <f t="shared" si="6"/>
        <v>26487.113935292338</v>
      </c>
      <c r="G37" s="8">
        <f t="shared" si="7"/>
        <v>26.487113935292339</v>
      </c>
      <c r="H37" s="9">
        <f t="shared" si="8"/>
        <v>26653.025023140293</v>
      </c>
      <c r="I37" s="9">
        <f t="shared" si="1"/>
        <v>26.653025023140295</v>
      </c>
      <c r="J37" s="8">
        <f t="shared" si="2"/>
        <v>0.26443990904827491</v>
      </c>
      <c r="K37" s="8">
        <f t="shared" si="3"/>
        <v>7.0042500000000008</v>
      </c>
      <c r="L37" s="9">
        <f t="shared" si="4"/>
        <v>815708.32080592588</v>
      </c>
      <c r="M37" s="9">
        <f t="shared" si="9"/>
        <v>815.70832080592584</v>
      </c>
      <c r="N37" s="8">
        <f t="shared" si="10"/>
        <v>0.3078624799117729</v>
      </c>
    </row>
    <row r="38" spans="1:14" x14ac:dyDescent="0.25">
      <c r="A38" s="8">
        <v>126.438</v>
      </c>
      <c r="B38" s="8">
        <f t="shared" si="5"/>
        <v>2500</v>
      </c>
      <c r="C38" s="8">
        <v>0.15959999999999999</v>
      </c>
      <c r="D38" s="8">
        <v>1.2744599999999999</v>
      </c>
      <c r="E38" s="9">
        <f t="shared" si="0"/>
        <v>103.145085888</v>
      </c>
      <c r="F38" s="8">
        <f t="shared" si="6"/>
        <v>27003.320339969083</v>
      </c>
      <c r="G38" s="8">
        <f t="shared" si="7"/>
        <v>27.003320339969083</v>
      </c>
      <c r="H38" s="9">
        <f t="shared" si="8"/>
        <v>27172.464863002282</v>
      </c>
      <c r="I38" s="9">
        <f t="shared" si="1"/>
        <v>27.172464863002283</v>
      </c>
      <c r="J38" s="8">
        <f t="shared" si="2"/>
        <v>0.26596729252474671</v>
      </c>
      <c r="K38" s="8">
        <f t="shared" si="3"/>
        <v>7.1820000000000004</v>
      </c>
      <c r="L38" s="9">
        <f t="shared" si="4"/>
        <v>814973.5181274073</v>
      </c>
      <c r="M38" s="9">
        <f t="shared" si="9"/>
        <v>814.97351812740726</v>
      </c>
      <c r="N38" s="8">
        <f t="shared" si="10"/>
        <v>0.30609450287828438</v>
      </c>
    </row>
    <row r="39" spans="1:14" x14ac:dyDescent="0.25">
      <c r="A39" s="8">
        <v>126.239</v>
      </c>
      <c r="B39" s="8">
        <f t="shared" si="5"/>
        <v>2550</v>
      </c>
      <c r="C39" s="8">
        <v>0.16259999999999999</v>
      </c>
      <c r="D39" s="8">
        <v>1.2787599999999999</v>
      </c>
      <c r="E39" s="9">
        <f t="shared" si="0"/>
        <v>102.982746464</v>
      </c>
      <c r="F39" s="8">
        <f t="shared" si="6"/>
        <v>27500.036377713222</v>
      </c>
      <c r="G39" s="8">
        <f t="shared" si="7"/>
        <v>27.500036377713222</v>
      </c>
      <c r="H39" s="9">
        <f t="shared" si="8"/>
        <v>27672.292251359213</v>
      </c>
      <c r="I39" s="9">
        <f t="shared" si="1"/>
        <v>27.672292251359213</v>
      </c>
      <c r="J39" s="8">
        <f t="shared" si="2"/>
        <v>0.26607237530528854</v>
      </c>
      <c r="K39" s="8">
        <f t="shared" si="3"/>
        <v>7.3170000000000002</v>
      </c>
      <c r="L39" s="9">
        <f t="shared" si="4"/>
        <v>813690.83625876543</v>
      </c>
      <c r="M39" s="9">
        <f t="shared" si="9"/>
        <v>813.69083625876544</v>
      </c>
      <c r="N39" s="8">
        <f t="shared" si="10"/>
        <v>0.30597361373511756</v>
      </c>
    </row>
    <row r="40" spans="1:14" x14ac:dyDescent="0.25">
      <c r="A40" s="8">
        <v>126.161</v>
      </c>
      <c r="B40" s="8">
        <f t="shared" si="5"/>
        <v>2600</v>
      </c>
      <c r="C40" s="8">
        <v>0.16805</v>
      </c>
      <c r="D40" s="8">
        <v>1.27634</v>
      </c>
      <c r="E40" s="9">
        <f t="shared" ref="E40:E71" si="11">A40*M$4</f>
        <v>102.919115936</v>
      </c>
      <c r="F40" s="8">
        <f t="shared" si="6"/>
        <v>28021.928006669459</v>
      </c>
      <c r="G40" s="8">
        <f t="shared" si="7"/>
        <v>28.021928006669459</v>
      </c>
      <c r="H40" s="9">
        <f t="shared" si="8"/>
        <v>28197.452926845413</v>
      </c>
      <c r="I40" s="9">
        <f t="shared" ref="I40:I71" si="12">G40*(1.01325/(G$4/1000))*SQRT(300/293)</f>
        <v>28.197452926845411</v>
      </c>
      <c r="J40" s="8">
        <f t="shared" ref="J40:J71" si="13">(C40*0.75)*60/G40</f>
        <v>0.26986901109017619</v>
      </c>
      <c r="K40" s="8">
        <f t="shared" ref="K40:K71" si="14">0.75*C40*60</f>
        <v>7.5622499999999997</v>
      </c>
      <c r="L40" s="9">
        <f t="shared" ref="L40:L71" si="15">(E40*4*PI())/(L$4*K$4*4)</f>
        <v>813188.07653135806</v>
      </c>
      <c r="M40" s="9">
        <f t="shared" si="9"/>
        <v>813.18807653135809</v>
      </c>
      <c r="N40" s="8">
        <f t="shared" ref="N40:N71" si="16">(F40*3600)/(K40*N$4)</f>
        <v>0.3016690425416878</v>
      </c>
    </row>
    <row r="41" spans="1:14" x14ac:dyDescent="0.25">
      <c r="A41" s="8">
        <v>125.84699999999999</v>
      </c>
      <c r="B41" s="8">
        <f t="shared" ref="B41:B72" si="17">B40+50</f>
        <v>2650</v>
      </c>
      <c r="C41" s="8">
        <v>0.17144999999999999</v>
      </c>
      <c r="D41" s="8">
        <v>1.28027</v>
      </c>
      <c r="E41" s="9">
        <f t="shared" si="11"/>
        <v>102.66296227199999</v>
      </c>
      <c r="F41" s="8">
        <f t="shared" si="6"/>
        <v>28489.726712804175</v>
      </c>
      <c r="G41" s="8">
        <f t="shared" si="7"/>
        <v>28.489726712804174</v>
      </c>
      <c r="H41" s="9">
        <f t="shared" si="8"/>
        <v>28668.181850006353</v>
      </c>
      <c r="I41" s="9">
        <f t="shared" si="12"/>
        <v>28.668181850006349</v>
      </c>
      <c r="J41" s="8">
        <f t="shared" si="13"/>
        <v>0.27080814350291837</v>
      </c>
      <c r="K41" s="8">
        <f t="shared" si="14"/>
        <v>7.7152499999999993</v>
      </c>
      <c r="L41" s="9">
        <f t="shared" si="15"/>
        <v>811164.1463466665</v>
      </c>
      <c r="M41" s="9">
        <f t="shared" si="9"/>
        <v>811.16414634666648</v>
      </c>
      <c r="N41" s="8">
        <f t="shared" si="16"/>
        <v>0.30062288797592335</v>
      </c>
    </row>
    <row r="42" spans="1:14" x14ac:dyDescent="0.25">
      <c r="A42" s="8">
        <v>124.911</v>
      </c>
      <c r="B42" s="8">
        <f t="shared" si="17"/>
        <v>2700</v>
      </c>
      <c r="C42" s="8">
        <v>0.17465</v>
      </c>
      <c r="D42" s="8">
        <v>1.2837099999999999</v>
      </c>
      <c r="E42" s="9">
        <f t="shared" si="11"/>
        <v>101.89939593599999</v>
      </c>
      <c r="F42" s="8">
        <f t="shared" si="6"/>
        <v>28811.375430999768</v>
      </c>
      <c r="G42" s="8">
        <f t="shared" si="7"/>
        <v>28.811375430999767</v>
      </c>
      <c r="H42" s="9">
        <f t="shared" si="8"/>
        <v>28991.845324844406</v>
      </c>
      <c r="I42" s="9">
        <f t="shared" si="12"/>
        <v>28.991845324844405</v>
      </c>
      <c r="J42" s="8">
        <f t="shared" si="13"/>
        <v>0.27278288115130367</v>
      </c>
      <c r="K42" s="8">
        <f t="shared" si="14"/>
        <v>7.8592500000000003</v>
      </c>
      <c r="L42" s="9">
        <f t="shared" si="15"/>
        <v>805131.02961777768</v>
      </c>
      <c r="M42" s="9">
        <f t="shared" si="9"/>
        <v>805.1310296177777</v>
      </c>
      <c r="N42" s="8">
        <f t="shared" si="16"/>
        <v>0.29844661015252466</v>
      </c>
    </row>
    <row r="43" spans="1:14" x14ac:dyDescent="0.25">
      <c r="A43" s="8">
        <v>123.92700000000001</v>
      </c>
      <c r="B43" s="8">
        <f t="shared" si="17"/>
        <v>2750</v>
      </c>
      <c r="C43" s="8">
        <v>0.1784</v>
      </c>
      <c r="D43" s="8">
        <v>1.2811999999999999</v>
      </c>
      <c r="E43" s="9">
        <f t="shared" si="11"/>
        <v>101.096672352</v>
      </c>
      <c r="F43" s="8">
        <f t="shared" si="6"/>
        <v>29113.751623313274</v>
      </c>
      <c r="G43" s="8">
        <f t="shared" si="7"/>
        <v>29.113751623313274</v>
      </c>
      <c r="H43" s="9">
        <f t="shared" si="8"/>
        <v>29296.115553749765</v>
      </c>
      <c r="I43" s="9">
        <f t="shared" si="12"/>
        <v>29.296115553749765</v>
      </c>
      <c r="J43" s="8">
        <f t="shared" si="13"/>
        <v>0.27574598093264829</v>
      </c>
      <c r="K43" s="8">
        <f t="shared" si="14"/>
        <v>8.0280000000000005</v>
      </c>
      <c r="L43" s="9">
        <f t="shared" si="15"/>
        <v>798788.52228740731</v>
      </c>
      <c r="M43" s="9">
        <f t="shared" si="9"/>
        <v>798.78852228740732</v>
      </c>
      <c r="N43" s="8">
        <f t="shared" si="16"/>
        <v>0.29523957488660724</v>
      </c>
    </row>
    <row r="44" spans="1:14" x14ac:dyDescent="0.25">
      <c r="A44" s="8">
        <v>123.68899999999999</v>
      </c>
      <c r="B44" s="8">
        <f t="shared" si="17"/>
        <v>2800</v>
      </c>
      <c r="C44" s="8">
        <v>0.18004999999999999</v>
      </c>
      <c r="D44" s="8">
        <v>1.2744800000000001</v>
      </c>
      <c r="E44" s="9">
        <f t="shared" si="11"/>
        <v>100.90251766399999</v>
      </c>
      <c r="F44" s="8">
        <f t="shared" si="6"/>
        <v>29586.163434047423</v>
      </c>
      <c r="G44" s="8">
        <f t="shared" si="7"/>
        <v>29.586163434047425</v>
      </c>
      <c r="H44" s="9">
        <f t="shared" si="8"/>
        <v>29771.486477266928</v>
      </c>
      <c r="I44" s="9">
        <f t="shared" si="12"/>
        <v>29.771486477266929</v>
      </c>
      <c r="J44" s="8">
        <f t="shared" si="13"/>
        <v>0.27385267502024341</v>
      </c>
      <c r="K44" s="8">
        <f t="shared" si="14"/>
        <v>8.102249999999998</v>
      </c>
      <c r="L44" s="9">
        <f t="shared" si="15"/>
        <v>797254.46055506158</v>
      </c>
      <c r="M44" s="9">
        <f t="shared" si="9"/>
        <v>797.25446055506154</v>
      </c>
      <c r="N44" s="8">
        <f t="shared" si="16"/>
        <v>0.29728074111829511</v>
      </c>
    </row>
    <row r="45" spans="1:14" x14ac:dyDescent="0.25">
      <c r="A45" s="8">
        <v>123.389</v>
      </c>
      <c r="B45" s="8">
        <f t="shared" si="17"/>
        <v>2850</v>
      </c>
      <c r="C45" s="8">
        <v>0.18310000000000001</v>
      </c>
      <c r="D45" s="8">
        <v>1.2603599999999999</v>
      </c>
      <c r="E45" s="9">
        <f t="shared" si="11"/>
        <v>100.65778486399999</v>
      </c>
      <c r="F45" s="8">
        <f t="shared" si="6"/>
        <v>30041.446958259603</v>
      </c>
      <c r="G45" s="8">
        <f t="shared" si="7"/>
        <v>30.041446958259602</v>
      </c>
      <c r="H45" s="9">
        <f t="shared" si="8"/>
        <v>30229.621825387359</v>
      </c>
      <c r="I45" s="9">
        <f t="shared" si="12"/>
        <v>30.229621825387358</v>
      </c>
      <c r="J45" s="8">
        <f t="shared" si="13"/>
        <v>0.27427107660453853</v>
      </c>
      <c r="K45" s="8">
        <f t="shared" si="14"/>
        <v>8.2394999999999996</v>
      </c>
      <c r="L45" s="9">
        <f t="shared" si="15"/>
        <v>795320.76929580234</v>
      </c>
      <c r="M45" s="9">
        <f t="shared" si="9"/>
        <v>795.32076929580239</v>
      </c>
      <c r="N45" s="8">
        <f t="shared" si="16"/>
        <v>0.29682723820211393</v>
      </c>
    </row>
    <row r="46" spans="1:14" x14ac:dyDescent="0.25">
      <c r="A46" s="8">
        <v>122.51900000000001</v>
      </c>
      <c r="B46" s="8">
        <f t="shared" si="17"/>
        <v>2900</v>
      </c>
      <c r="C46" s="8">
        <v>0.18790000000000001</v>
      </c>
      <c r="D46" s="8">
        <v>1.2531000000000001</v>
      </c>
      <c r="E46" s="9">
        <f t="shared" si="11"/>
        <v>99.948059743999991</v>
      </c>
      <c r="F46" s="8">
        <f t="shared" si="6"/>
        <v>30352.955389122726</v>
      </c>
      <c r="G46" s="8">
        <f t="shared" si="7"/>
        <v>30.352955389122727</v>
      </c>
      <c r="H46" s="9">
        <f t="shared" si="8"/>
        <v>30543.081495738661</v>
      </c>
      <c r="I46" s="9">
        <f t="shared" si="12"/>
        <v>30.543081495738658</v>
      </c>
      <c r="J46" s="8">
        <f t="shared" si="13"/>
        <v>0.2785725439780441</v>
      </c>
      <c r="K46" s="8">
        <f t="shared" si="14"/>
        <v>8.4555000000000007</v>
      </c>
      <c r="L46" s="9">
        <f t="shared" si="15"/>
        <v>789713.06464395043</v>
      </c>
      <c r="M46" s="9">
        <f t="shared" si="9"/>
        <v>789.71306464395047</v>
      </c>
      <c r="N46" s="8">
        <f t="shared" si="16"/>
        <v>0.2922438982129627</v>
      </c>
    </row>
    <row r="47" spans="1:14" x14ac:dyDescent="0.25">
      <c r="A47" s="8">
        <v>121.837</v>
      </c>
      <c r="B47" s="8">
        <f t="shared" si="17"/>
        <v>2950</v>
      </c>
      <c r="C47" s="8">
        <v>0.19255</v>
      </c>
      <c r="D47" s="8">
        <v>1.23943</v>
      </c>
      <c r="E47" s="9">
        <f t="shared" si="11"/>
        <v>99.391700512</v>
      </c>
      <c r="F47" s="8">
        <f t="shared" si="6"/>
        <v>30704.409888702448</v>
      </c>
      <c r="G47" s="8">
        <f t="shared" si="7"/>
        <v>30.704409888702447</v>
      </c>
      <c r="H47" s="9">
        <f t="shared" si="8"/>
        <v>30896.737450656128</v>
      </c>
      <c r="I47" s="9">
        <f t="shared" si="12"/>
        <v>30.896737450656126</v>
      </c>
      <c r="J47" s="8">
        <f t="shared" si="13"/>
        <v>0.28219887734068311</v>
      </c>
      <c r="K47" s="8">
        <f t="shared" si="14"/>
        <v>8.6647499999999997</v>
      </c>
      <c r="L47" s="9">
        <f t="shared" si="15"/>
        <v>785317.13984790118</v>
      </c>
      <c r="M47" s="9">
        <f t="shared" si="9"/>
        <v>785.31713984790122</v>
      </c>
      <c r="N47" s="8">
        <f t="shared" si="16"/>
        <v>0.2884884835631803</v>
      </c>
    </row>
    <row r="48" spans="1:14" x14ac:dyDescent="0.25">
      <c r="A48" s="8">
        <v>121.709</v>
      </c>
      <c r="B48" s="8">
        <f t="shared" si="17"/>
        <v>3000</v>
      </c>
      <c r="C48" s="8">
        <v>0.19900000000000001</v>
      </c>
      <c r="D48" s="8">
        <v>1.2273499999999999</v>
      </c>
      <c r="E48" s="9">
        <f t="shared" si="11"/>
        <v>99.287281183999994</v>
      </c>
      <c r="F48" s="8">
        <f t="shared" si="6"/>
        <v>31192.01931625585</v>
      </c>
      <c r="G48" s="8">
        <f t="shared" si="7"/>
        <v>31.192019316255848</v>
      </c>
      <c r="H48" s="9">
        <f t="shared" si="8"/>
        <v>31387.401186457984</v>
      </c>
      <c r="I48" s="9">
        <f t="shared" si="12"/>
        <v>31.387401186457982</v>
      </c>
      <c r="J48" s="8">
        <f t="shared" si="13"/>
        <v>0.28709266653130933</v>
      </c>
      <c r="K48" s="8">
        <f t="shared" si="14"/>
        <v>8.9550000000000001</v>
      </c>
      <c r="L48" s="9">
        <f t="shared" si="15"/>
        <v>784492.09824395052</v>
      </c>
      <c r="M48" s="9">
        <f t="shared" si="9"/>
        <v>784.49209824395052</v>
      </c>
      <c r="N48" s="8">
        <f t="shared" si="16"/>
        <v>0.28357090123849327</v>
      </c>
    </row>
    <row r="49" spans="1:14" x14ac:dyDescent="0.25">
      <c r="A49" s="8">
        <v>121.123</v>
      </c>
      <c r="B49" s="8">
        <f t="shared" si="17"/>
        <v>3050</v>
      </c>
      <c r="C49" s="8">
        <v>0.20605000000000001</v>
      </c>
      <c r="D49" s="8">
        <v>1.2193000000000001</v>
      </c>
      <c r="E49" s="9">
        <f t="shared" si="11"/>
        <v>98.809236447999993</v>
      </c>
      <c r="F49" s="8">
        <f t="shared" si="6"/>
        <v>31559.201085405115</v>
      </c>
      <c r="G49" s="8">
        <f t="shared" si="7"/>
        <v>31.559201085405114</v>
      </c>
      <c r="H49" s="9">
        <f t="shared" si="8"/>
        <v>31756.882924071397</v>
      </c>
      <c r="I49" s="9">
        <f t="shared" si="12"/>
        <v>31.756882924071395</v>
      </c>
      <c r="J49" s="8">
        <f t="shared" si="13"/>
        <v>0.29380496594028327</v>
      </c>
      <c r="K49" s="8">
        <f t="shared" si="14"/>
        <v>9.2722499999999997</v>
      </c>
      <c r="L49" s="9">
        <f t="shared" si="15"/>
        <v>780714.95465086412</v>
      </c>
      <c r="M49" s="9">
        <f t="shared" si="9"/>
        <v>780.71495465086412</v>
      </c>
      <c r="N49" s="8">
        <f t="shared" si="16"/>
        <v>0.27709241035698712</v>
      </c>
    </row>
    <row r="50" spans="1:14" x14ac:dyDescent="0.25">
      <c r="A50" s="8">
        <v>121.124</v>
      </c>
      <c r="B50" s="8">
        <f t="shared" si="17"/>
        <v>3100</v>
      </c>
      <c r="C50" s="8">
        <v>0.21004999999999999</v>
      </c>
      <c r="D50" s="8">
        <v>1.20692</v>
      </c>
      <c r="E50" s="9">
        <f t="shared" si="11"/>
        <v>98.810052223999989</v>
      </c>
      <c r="F50" s="8">
        <f t="shared" si="6"/>
        <v>32076.829864000025</v>
      </c>
      <c r="G50" s="8">
        <f t="shared" si="7"/>
        <v>32.076829864000025</v>
      </c>
      <c r="H50" s="9">
        <f t="shared" si="8"/>
        <v>32277.754047376562</v>
      </c>
      <c r="I50" s="9">
        <f t="shared" si="12"/>
        <v>32.277754047376568</v>
      </c>
      <c r="J50" s="8">
        <f t="shared" si="13"/>
        <v>0.29467531673409858</v>
      </c>
      <c r="K50" s="8">
        <f t="shared" si="14"/>
        <v>9.4522499999999994</v>
      </c>
      <c r="L50" s="9">
        <f t="shared" si="15"/>
        <v>780721.400288395</v>
      </c>
      <c r="M50" s="9">
        <f t="shared" si="9"/>
        <v>780.72140028839499</v>
      </c>
      <c r="N50" s="8">
        <f t="shared" si="16"/>
        <v>0.27627399230288174</v>
      </c>
    </row>
    <row r="51" spans="1:14" x14ac:dyDescent="0.25">
      <c r="A51" s="8">
        <v>120.851</v>
      </c>
      <c r="B51" s="8">
        <f t="shared" si="17"/>
        <v>3150</v>
      </c>
      <c r="C51" s="8">
        <v>0.21604999999999999</v>
      </c>
      <c r="D51" s="8">
        <v>1.1927399999999999</v>
      </c>
      <c r="E51" s="9">
        <f t="shared" si="11"/>
        <v>98.587345375999988</v>
      </c>
      <c r="F51" s="8">
        <f t="shared" si="6"/>
        <v>32520.734396866927</v>
      </c>
      <c r="G51" s="8">
        <f t="shared" si="7"/>
        <v>32.520734396866928</v>
      </c>
      <c r="H51" s="9">
        <f t="shared" si="8"/>
        <v>32724.439127951628</v>
      </c>
      <c r="I51" s="9">
        <f t="shared" si="12"/>
        <v>32.724439127951626</v>
      </c>
      <c r="J51" s="8">
        <f t="shared" si="13"/>
        <v>0.29895542583246981</v>
      </c>
      <c r="K51" s="8">
        <f t="shared" si="14"/>
        <v>9.7222500000000007</v>
      </c>
      <c r="L51" s="9">
        <f t="shared" si="15"/>
        <v>778961.74124246894</v>
      </c>
      <c r="M51" s="9">
        <f t="shared" si="9"/>
        <v>778.96174124246897</v>
      </c>
      <c r="N51" s="8">
        <f t="shared" si="16"/>
        <v>0.27231861057730783</v>
      </c>
    </row>
    <row r="52" spans="1:14" x14ac:dyDescent="0.25">
      <c r="A52" s="8">
        <v>120.596</v>
      </c>
      <c r="B52" s="8">
        <f t="shared" si="17"/>
        <v>3200</v>
      </c>
      <c r="C52" s="8">
        <v>0.21795</v>
      </c>
      <c r="D52" s="8">
        <v>1.1848099999999999</v>
      </c>
      <c r="E52" s="9">
        <f t="shared" si="11"/>
        <v>98.379322496</v>
      </c>
      <c r="F52" s="8">
        <f t="shared" si="6"/>
        <v>32967.227393981295</v>
      </c>
      <c r="G52" s="8">
        <f t="shared" si="7"/>
        <v>32.967227393981297</v>
      </c>
      <c r="H52" s="9">
        <f t="shared" si="8"/>
        <v>33173.728886504352</v>
      </c>
      <c r="I52" s="9">
        <f t="shared" si="12"/>
        <v>33.173728886504357</v>
      </c>
      <c r="J52" s="8">
        <f t="shared" si="13"/>
        <v>0.29749999545884059</v>
      </c>
      <c r="K52" s="8">
        <f t="shared" si="14"/>
        <v>9.8077500000000004</v>
      </c>
      <c r="L52" s="9">
        <f t="shared" si="15"/>
        <v>777318.10367209872</v>
      </c>
      <c r="M52" s="9">
        <f t="shared" si="9"/>
        <v>777.31810367209869</v>
      </c>
      <c r="N52" s="8">
        <f t="shared" si="16"/>
        <v>0.27365084850399229</v>
      </c>
    </row>
    <row r="53" spans="1:14" x14ac:dyDescent="0.25">
      <c r="A53" s="8">
        <v>120.84</v>
      </c>
      <c r="B53" s="8">
        <f t="shared" si="17"/>
        <v>3250</v>
      </c>
      <c r="C53" s="8">
        <v>0.22305</v>
      </c>
      <c r="D53" s="8">
        <v>1.17378</v>
      </c>
      <c r="E53" s="9">
        <f t="shared" si="11"/>
        <v>98.578371840000003</v>
      </c>
      <c r="F53" s="8">
        <f t="shared" si="6"/>
        <v>33550.084617333589</v>
      </c>
      <c r="G53" s="8">
        <f t="shared" si="7"/>
        <v>33.550084617333589</v>
      </c>
      <c r="H53" s="9">
        <f t="shared" si="8"/>
        <v>33760.237035216909</v>
      </c>
      <c r="I53" s="9">
        <f t="shared" si="12"/>
        <v>33.76023703521691</v>
      </c>
      <c r="J53" s="8">
        <f t="shared" si="13"/>
        <v>0.29917212175418101</v>
      </c>
      <c r="K53" s="8">
        <f t="shared" si="14"/>
        <v>10.03725</v>
      </c>
      <c r="L53" s="9">
        <f t="shared" si="15"/>
        <v>778890.83922962961</v>
      </c>
      <c r="M53" s="9">
        <f t="shared" si="9"/>
        <v>778.89083922962959</v>
      </c>
      <c r="N53" s="8">
        <f t="shared" si="16"/>
        <v>0.27212136515225904</v>
      </c>
    </row>
    <row r="54" spans="1:14" x14ac:dyDescent="0.25">
      <c r="A54" s="8">
        <v>121.633</v>
      </c>
      <c r="B54" s="8">
        <f t="shared" si="17"/>
        <v>3300</v>
      </c>
      <c r="C54" s="8">
        <v>0.22550000000000001</v>
      </c>
      <c r="D54" s="8">
        <v>1.1611800000000001</v>
      </c>
      <c r="E54" s="9">
        <f t="shared" si="11"/>
        <v>99.225282207999996</v>
      </c>
      <c r="F54" s="8">
        <f t="shared" si="6"/>
        <v>34289.795939852949</v>
      </c>
      <c r="G54" s="8">
        <f t="shared" si="7"/>
        <v>34.289795939852951</v>
      </c>
      <c r="H54" s="9">
        <f t="shared" si="8"/>
        <v>34504.581792338184</v>
      </c>
      <c r="I54" s="9">
        <f t="shared" si="12"/>
        <v>34.504581792338186</v>
      </c>
      <c r="J54" s="8">
        <f t="shared" si="13"/>
        <v>0.29593351963364051</v>
      </c>
      <c r="K54" s="8">
        <f t="shared" si="14"/>
        <v>10.147499999999999</v>
      </c>
      <c r="L54" s="9">
        <f t="shared" si="15"/>
        <v>784002.22979160491</v>
      </c>
      <c r="M54" s="9">
        <f t="shared" si="9"/>
        <v>784.00222979160492</v>
      </c>
      <c r="N54" s="8">
        <f t="shared" si="16"/>
        <v>0.27509937464343637</v>
      </c>
    </row>
    <row r="55" spans="1:14" x14ac:dyDescent="0.25">
      <c r="A55" s="8">
        <v>122.181</v>
      </c>
      <c r="B55" s="8">
        <f t="shared" si="17"/>
        <v>3350</v>
      </c>
      <c r="C55" s="8">
        <v>0.22850000000000001</v>
      </c>
      <c r="D55" s="8">
        <v>1.1510400000000001</v>
      </c>
      <c r="E55" s="9">
        <f t="shared" si="11"/>
        <v>99.672327455999991</v>
      </c>
      <c r="F55" s="8">
        <f t="shared" si="6"/>
        <v>34966.166773386183</v>
      </c>
      <c r="G55" s="8">
        <f t="shared" si="7"/>
        <v>34.966166773386185</v>
      </c>
      <c r="H55" s="9">
        <f t="shared" si="8"/>
        <v>35185.189305679356</v>
      </c>
      <c r="I55" s="9">
        <f t="shared" si="12"/>
        <v>35.185189305679351</v>
      </c>
      <c r="J55" s="8">
        <f t="shared" si="13"/>
        <v>0.29406998103739312</v>
      </c>
      <c r="K55" s="8">
        <f t="shared" si="14"/>
        <v>10.282500000000001</v>
      </c>
      <c r="L55" s="9">
        <f t="shared" si="15"/>
        <v>787534.43915851833</v>
      </c>
      <c r="M55" s="9">
        <f t="shared" si="9"/>
        <v>787.53443915851835</v>
      </c>
      <c r="N55" s="8">
        <f t="shared" si="16"/>
        <v>0.27684269540213147</v>
      </c>
    </row>
    <row r="56" spans="1:14" x14ac:dyDescent="0.25">
      <c r="A56" s="8">
        <v>122.93300000000001</v>
      </c>
      <c r="B56" s="8">
        <f t="shared" si="17"/>
        <v>3400</v>
      </c>
      <c r="C56" s="8">
        <v>0.23419999999999999</v>
      </c>
      <c r="D56" s="8">
        <v>1.14117</v>
      </c>
      <c r="E56" s="9">
        <f t="shared" si="11"/>
        <v>100.285791008</v>
      </c>
      <c r="F56" s="8">
        <f t="shared" si="6"/>
        <v>35706.471819553066</v>
      </c>
      <c r="G56" s="8">
        <f t="shared" si="7"/>
        <v>35.706471819553066</v>
      </c>
      <c r="H56" s="9">
        <f t="shared" si="8"/>
        <v>35930.131505439072</v>
      </c>
      <c r="I56" s="9">
        <f t="shared" si="12"/>
        <v>35.930131505439071</v>
      </c>
      <c r="J56" s="8">
        <f t="shared" si="13"/>
        <v>0.29515657702783121</v>
      </c>
      <c r="K56" s="8">
        <f t="shared" si="14"/>
        <v>10.539</v>
      </c>
      <c r="L56" s="9">
        <f t="shared" si="15"/>
        <v>792381.55858172837</v>
      </c>
      <c r="M56" s="9">
        <f t="shared" si="9"/>
        <v>792.38155858172843</v>
      </c>
      <c r="N56" s="8">
        <f t="shared" si="16"/>
        <v>0.27582352054302717</v>
      </c>
    </row>
    <row r="57" spans="1:14" x14ac:dyDescent="0.25">
      <c r="A57" s="8">
        <v>123.47499999999999</v>
      </c>
      <c r="B57" s="8">
        <f t="shared" si="17"/>
        <v>3450</v>
      </c>
      <c r="C57" s="8">
        <v>0.23605000000000001</v>
      </c>
      <c r="D57" s="8">
        <v>1.12669</v>
      </c>
      <c r="E57" s="9">
        <f t="shared" si="11"/>
        <v>100.72794159999999</v>
      </c>
      <c r="F57" s="8">
        <f t="shared" si="6"/>
        <v>36391.308554304895</v>
      </c>
      <c r="G57" s="8">
        <f t="shared" si="7"/>
        <v>36.391308554304892</v>
      </c>
      <c r="H57" s="9">
        <f t="shared" si="8"/>
        <v>36619.25794906362</v>
      </c>
      <c r="I57" s="9">
        <f t="shared" si="12"/>
        <v>36.619257949063616</v>
      </c>
      <c r="J57" s="8">
        <f t="shared" si="13"/>
        <v>0.29188975120663657</v>
      </c>
      <c r="K57" s="8">
        <f t="shared" si="14"/>
        <v>10.622250000000001</v>
      </c>
      <c r="L57" s="9">
        <f t="shared" si="15"/>
        <v>795875.09412345674</v>
      </c>
      <c r="M57" s="9">
        <f t="shared" si="9"/>
        <v>795.87509412345673</v>
      </c>
      <c r="N57" s="8">
        <f t="shared" si="16"/>
        <v>0.27891053334590182</v>
      </c>
    </row>
    <row r="58" spans="1:14" x14ac:dyDescent="0.25">
      <c r="A58" s="8">
        <v>123.428</v>
      </c>
      <c r="B58" s="8">
        <f t="shared" si="17"/>
        <v>3500</v>
      </c>
      <c r="C58" s="8">
        <v>0.24195</v>
      </c>
      <c r="D58" s="8">
        <v>1.11975</v>
      </c>
      <c r="E58" s="9">
        <f t="shared" si="11"/>
        <v>100.689600128</v>
      </c>
      <c r="F58" s="8">
        <f t="shared" si="6"/>
        <v>36904.665939752173</v>
      </c>
      <c r="G58" s="8">
        <f t="shared" si="7"/>
        <v>36.904665939752171</v>
      </c>
      <c r="H58" s="9">
        <f t="shared" si="8"/>
        <v>37135.83092389079</v>
      </c>
      <c r="I58" s="9">
        <f t="shared" si="12"/>
        <v>37.135830923890786</v>
      </c>
      <c r="J58" s="8">
        <f t="shared" si="13"/>
        <v>0.29502367038830635</v>
      </c>
      <c r="K58" s="8">
        <f t="shared" si="14"/>
        <v>10.88775</v>
      </c>
      <c r="L58" s="9">
        <f t="shared" si="15"/>
        <v>795572.14915950608</v>
      </c>
      <c r="M58" s="9">
        <f t="shared" si="9"/>
        <v>795.57214915950613</v>
      </c>
      <c r="N58" s="8">
        <f t="shared" si="16"/>
        <v>0.27594777761422778</v>
      </c>
    </row>
    <row r="59" spans="1:14" x14ac:dyDescent="0.25">
      <c r="A59" s="8">
        <v>124.205</v>
      </c>
      <c r="B59" s="8">
        <f t="shared" si="17"/>
        <v>3550</v>
      </c>
      <c r="C59" s="8">
        <v>0.24545</v>
      </c>
      <c r="D59" s="8">
        <v>1.10622</v>
      </c>
      <c r="E59" s="9">
        <f t="shared" si="11"/>
        <v>101.32345807999999</v>
      </c>
      <c r="F59" s="8">
        <f t="shared" si="6"/>
        <v>37667.515398952222</v>
      </c>
      <c r="G59" s="8">
        <f t="shared" si="7"/>
        <v>37.667515398952226</v>
      </c>
      <c r="H59" s="9">
        <f t="shared" si="8"/>
        <v>37903.458751317339</v>
      </c>
      <c r="I59" s="9">
        <f t="shared" si="12"/>
        <v>37.903458751317345</v>
      </c>
      <c r="J59" s="8">
        <f t="shared" si="13"/>
        <v>0.29323011839286961</v>
      </c>
      <c r="K59" s="8">
        <f t="shared" si="14"/>
        <v>11.045250000000001</v>
      </c>
      <c r="L59" s="9">
        <f t="shared" si="15"/>
        <v>800580.40952098754</v>
      </c>
      <c r="M59" s="9">
        <f t="shared" si="9"/>
        <v>800.58040952098759</v>
      </c>
      <c r="N59" s="8">
        <f t="shared" si="16"/>
        <v>0.27763562158431143</v>
      </c>
    </row>
    <row r="60" spans="1:14" x14ac:dyDescent="0.25">
      <c r="A60" s="8">
        <v>124.066</v>
      </c>
      <c r="B60" s="8">
        <f t="shared" si="17"/>
        <v>3600</v>
      </c>
      <c r="C60" s="8">
        <v>0.25505</v>
      </c>
      <c r="D60" s="8">
        <v>1.09697</v>
      </c>
      <c r="E60" s="9">
        <f t="shared" si="11"/>
        <v>101.21006521599999</v>
      </c>
      <c r="F60" s="8">
        <f t="shared" si="6"/>
        <v>38155.295682231532</v>
      </c>
      <c r="G60" s="8">
        <f t="shared" si="7"/>
        <v>38.155295682231532</v>
      </c>
      <c r="H60" s="9">
        <f t="shared" si="8"/>
        <v>38394.29441305832</v>
      </c>
      <c r="I60" s="9">
        <f t="shared" si="12"/>
        <v>38.394294413058319</v>
      </c>
      <c r="J60" s="8">
        <f t="shared" si="13"/>
        <v>0.30080359213006491</v>
      </c>
      <c r="K60" s="8">
        <f t="shared" si="14"/>
        <v>11.47725</v>
      </c>
      <c r="L60" s="9">
        <f t="shared" si="15"/>
        <v>799684.46590419742</v>
      </c>
      <c r="M60" s="9">
        <f t="shared" si="9"/>
        <v>799.6844659041974</v>
      </c>
      <c r="N60" s="8">
        <f t="shared" si="16"/>
        <v>0.27064545875517376</v>
      </c>
    </row>
    <row r="61" spans="1:14" x14ac:dyDescent="0.25">
      <c r="A61" s="8">
        <v>123.967</v>
      </c>
      <c r="B61" s="8">
        <f t="shared" si="17"/>
        <v>3650</v>
      </c>
      <c r="C61" s="8">
        <v>0.25755</v>
      </c>
      <c r="D61" s="8">
        <v>1.0940099999999999</v>
      </c>
      <c r="E61" s="9">
        <f t="shared" si="11"/>
        <v>101.129303392</v>
      </c>
      <c r="F61" s="8">
        <f t="shared" si="6"/>
        <v>38654.36098620687</v>
      </c>
      <c r="G61" s="8">
        <f t="shared" si="7"/>
        <v>38.654360986206868</v>
      </c>
      <c r="H61" s="9">
        <f t="shared" si="8"/>
        <v>38896.485783078148</v>
      </c>
      <c r="I61" s="9">
        <f t="shared" si="12"/>
        <v>38.896485783078148</v>
      </c>
      <c r="J61" s="8">
        <f t="shared" si="13"/>
        <v>0.29983033490414185</v>
      </c>
      <c r="K61" s="8">
        <f t="shared" si="14"/>
        <v>11.58975</v>
      </c>
      <c r="L61" s="9">
        <f t="shared" si="15"/>
        <v>799046.34778864193</v>
      </c>
      <c r="M61" s="9">
        <f t="shared" si="9"/>
        <v>799.04634778864192</v>
      </c>
      <c r="N61" s="8">
        <f t="shared" si="16"/>
        <v>0.27152398109842146</v>
      </c>
    </row>
    <row r="62" spans="1:14" x14ac:dyDescent="0.25">
      <c r="A62" s="8">
        <v>123.815</v>
      </c>
      <c r="B62" s="8">
        <f t="shared" si="17"/>
        <v>3700</v>
      </c>
      <c r="C62" s="8">
        <v>0.26445000000000002</v>
      </c>
      <c r="D62" s="8">
        <v>1.09659</v>
      </c>
      <c r="E62" s="9">
        <f t="shared" si="11"/>
        <v>101.00530543999999</v>
      </c>
      <c r="F62" s="8">
        <f t="shared" si="6"/>
        <v>39135.828150413974</v>
      </c>
      <c r="G62" s="8">
        <f t="shared" si="7"/>
        <v>39.135828150413971</v>
      </c>
      <c r="H62" s="9">
        <f t="shared" si="8"/>
        <v>39380.968781368647</v>
      </c>
      <c r="I62" s="9">
        <f t="shared" si="12"/>
        <v>39.380968781368637</v>
      </c>
      <c r="J62" s="8">
        <f t="shared" si="13"/>
        <v>0.30407558910629878</v>
      </c>
      <c r="K62" s="8">
        <f t="shared" si="14"/>
        <v>11.90025</v>
      </c>
      <c r="L62" s="9">
        <f t="shared" si="15"/>
        <v>798066.61088395049</v>
      </c>
      <c r="M62" s="9">
        <f t="shared" si="9"/>
        <v>798.06661088395049</v>
      </c>
      <c r="N62" s="8">
        <f t="shared" si="16"/>
        <v>0.26773318577304761</v>
      </c>
    </row>
    <row r="63" spans="1:14" x14ac:dyDescent="0.25">
      <c r="A63" s="8">
        <v>123.767</v>
      </c>
      <c r="B63" s="8">
        <f t="shared" si="17"/>
        <v>3750</v>
      </c>
      <c r="C63" s="8">
        <v>0.2651</v>
      </c>
      <c r="D63" s="8">
        <v>1.0980799999999999</v>
      </c>
      <c r="E63" s="9">
        <f t="shared" si="11"/>
        <v>100.96614819199999</v>
      </c>
      <c r="F63" s="8">
        <f t="shared" si="6"/>
        <v>39649.313677655686</v>
      </c>
      <c r="G63" s="8">
        <f t="shared" si="7"/>
        <v>39.649313677655684</v>
      </c>
      <c r="H63" s="9">
        <f t="shared" si="8"/>
        <v>39897.67070065016</v>
      </c>
      <c r="I63" s="9">
        <f t="shared" si="12"/>
        <v>39.89767070065016</v>
      </c>
      <c r="J63" s="8">
        <f t="shared" si="13"/>
        <v>0.30087532149952079</v>
      </c>
      <c r="K63" s="8">
        <f t="shared" si="14"/>
        <v>11.929500000000001</v>
      </c>
      <c r="L63" s="9">
        <f t="shared" si="15"/>
        <v>797757.22028246894</v>
      </c>
      <c r="M63" s="9">
        <f t="shared" si="9"/>
        <v>797.75722028246889</v>
      </c>
      <c r="N63" s="8">
        <f t="shared" si="16"/>
        <v>0.27058093625460489</v>
      </c>
    </row>
    <row r="64" spans="1:14" x14ac:dyDescent="0.25">
      <c r="A64" s="8">
        <v>123.509</v>
      </c>
      <c r="B64" s="8">
        <f t="shared" si="17"/>
        <v>3800</v>
      </c>
      <c r="C64" s="8">
        <v>0.26929999999999998</v>
      </c>
      <c r="D64" s="8">
        <v>1.09907</v>
      </c>
      <c r="E64" s="9">
        <f t="shared" si="11"/>
        <v>100.75567798399999</v>
      </c>
      <c r="F64" s="8">
        <f t="shared" si="6"/>
        <v>40094.217716519139</v>
      </c>
      <c r="G64" s="8">
        <f t="shared" si="7"/>
        <v>40.09421771651914</v>
      </c>
      <c r="H64" s="9">
        <f t="shared" si="8"/>
        <v>40345.361547969078</v>
      </c>
      <c r="I64" s="9">
        <f t="shared" si="12"/>
        <v>40.345361547969077</v>
      </c>
      <c r="J64" s="8">
        <f t="shared" si="13"/>
        <v>0.30225056604626255</v>
      </c>
      <c r="K64" s="8">
        <f t="shared" si="14"/>
        <v>12.118499999999999</v>
      </c>
      <c r="L64" s="9">
        <f t="shared" si="15"/>
        <v>796094.24579950597</v>
      </c>
      <c r="M64" s="9">
        <f t="shared" si="9"/>
        <v>796.09424579950598</v>
      </c>
      <c r="N64" s="8">
        <f t="shared" si="16"/>
        <v>0.26934978899190803</v>
      </c>
    </row>
    <row r="65" spans="1:14" x14ac:dyDescent="0.25">
      <c r="A65" s="8">
        <v>122.672</v>
      </c>
      <c r="B65" s="8">
        <f t="shared" si="17"/>
        <v>3850</v>
      </c>
      <c r="C65" s="8">
        <v>0.27374999999999999</v>
      </c>
      <c r="D65" s="8">
        <v>1.1053299999999999</v>
      </c>
      <c r="E65" s="9">
        <f t="shared" si="11"/>
        <v>100.072873472</v>
      </c>
      <c r="F65" s="8">
        <f t="shared" si="6"/>
        <v>40346.486195817866</v>
      </c>
      <c r="G65" s="8">
        <f t="shared" si="7"/>
        <v>40.346486195817867</v>
      </c>
      <c r="H65" s="9">
        <f t="shared" si="8"/>
        <v>40599.210197079155</v>
      </c>
      <c r="I65" s="9">
        <f t="shared" si="12"/>
        <v>40.599210197079152</v>
      </c>
      <c r="J65" s="8">
        <f t="shared" si="13"/>
        <v>0.30532398633705321</v>
      </c>
      <c r="K65" s="8">
        <f t="shared" si="14"/>
        <v>12.318750000000001</v>
      </c>
      <c r="L65" s="9">
        <f t="shared" si="15"/>
        <v>790699.24718617275</v>
      </c>
      <c r="M65" s="9">
        <f t="shared" si="9"/>
        <v>790.69924718617278</v>
      </c>
      <c r="N65" s="8">
        <f t="shared" si="16"/>
        <v>0.26663848839368359</v>
      </c>
    </row>
    <row r="66" spans="1:14" x14ac:dyDescent="0.25">
      <c r="A66" s="8">
        <v>122.157</v>
      </c>
      <c r="B66" s="8">
        <f t="shared" si="17"/>
        <v>3900</v>
      </c>
      <c r="C66" s="8">
        <v>0.27589999999999998</v>
      </c>
      <c r="D66" s="8">
        <v>1.11704</v>
      </c>
      <c r="E66" s="9">
        <f t="shared" si="11"/>
        <v>99.652748831999986</v>
      </c>
      <c r="F66" s="8">
        <f t="shared" si="6"/>
        <v>40698.884673283195</v>
      </c>
      <c r="G66" s="8">
        <f t="shared" si="7"/>
        <v>40.698884673283196</v>
      </c>
      <c r="H66" s="9">
        <f t="shared" si="8"/>
        <v>40953.816042810235</v>
      </c>
      <c r="I66" s="9">
        <f t="shared" si="12"/>
        <v>40.953816042810239</v>
      </c>
      <c r="J66" s="8">
        <f t="shared" si="13"/>
        <v>0.30505749972431456</v>
      </c>
      <c r="K66" s="8">
        <f t="shared" si="14"/>
        <v>12.415499999999998</v>
      </c>
      <c r="L66" s="9">
        <f t="shared" si="15"/>
        <v>787379.74385777756</v>
      </c>
      <c r="M66" s="9">
        <f t="shared" si="9"/>
        <v>787.37974385777761</v>
      </c>
      <c r="N66" s="8">
        <f t="shared" si="16"/>
        <v>0.26687141362142597</v>
      </c>
    </row>
    <row r="67" spans="1:14" x14ac:dyDescent="0.25">
      <c r="A67" s="8">
        <v>121.184</v>
      </c>
      <c r="B67" s="8">
        <f t="shared" si="17"/>
        <v>3950</v>
      </c>
      <c r="C67" s="8">
        <v>0.28284999999999999</v>
      </c>
      <c r="D67" s="8">
        <v>1.12259</v>
      </c>
      <c r="E67" s="9">
        <f t="shared" si="11"/>
        <v>98.858998783999994</v>
      </c>
      <c r="F67" s="8">
        <f t="shared" si="6"/>
        <v>40892.336068939134</v>
      </c>
      <c r="G67" s="8">
        <f t="shared" si="7"/>
        <v>40.892336068939137</v>
      </c>
      <c r="H67" s="9">
        <f t="shared" si="8"/>
        <v>41148.479187378398</v>
      </c>
      <c r="I67" s="9">
        <f t="shared" si="12"/>
        <v>41.148479187378399</v>
      </c>
      <c r="J67" s="8">
        <f t="shared" si="13"/>
        <v>0.31126248152078745</v>
      </c>
      <c r="K67" s="8">
        <f t="shared" si="14"/>
        <v>12.728249999999999</v>
      </c>
      <c r="L67" s="9">
        <f t="shared" si="15"/>
        <v>781108.13854024687</v>
      </c>
      <c r="M67" s="9">
        <f t="shared" si="9"/>
        <v>781.10813854024684</v>
      </c>
      <c r="N67" s="8">
        <f t="shared" si="16"/>
        <v>0.26155136266176876</v>
      </c>
    </row>
    <row r="68" spans="1:14" x14ac:dyDescent="0.25">
      <c r="A68" s="8">
        <v>120.004</v>
      </c>
      <c r="B68" s="8">
        <f t="shared" si="17"/>
        <v>4000</v>
      </c>
      <c r="C68" s="8">
        <v>0.28455000000000003</v>
      </c>
      <c r="D68" s="8">
        <v>1.1246100000000001</v>
      </c>
      <c r="E68" s="9">
        <f t="shared" si="11"/>
        <v>97.896383103999995</v>
      </c>
      <c r="F68" s="8">
        <f t="shared" si="6"/>
        <v>41006.741063005109</v>
      </c>
      <c r="G68" s="8">
        <f t="shared" si="7"/>
        <v>41.006741063005109</v>
      </c>
      <c r="H68" s="9">
        <f t="shared" si="8"/>
        <v>41263.600796212864</v>
      </c>
      <c r="I68" s="9">
        <f t="shared" si="12"/>
        <v>41.263600796212856</v>
      </c>
      <c r="J68" s="8">
        <f t="shared" si="13"/>
        <v>0.31225963507624388</v>
      </c>
      <c r="K68" s="8">
        <f t="shared" si="14"/>
        <v>12.80475</v>
      </c>
      <c r="L68" s="9">
        <f t="shared" si="15"/>
        <v>773502.28625382716</v>
      </c>
      <c r="M68" s="9">
        <f t="shared" si="9"/>
        <v>773.50228625382715</v>
      </c>
      <c r="N68" s="8">
        <f t="shared" si="16"/>
        <v>0.26071613824619883</v>
      </c>
    </row>
    <row r="69" spans="1:14" x14ac:dyDescent="0.25">
      <c r="A69" s="8">
        <v>118.73399999999999</v>
      </c>
      <c r="B69" s="8">
        <f t="shared" si="17"/>
        <v>4050</v>
      </c>
      <c r="C69" s="8">
        <v>0.28710000000000002</v>
      </c>
      <c r="D69" s="8">
        <v>1.1222000000000001</v>
      </c>
      <c r="E69" s="9">
        <f t="shared" si="11"/>
        <v>96.860347583999996</v>
      </c>
      <c r="F69" s="8">
        <f t="shared" si="6"/>
        <v>41079.927113196514</v>
      </c>
      <c r="G69" s="8">
        <f t="shared" si="7"/>
        <v>41.079927113196511</v>
      </c>
      <c r="H69" s="9">
        <f t="shared" si="8"/>
        <v>41337.245272234737</v>
      </c>
      <c r="I69" s="9">
        <f t="shared" si="12"/>
        <v>41.337245272234739</v>
      </c>
      <c r="J69" s="8">
        <f t="shared" si="13"/>
        <v>0.31449666316106345</v>
      </c>
      <c r="K69" s="8">
        <f t="shared" si="14"/>
        <v>12.919500000000001</v>
      </c>
      <c r="L69" s="9">
        <f t="shared" si="15"/>
        <v>765316.32658962952</v>
      </c>
      <c r="M69" s="9">
        <f t="shared" si="9"/>
        <v>765.31632658962951</v>
      </c>
      <c r="N69" s="8">
        <f t="shared" si="16"/>
        <v>0.25886165331284433</v>
      </c>
    </row>
    <row r="70" spans="1:14" x14ac:dyDescent="0.25">
      <c r="A70" s="8">
        <v>117.44199999999999</v>
      </c>
      <c r="B70" s="8">
        <f t="shared" si="17"/>
        <v>4100</v>
      </c>
      <c r="C70" s="8">
        <v>0.28894999999999998</v>
      </c>
      <c r="D70" s="8">
        <v>1.1239399999999999</v>
      </c>
      <c r="E70" s="9">
        <f t="shared" si="11"/>
        <v>95.806364991999985</v>
      </c>
      <c r="F70" s="8">
        <f t="shared" si="6"/>
        <v>41134.558231554627</v>
      </c>
      <c r="G70" s="8">
        <f t="shared" si="7"/>
        <v>41.134558231554628</v>
      </c>
      <c r="H70" s="9">
        <f t="shared" si="8"/>
        <v>41392.218591268211</v>
      </c>
      <c r="I70" s="9">
        <f t="shared" si="12"/>
        <v>41.392218591268218</v>
      </c>
      <c r="J70" s="8">
        <f t="shared" si="13"/>
        <v>0.31610282348979968</v>
      </c>
      <c r="K70" s="8">
        <f t="shared" si="14"/>
        <v>13.002749999999999</v>
      </c>
      <c r="L70" s="9">
        <f t="shared" si="15"/>
        <v>756988.56289975299</v>
      </c>
      <c r="M70" s="9">
        <f t="shared" si="9"/>
        <v>756.98856289975299</v>
      </c>
      <c r="N70" s="8">
        <f t="shared" si="16"/>
        <v>0.25754634295404399</v>
      </c>
    </row>
    <row r="71" spans="1:14" x14ac:dyDescent="0.25">
      <c r="A71" s="8">
        <v>116.5</v>
      </c>
      <c r="B71" s="8">
        <f t="shared" si="17"/>
        <v>4150</v>
      </c>
      <c r="C71" s="8">
        <v>0.29304999999999998</v>
      </c>
      <c r="D71" s="8">
        <v>1.12233</v>
      </c>
      <c r="E71" s="9">
        <f t="shared" si="11"/>
        <v>95.037903999999997</v>
      </c>
      <c r="F71" s="8">
        <f t="shared" si="6"/>
        <v>41302.236040957789</v>
      </c>
      <c r="G71" s="8">
        <f t="shared" si="7"/>
        <v>41.302236040957787</v>
      </c>
      <c r="H71" s="9">
        <f t="shared" si="8"/>
        <v>41560.946707920179</v>
      </c>
      <c r="I71" s="9">
        <f t="shared" si="12"/>
        <v>41.560946707920174</v>
      </c>
      <c r="J71" s="8">
        <f t="shared" si="13"/>
        <v>0.3192865874603672</v>
      </c>
      <c r="K71" s="8">
        <f t="shared" si="14"/>
        <v>13.187249999999999</v>
      </c>
      <c r="L71" s="9">
        <f t="shared" si="15"/>
        <v>750916.77234567888</v>
      </c>
      <c r="M71" s="9">
        <f t="shared" si="9"/>
        <v>750.91677234567885</v>
      </c>
      <c r="N71" s="8">
        <f t="shared" si="16"/>
        <v>0.25497822139914061</v>
      </c>
    </row>
    <row r="72" spans="1:14" x14ac:dyDescent="0.25">
      <c r="A72" s="8">
        <v>115.931</v>
      </c>
      <c r="B72" s="8">
        <f t="shared" si="17"/>
        <v>4200</v>
      </c>
      <c r="C72" s="8">
        <v>0.2949</v>
      </c>
      <c r="D72" s="8">
        <v>1.1217900000000001</v>
      </c>
      <c r="E72" s="9">
        <f t="shared" ref="E72:E98" si="18">A72*M$4</f>
        <v>94.573727455999986</v>
      </c>
      <c r="F72" s="8">
        <f t="shared" si="6"/>
        <v>41595.697835772196</v>
      </c>
      <c r="G72" s="8">
        <f t="shared" si="7"/>
        <v>41.595697835772199</v>
      </c>
      <c r="H72" s="9">
        <f t="shared" si="8"/>
        <v>41856.246700951968</v>
      </c>
      <c r="I72" s="9">
        <f t="shared" ref="I72:I98" si="19">G72*(1.01325/(G$4/1000))*SQRT(300/293)</f>
        <v>41.856246700951971</v>
      </c>
      <c r="J72" s="8">
        <f t="shared" ref="J72:J98" si="20">(C72*0.75)*60/G72</f>
        <v>0.31903539766046196</v>
      </c>
      <c r="K72" s="8">
        <f t="shared" ref="K72:K98" si="21">0.75*C72*60</f>
        <v>13.2705</v>
      </c>
      <c r="L72" s="9">
        <f t="shared" ref="L72:L98" si="22">(E72*4*PI())/(L$4*K$4*4)</f>
        <v>747249.2045906171</v>
      </c>
      <c r="M72" s="9">
        <f t="shared" si="9"/>
        <v>747.24920459061707</v>
      </c>
      <c r="N72" s="8">
        <f t="shared" ref="N72:N98" si="23">(F72*3600)/(K72*N$4)</f>
        <v>0.25517897632753767</v>
      </c>
    </row>
    <row r="73" spans="1:14" x14ac:dyDescent="0.25">
      <c r="A73" s="8">
        <v>115.03400000000001</v>
      </c>
      <c r="B73" s="8">
        <f t="shared" ref="B73:B98" si="24">B72+50</f>
        <v>4250</v>
      </c>
      <c r="C73" s="8">
        <v>0.29715000000000003</v>
      </c>
      <c r="D73" s="8">
        <v>1.12456</v>
      </c>
      <c r="E73" s="9">
        <f t="shared" si="18"/>
        <v>93.841976383999992</v>
      </c>
      <c r="F73" s="8">
        <f t="shared" ref="F73:F98" si="25">2*PI()*(B73*E73)/60</f>
        <v>41765.212344228843</v>
      </c>
      <c r="G73" s="8">
        <f t="shared" ref="G73:G98" si="26">F73/1000</f>
        <v>41.765212344228843</v>
      </c>
      <c r="H73" s="9">
        <f t="shared" ref="H73:H98" si="27">F73*(1.01325/(G$4/1000))*SQRT(300/293)</f>
        <v>42026.823021449476</v>
      </c>
      <c r="I73" s="9">
        <f t="shared" si="19"/>
        <v>42.026823021449466</v>
      </c>
      <c r="J73" s="8">
        <f t="shared" si="20"/>
        <v>0.32016477947699751</v>
      </c>
      <c r="K73" s="8">
        <f t="shared" si="21"/>
        <v>13.37175</v>
      </c>
      <c r="L73" s="9">
        <f t="shared" si="22"/>
        <v>741467.46772543201</v>
      </c>
      <c r="M73" s="9">
        <f t="shared" ref="M73:M98" si="28">L73/1000</f>
        <v>741.46746772543202</v>
      </c>
      <c r="N73" s="8">
        <f t="shared" si="23"/>
        <v>0.25427883204465546</v>
      </c>
    </row>
    <row r="74" spans="1:14" x14ac:dyDescent="0.25">
      <c r="A74" s="8">
        <v>114.39100000000001</v>
      </c>
      <c r="B74" s="8">
        <f t="shared" si="24"/>
        <v>4300</v>
      </c>
      <c r="C74" s="8">
        <v>0.30220000000000002</v>
      </c>
      <c r="D74" s="8">
        <v>1.1227799999999999</v>
      </c>
      <c r="E74" s="9">
        <f t="shared" si="18"/>
        <v>93.317432416000003</v>
      </c>
      <c r="F74" s="8">
        <f t="shared" si="25"/>
        <v>42020.368285295357</v>
      </c>
      <c r="G74" s="8">
        <f t="shared" si="26"/>
        <v>42.020368285295355</v>
      </c>
      <c r="H74" s="9">
        <f t="shared" si="27"/>
        <v>42283.577218930659</v>
      </c>
      <c r="I74" s="9">
        <f t="shared" si="19"/>
        <v>42.28357721893066</v>
      </c>
      <c r="J74" s="8">
        <f t="shared" si="20"/>
        <v>0.32362876754601999</v>
      </c>
      <c r="K74" s="8">
        <f t="shared" si="21"/>
        <v>13.599</v>
      </c>
      <c r="L74" s="9">
        <f t="shared" si="22"/>
        <v>737322.92279308639</v>
      </c>
      <c r="M74" s="9">
        <f t="shared" si="28"/>
        <v>737.32292279308638</v>
      </c>
      <c r="N74" s="8">
        <f t="shared" si="23"/>
        <v>0.25155713691511972</v>
      </c>
    </row>
    <row r="75" spans="1:14" x14ac:dyDescent="0.25">
      <c r="A75" s="8">
        <v>114.01600000000001</v>
      </c>
      <c r="B75" s="8">
        <f t="shared" si="24"/>
        <v>4350</v>
      </c>
      <c r="C75" s="8">
        <v>0.30604999999999999</v>
      </c>
      <c r="D75" s="8">
        <v>1.1194299999999999</v>
      </c>
      <c r="E75" s="9">
        <f t="shared" si="18"/>
        <v>93.011516415999992</v>
      </c>
      <c r="F75" s="8">
        <f t="shared" si="25"/>
        <v>42369.623017404039</v>
      </c>
      <c r="G75" s="8">
        <f t="shared" si="26"/>
        <v>42.369623017404038</v>
      </c>
      <c r="H75" s="9">
        <f t="shared" si="27"/>
        <v>42635.019627381946</v>
      </c>
      <c r="I75" s="9">
        <f t="shared" si="19"/>
        <v>42.635019627381944</v>
      </c>
      <c r="J75" s="8">
        <f t="shared" si="20"/>
        <v>0.3250500953086794</v>
      </c>
      <c r="K75" s="8">
        <f t="shared" si="21"/>
        <v>13.77225</v>
      </c>
      <c r="L75" s="9">
        <f t="shared" si="22"/>
        <v>734905.8087190123</v>
      </c>
      <c r="M75" s="9">
        <f t="shared" si="28"/>
        <v>734.90580871901227</v>
      </c>
      <c r="N75" s="8">
        <f t="shared" si="23"/>
        <v>0.25045716756346315</v>
      </c>
    </row>
    <row r="76" spans="1:14" x14ac:dyDescent="0.25">
      <c r="A76" s="8">
        <v>113.871</v>
      </c>
      <c r="B76" s="8">
        <f t="shared" si="24"/>
        <v>4400</v>
      </c>
      <c r="C76" s="8">
        <v>0.30919999999999997</v>
      </c>
      <c r="D76" s="8">
        <v>1.1198600000000001</v>
      </c>
      <c r="E76" s="9">
        <f t="shared" si="18"/>
        <v>92.893228895999997</v>
      </c>
      <c r="F76" s="8">
        <f t="shared" si="25"/>
        <v>42802.127201959942</v>
      </c>
      <c r="G76" s="8">
        <f t="shared" si="26"/>
        <v>42.802127201959941</v>
      </c>
      <c r="H76" s="9">
        <f t="shared" si="27"/>
        <v>43070.232949669269</v>
      </c>
      <c r="I76" s="9">
        <f t="shared" si="19"/>
        <v>43.070232949669268</v>
      </c>
      <c r="J76" s="8">
        <f t="shared" si="20"/>
        <v>0.3250773012833546</v>
      </c>
      <c r="K76" s="8">
        <f t="shared" si="21"/>
        <v>13.914</v>
      </c>
      <c r="L76" s="9">
        <f t="shared" si="22"/>
        <v>733971.19127703691</v>
      </c>
      <c r="M76" s="9">
        <f t="shared" si="28"/>
        <v>733.97119127703695</v>
      </c>
      <c r="N76" s="8">
        <f t="shared" si="23"/>
        <v>0.25043620660638904</v>
      </c>
    </row>
    <row r="77" spans="1:14" x14ac:dyDescent="0.25">
      <c r="A77" s="8">
        <v>113.985</v>
      </c>
      <c r="B77" s="8">
        <f t="shared" si="24"/>
        <v>4450</v>
      </c>
      <c r="C77" s="8">
        <v>0.30990000000000001</v>
      </c>
      <c r="D77" s="8">
        <v>1.11873</v>
      </c>
      <c r="E77" s="9">
        <f t="shared" si="18"/>
        <v>92.986227359999987</v>
      </c>
      <c r="F77" s="8">
        <f t="shared" si="25"/>
        <v>43331.852565948917</v>
      </c>
      <c r="G77" s="8">
        <f t="shared" si="26"/>
        <v>43.331852565948914</v>
      </c>
      <c r="H77" s="9">
        <f t="shared" si="27"/>
        <v>43603.276429464095</v>
      </c>
      <c r="I77" s="9">
        <f t="shared" si="19"/>
        <v>43.603276429464088</v>
      </c>
      <c r="J77" s="8">
        <f t="shared" si="20"/>
        <v>0.3218302282085827</v>
      </c>
      <c r="K77" s="8">
        <f t="shared" si="21"/>
        <v>13.945499999999999</v>
      </c>
      <c r="L77" s="9">
        <f t="shared" si="22"/>
        <v>734705.99395555549</v>
      </c>
      <c r="M77" s="9">
        <f t="shared" si="28"/>
        <v>734.70599395555553</v>
      </c>
      <c r="N77" s="8">
        <f t="shared" si="23"/>
        <v>0.25296295702366989</v>
      </c>
    </row>
    <row r="78" spans="1:14" x14ac:dyDescent="0.25">
      <c r="A78" s="8">
        <v>113.306</v>
      </c>
      <c r="B78" s="8">
        <f t="shared" si="24"/>
        <v>4500</v>
      </c>
      <c r="C78" s="8">
        <v>0.31445000000000001</v>
      </c>
      <c r="D78" s="8">
        <v>1.1156299999999999</v>
      </c>
      <c r="E78" s="9">
        <f t="shared" si="18"/>
        <v>92.432315455999998</v>
      </c>
      <c r="F78" s="8">
        <f t="shared" si="25"/>
        <v>43557.702478629581</v>
      </c>
      <c r="G78" s="8">
        <f t="shared" si="26"/>
        <v>43.557702478629579</v>
      </c>
      <c r="H78" s="9">
        <f t="shared" si="27"/>
        <v>43830.541030237793</v>
      </c>
      <c r="I78" s="9">
        <f t="shared" si="19"/>
        <v>43.830541030237796</v>
      </c>
      <c r="J78" s="8">
        <f t="shared" si="20"/>
        <v>0.32486217579869925</v>
      </c>
      <c r="K78" s="8">
        <f t="shared" si="21"/>
        <v>14.15025</v>
      </c>
      <c r="L78" s="9">
        <f t="shared" si="22"/>
        <v>730329.40607209876</v>
      </c>
      <c r="M78" s="9">
        <f t="shared" si="28"/>
        <v>730.32940607209878</v>
      </c>
      <c r="N78" s="8">
        <f t="shared" si="23"/>
        <v>0.25060204681289822</v>
      </c>
    </row>
    <row r="79" spans="1:14" x14ac:dyDescent="0.25">
      <c r="A79" s="8">
        <v>113.074</v>
      </c>
      <c r="B79" s="8">
        <f t="shared" si="24"/>
        <v>4550</v>
      </c>
      <c r="C79" s="8">
        <v>0.31709999999999999</v>
      </c>
      <c r="D79" s="8">
        <v>1.1095299999999999</v>
      </c>
      <c r="E79" s="9">
        <f t="shared" si="18"/>
        <v>92.243055423999991</v>
      </c>
      <c r="F79" s="8">
        <f t="shared" si="25"/>
        <v>43951.4992984817</v>
      </c>
      <c r="G79" s="8">
        <f t="shared" si="26"/>
        <v>43.9514992984817</v>
      </c>
      <c r="H79" s="9">
        <f t="shared" si="27"/>
        <v>44226.804531017566</v>
      </c>
      <c r="I79" s="9">
        <f t="shared" si="19"/>
        <v>44.226804531017564</v>
      </c>
      <c r="J79" s="8">
        <f t="shared" si="20"/>
        <v>0.3246646923940758</v>
      </c>
      <c r="K79" s="8">
        <f t="shared" si="21"/>
        <v>14.269500000000001</v>
      </c>
      <c r="L79" s="9">
        <f t="shared" si="22"/>
        <v>728834.0181649382</v>
      </c>
      <c r="M79" s="9">
        <f t="shared" si="28"/>
        <v>728.83401816493824</v>
      </c>
      <c r="N79" s="8">
        <f t="shared" si="23"/>
        <v>0.2507544802205634</v>
      </c>
    </row>
    <row r="80" spans="1:14" x14ac:dyDescent="0.25">
      <c r="A80" s="8">
        <v>112.19499999999999</v>
      </c>
      <c r="B80" s="8">
        <f t="shared" si="24"/>
        <v>4600</v>
      </c>
      <c r="C80" s="8">
        <v>0.31940000000000002</v>
      </c>
      <c r="D80" s="8">
        <v>1.1056900000000001</v>
      </c>
      <c r="E80" s="9">
        <f t="shared" si="18"/>
        <v>91.525988319999982</v>
      </c>
      <c r="F80" s="8">
        <f t="shared" si="25"/>
        <v>44089.063786194092</v>
      </c>
      <c r="G80" s="8">
        <f t="shared" si="26"/>
        <v>44.089063786194089</v>
      </c>
      <c r="H80" s="9">
        <f t="shared" si="27"/>
        <v>44365.230700899687</v>
      </c>
      <c r="I80" s="9">
        <f t="shared" si="19"/>
        <v>44.365230700899687</v>
      </c>
      <c r="J80" s="8">
        <f t="shared" si="20"/>
        <v>0.32599921081791527</v>
      </c>
      <c r="K80" s="8">
        <f t="shared" si="21"/>
        <v>14.373000000000001</v>
      </c>
      <c r="L80" s="9">
        <f t="shared" si="22"/>
        <v>723168.30277530849</v>
      </c>
      <c r="M80" s="9">
        <f t="shared" si="28"/>
        <v>723.16830277530846</v>
      </c>
      <c r="N80" s="8">
        <f t="shared" si="23"/>
        <v>0.24972798548496258</v>
      </c>
    </row>
    <row r="81" spans="1:14" x14ac:dyDescent="0.25">
      <c r="A81" s="8">
        <v>111.06100000000001</v>
      </c>
      <c r="B81" s="8">
        <f t="shared" si="24"/>
        <v>4650</v>
      </c>
      <c r="C81" s="8">
        <v>0.32055</v>
      </c>
      <c r="D81" s="8">
        <v>1.09782</v>
      </c>
      <c r="E81" s="9">
        <f t="shared" si="18"/>
        <v>90.600898336</v>
      </c>
      <c r="F81" s="8">
        <f t="shared" si="25"/>
        <v>44117.82307625706</v>
      </c>
      <c r="G81" s="8">
        <f t="shared" si="26"/>
        <v>44.117823076257061</v>
      </c>
      <c r="H81" s="9">
        <f t="shared" si="27"/>
        <v>44394.170134601998</v>
      </c>
      <c r="I81" s="9">
        <f t="shared" si="19"/>
        <v>44.394170134602</v>
      </c>
      <c r="J81" s="8">
        <f t="shared" si="20"/>
        <v>0.32695969551958659</v>
      </c>
      <c r="K81" s="8">
        <f t="shared" si="21"/>
        <v>14.42475</v>
      </c>
      <c r="L81" s="9">
        <f t="shared" si="22"/>
        <v>715858.94981530856</v>
      </c>
      <c r="M81" s="9">
        <f t="shared" si="28"/>
        <v>715.85894981530851</v>
      </c>
      <c r="N81" s="8">
        <f t="shared" si="23"/>
        <v>0.24899437852078815</v>
      </c>
    </row>
    <row r="82" spans="1:14" x14ac:dyDescent="0.25">
      <c r="A82" s="8">
        <v>109.973</v>
      </c>
      <c r="B82" s="8">
        <f t="shared" si="24"/>
        <v>4700</v>
      </c>
      <c r="C82" s="8">
        <v>0.32069999999999999</v>
      </c>
      <c r="D82" s="8">
        <v>1.09558</v>
      </c>
      <c r="E82" s="9">
        <f t="shared" si="18"/>
        <v>89.713334047999993</v>
      </c>
      <c r="F82" s="8">
        <f t="shared" si="25"/>
        <v>44155.364350631527</v>
      </c>
      <c r="G82" s="8">
        <f t="shared" si="26"/>
        <v>44.15536435063153</v>
      </c>
      <c r="H82" s="9">
        <f t="shared" si="27"/>
        <v>44431.946561575045</v>
      </c>
      <c r="I82" s="9">
        <f t="shared" si="19"/>
        <v>44.431946561575046</v>
      </c>
      <c r="J82" s="8">
        <f t="shared" si="20"/>
        <v>0.32683458085412886</v>
      </c>
      <c r="K82" s="8">
        <f t="shared" si="21"/>
        <v>14.4315</v>
      </c>
      <c r="L82" s="9">
        <f t="shared" si="22"/>
        <v>708846.09618172841</v>
      </c>
      <c r="M82" s="9">
        <f t="shared" si="28"/>
        <v>708.8460961817284</v>
      </c>
      <c r="N82" s="8">
        <f t="shared" si="23"/>
        <v>0.24908969538807946</v>
      </c>
    </row>
    <row r="83" spans="1:14" x14ac:dyDescent="0.25">
      <c r="A83" s="8">
        <v>108.654</v>
      </c>
      <c r="B83" s="8">
        <f t="shared" si="24"/>
        <v>4750</v>
      </c>
      <c r="C83" s="8">
        <v>0.32485000000000003</v>
      </c>
      <c r="D83" s="8">
        <v>1.0882700000000001</v>
      </c>
      <c r="E83" s="9">
        <f t="shared" si="18"/>
        <v>88.637325503999989</v>
      </c>
      <c r="F83" s="8">
        <f t="shared" si="25"/>
        <v>44089.875350892151</v>
      </c>
      <c r="G83" s="8">
        <f t="shared" si="26"/>
        <v>44.08987535089215</v>
      </c>
      <c r="H83" s="9">
        <f t="shared" si="27"/>
        <v>44366.047349110515</v>
      </c>
      <c r="I83" s="9">
        <f t="shared" si="19"/>
        <v>44.366047349110517</v>
      </c>
      <c r="J83" s="8">
        <f t="shared" si="20"/>
        <v>0.33155571168345799</v>
      </c>
      <c r="K83" s="8">
        <f t="shared" si="21"/>
        <v>14.61825</v>
      </c>
      <c r="L83" s="9">
        <f t="shared" si="22"/>
        <v>700344.30027851835</v>
      </c>
      <c r="M83" s="9">
        <f t="shared" si="28"/>
        <v>700.3443002785184</v>
      </c>
      <c r="N83" s="8">
        <f t="shared" si="23"/>
        <v>0.24554282528834917</v>
      </c>
    </row>
    <row r="84" spans="1:14" x14ac:dyDescent="0.25">
      <c r="A84" s="8">
        <v>107.07599999999999</v>
      </c>
      <c r="B84" s="8">
        <f t="shared" si="24"/>
        <v>4800</v>
      </c>
      <c r="C84" s="8">
        <v>0.32455000000000001</v>
      </c>
      <c r="D84" s="8">
        <v>1.08396</v>
      </c>
      <c r="E84" s="9">
        <f t="shared" si="18"/>
        <v>87.350030975999985</v>
      </c>
      <c r="F84" s="8">
        <f t="shared" si="25"/>
        <v>43906.914496806785</v>
      </c>
      <c r="G84" s="8">
        <f t="shared" si="26"/>
        <v>43.906914496806785</v>
      </c>
      <c r="H84" s="9">
        <f t="shared" si="27"/>
        <v>44181.940457204306</v>
      </c>
      <c r="I84" s="9">
        <f t="shared" si="19"/>
        <v>44.181940457204298</v>
      </c>
      <c r="J84" s="8">
        <f t="shared" si="20"/>
        <v>0.33262984127618805</v>
      </c>
      <c r="K84" s="8">
        <f t="shared" si="21"/>
        <v>14.604750000000001</v>
      </c>
      <c r="L84" s="9">
        <f t="shared" si="22"/>
        <v>690173.08425481466</v>
      </c>
      <c r="M84" s="9">
        <f t="shared" si="28"/>
        <v>690.17308425481463</v>
      </c>
      <c r="N84" s="8">
        <f t="shared" si="23"/>
        <v>0.24474991743043462</v>
      </c>
    </row>
    <row r="85" spans="1:14" x14ac:dyDescent="0.25">
      <c r="A85" s="8">
        <v>105.24</v>
      </c>
      <c r="B85" s="8">
        <f t="shared" si="24"/>
        <v>4850</v>
      </c>
      <c r="C85" s="8">
        <v>0.32569999999999999</v>
      </c>
      <c r="D85" s="8">
        <v>1.0822099999999999</v>
      </c>
      <c r="E85" s="9">
        <f t="shared" si="18"/>
        <v>85.852266239999992</v>
      </c>
      <c r="F85" s="8">
        <f t="shared" si="25"/>
        <v>43603.577241035069</v>
      </c>
      <c r="G85" s="8">
        <f t="shared" si="26"/>
        <v>43.603577241035069</v>
      </c>
      <c r="H85" s="9">
        <f t="shared" si="27"/>
        <v>43876.703144891399</v>
      </c>
      <c r="I85" s="9">
        <f t="shared" si="19"/>
        <v>43.876703144891401</v>
      </c>
      <c r="J85" s="8">
        <f t="shared" si="20"/>
        <v>0.33613067842990768</v>
      </c>
      <c r="K85" s="8">
        <f t="shared" si="21"/>
        <v>14.656499999999999</v>
      </c>
      <c r="L85" s="9">
        <f t="shared" si="22"/>
        <v>678338.893748148</v>
      </c>
      <c r="M85" s="9">
        <f t="shared" si="28"/>
        <v>678.33889374814794</v>
      </c>
      <c r="N85" s="8">
        <f t="shared" si="23"/>
        <v>0.24220082072699595</v>
      </c>
    </row>
    <row r="86" spans="1:14" x14ac:dyDescent="0.25">
      <c r="A86" s="8">
        <v>103.63200000000001</v>
      </c>
      <c r="B86" s="8">
        <f t="shared" si="24"/>
        <v>4900</v>
      </c>
      <c r="C86" s="8">
        <v>0.32769999999999999</v>
      </c>
      <c r="D86" s="8">
        <v>1.0846</v>
      </c>
      <c r="E86" s="9">
        <f t="shared" si="18"/>
        <v>84.540498431999993</v>
      </c>
      <c r="F86" s="8">
        <f t="shared" si="25"/>
        <v>43379.995438115795</v>
      </c>
      <c r="G86" s="8">
        <f t="shared" si="26"/>
        <v>43.379995438115792</v>
      </c>
      <c r="H86" s="9">
        <f t="shared" si="27"/>
        <v>43651.720860959518</v>
      </c>
      <c r="I86" s="9">
        <f t="shared" si="19"/>
        <v>43.651720860959514</v>
      </c>
      <c r="J86" s="8">
        <f t="shared" si="20"/>
        <v>0.33993779508429828</v>
      </c>
      <c r="K86" s="8">
        <f t="shared" si="21"/>
        <v>14.746499999999999</v>
      </c>
      <c r="L86" s="9">
        <f t="shared" si="22"/>
        <v>667974.30859851849</v>
      </c>
      <c r="M86" s="9">
        <f t="shared" si="28"/>
        <v>667.97430859851852</v>
      </c>
      <c r="N86" s="8">
        <f t="shared" si="23"/>
        <v>0.23948830452070546</v>
      </c>
    </row>
    <row r="87" spans="1:14" x14ac:dyDescent="0.25">
      <c r="A87" s="8">
        <v>102.33499999999999</v>
      </c>
      <c r="B87" s="8">
        <f t="shared" si="24"/>
        <v>4950</v>
      </c>
      <c r="C87" s="8">
        <v>0.32845000000000002</v>
      </c>
      <c r="D87" s="8">
        <v>1.08823</v>
      </c>
      <c r="E87" s="9">
        <f t="shared" si="18"/>
        <v>83.482436959999987</v>
      </c>
      <c r="F87" s="8">
        <f t="shared" si="25"/>
        <v>43274.188758455988</v>
      </c>
      <c r="G87" s="8">
        <f t="shared" si="26"/>
        <v>43.274188758455985</v>
      </c>
      <c r="H87" s="9">
        <f t="shared" si="27"/>
        <v>43545.251425011236</v>
      </c>
      <c r="I87" s="9">
        <f t="shared" si="19"/>
        <v>43.545251425011237</v>
      </c>
      <c r="J87" s="8">
        <f t="shared" si="20"/>
        <v>0.34154886374644905</v>
      </c>
      <c r="K87" s="8">
        <f t="shared" si="21"/>
        <v>14.780250000000001</v>
      </c>
      <c r="L87" s="9">
        <f t="shared" si="22"/>
        <v>659614.31672098755</v>
      </c>
      <c r="M87" s="9">
        <f t="shared" si="28"/>
        <v>659.61431672098752</v>
      </c>
      <c r="N87" s="8">
        <f t="shared" si="23"/>
        <v>0.23835865033848175</v>
      </c>
    </row>
    <row r="88" spans="1:14" x14ac:dyDescent="0.25">
      <c r="A88" s="8">
        <v>101.10599999999999</v>
      </c>
      <c r="B88" s="8">
        <f t="shared" si="24"/>
        <v>5000</v>
      </c>
      <c r="C88" s="8">
        <v>0.32869999999999999</v>
      </c>
      <c r="D88" s="8">
        <v>1.08687</v>
      </c>
      <c r="E88" s="9">
        <f t="shared" si="18"/>
        <v>82.479848255999997</v>
      </c>
      <c r="F88" s="8">
        <f t="shared" si="25"/>
        <v>43186.347558375084</v>
      </c>
      <c r="G88" s="8">
        <f t="shared" si="26"/>
        <v>43.186347558375083</v>
      </c>
      <c r="H88" s="9">
        <f t="shared" si="27"/>
        <v>43456.860001561385</v>
      </c>
      <c r="I88" s="9">
        <f t="shared" si="19"/>
        <v>43.456860001561388</v>
      </c>
      <c r="J88" s="8">
        <f t="shared" si="20"/>
        <v>0.34250407446488257</v>
      </c>
      <c r="K88" s="8">
        <f t="shared" si="21"/>
        <v>14.791499999999999</v>
      </c>
      <c r="L88" s="9">
        <f t="shared" si="22"/>
        <v>651692.62819555553</v>
      </c>
      <c r="M88" s="9">
        <f t="shared" si="28"/>
        <v>651.69262819555559</v>
      </c>
      <c r="N88" s="8">
        <f t="shared" si="23"/>
        <v>0.23769389112944053</v>
      </c>
    </row>
    <row r="89" spans="1:14" x14ac:dyDescent="0.25">
      <c r="A89" s="8">
        <v>99.314899999999994</v>
      </c>
      <c r="B89" s="8">
        <f t="shared" si="24"/>
        <v>5050</v>
      </c>
      <c r="C89" s="8">
        <v>0.32984999999999998</v>
      </c>
      <c r="D89" s="8">
        <v>1.0891</v>
      </c>
      <c r="E89" s="9">
        <f t="shared" si="18"/>
        <v>81.018711862399996</v>
      </c>
      <c r="F89" s="8">
        <f t="shared" si="25"/>
        <v>42845.511315021053</v>
      </c>
      <c r="G89" s="8">
        <f t="shared" si="26"/>
        <v>42.845511315021049</v>
      </c>
      <c r="H89" s="9">
        <f t="shared" si="27"/>
        <v>43113.888813945356</v>
      </c>
      <c r="I89" s="9">
        <f t="shared" si="19"/>
        <v>43.113888813945358</v>
      </c>
      <c r="J89" s="8">
        <f t="shared" si="20"/>
        <v>0.34643652379044337</v>
      </c>
      <c r="K89" s="8">
        <f t="shared" si="21"/>
        <v>14.843249999999999</v>
      </c>
      <c r="L89" s="9">
        <f t="shared" si="22"/>
        <v>640147.84681402461</v>
      </c>
      <c r="M89" s="9">
        <f t="shared" si="28"/>
        <v>640.14784681402466</v>
      </c>
      <c r="N89" s="8">
        <f t="shared" si="23"/>
        <v>0.23499579460187206</v>
      </c>
    </row>
    <row r="90" spans="1:14" x14ac:dyDescent="0.25">
      <c r="A90" s="8">
        <v>97.581500000000005</v>
      </c>
      <c r="B90" s="8">
        <f t="shared" si="24"/>
        <v>5100</v>
      </c>
      <c r="C90" s="8">
        <v>0.32969999999999999</v>
      </c>
      <c r="D90" s="8">
        <v>1.09185</v>
      </c>
      <c r="E90" s="9">
        <f t="shared" si="18"/>
        <v>79.604645743999995</v>
      </c>
      <c r="F90" s="8">
        <f t="shared" si="25"/>
        <v>42514.512944364622</v>
      </c>
      <c r="G90" s="8">
        <f t="shared" si="26"/>
        <v>42.514512944364625</v>
      </c>
      <c r="H90" s="9">
        <f t="shared" si="27"/>
        <v>42780.817121903834</v>
      </c>
      <c r="I90" s="9">
        <f t="shared" si="19"/>
        <v>42.780817121903837</v>
      </c>
      <c r="J90" s="8">
        <f t="shared" si="20"/>
        <v>0.34897494931708029</v>
      </c>
      <c r="K90" s="8">
        <f t="shared" si="21"/>
        <v>14.836499999999999</v>
      </c>
      <c r="L90" s="9">
        <f t="shared" si="22"/>
        <v>628974.97871802456</v>
      </c>
      <c r="M90" s="9">
        <f t="shared" si="28"/>
        <v>628.97497871802454</v>
      </c>
      <c r="N90" s="8">
        <f t="shared" si="23"/>
        <v>0.23328644748444405</v>
      </c>
    </row>
    <row r="91" spans="1:14" x14ac:dyDescent="0.25">
      <c r="A91" s="8">
        <v>95.848600000000005</v>
      </c>
      <c r="B91" s="8">
        <f t="shared" si="24"/>
        <v>5150</v>
      </c>
      <c r="C91" s="8">
        <v>0.33095000000000002</v>
      </c>
      <c r="D91" s="8">
        <v>1.0940700000000001</v>
      </c>
      <c r="E91" s="9">
        <f t="shared" si="18"/>
        <v>78.190987513599993</v>
      </c>
      <c r="F91" s="8">
        <f t="shared" si="25"/>
        <v>42168.92648469111</v>
      </c>
      <c r="G91" s="8">
        <f t="shared" si="26"/>
        <v>42.168926484691113</v>
      </c>
      <c r="H91" s="9">
        <f t="shared" si="27"/>
        <v>42433.065963365429</v>
      </c>
      <c r="I91" s="9">
        <f t="shared" si="19"/>
        <v>42.433065963365436</v>
      </c>
      <c r="J91" s="8">
        <f t="shared" si="20"/>
        <v>0.35316881982771414</v>
      </c>
      <c r="K91" s="8">
        <f t="shared" si="21"/>
        <v>14.892749999999999</v>
      </c>
      <c r="L91" s="9">
        <f t="shared" si="22"/>
        <v>617805.33344079007</v>
      </c>
      <c r="M91" s="9">
        <f t="shared" si="28"/>
        <v>617.80533344079004</v>
      </c>
      <c r="N91" s="8">
        <f t="shared" si="23"/>
        <v>0.23051617701404178</v>
      </c>
    </row>
    <row r="92" spans="1:14" x14ac:dyDescent="0.25">
      <c r="A92" s="8">
        <v>94.803299999999993</v>
      </c>
      <c r="B92" s="8">
        <f t="shared" si="24"/>
        <v>5200</v>
      </c>
      <c r="C92" s="8">
        <v>0.33379999999999999</v>
      </c>
      <c r="D92" s="8">
        <v>1.0934600000000001</v>
      </c>
      <c r="E92" s="9">
        <f t="shared" si="18"/>
        <v>77.338256860799987</v>
      </c>
      <c r="F92" s="8">
        <f t="shared" si="25"/>
        <v>42113.985263190472</v>
      </c>
      <c r="G92" s="8">
        <f t="shared" si="26"/>
        <v>42.113985263190472</v>
      </c>
      <c r="H92" s="9">
        <f t="shared" si="27"/>
        <v>42377.780598752448</v>
      </c>
      <c r="I92" s="9">
        <f t="shared" si="19"/>
        <v>42.377780598752445</v>
      </c>
      <c r="J92" s="8">
        <f t="shared" si="20"/>
        <v>0.35667486480148036</v>
      </c>
      <c r="K92" s="8">
        <f t="shared" si="21"/>
        <v>15.020999999999997</v>
      </c>
      <c r="L92" s="9">
        <f t="shared" si="22"/>
        <v>611067.70852977771</v>
      </c>
      <c r="M92" s="9">
        <f t="shared" si="28"/>
        <v>611.06770852977775</v>
      </c>
      <c r="N92" s="8">
        <f t="shared" si="23"/>
        <v>0.2282502475540511</v>
      </c>
    </row>
    <row r="93" spans="1:14" x14ac:dyDescent="0.25">
      <c r="A93" s="8">
        <v>93.0976</v>
      </c>
      <c r="B93" s="8">
        <f t="shared" si="24"/>
        <v>5250</v>
      </c>
      <c r="C93" s="8">
        <v>0.33129999999999998</v>
      </c>
      <c r="D93" s="8">
        <v>1.0880399999999999</v>
      </c>
      <c r="E93" s="9">
        <f t="shared" si="18"/>
        <v>75.94678773759999</v>
      </c>
      <c r="F93" s="8">
        <f t="shared" si="25"/>
        <v>41753.927323532822</v>
      </c>
      <c r="G93" s="8">
        <f t="shared" si="26"/>
        <v>41.753927323532821</v>
      </c>
      <c r="H93" s="9">
        <f t="shared" si="27"/>
        <v>42015.467313170622</v>
      </c>
      <c r="I93" s="9">
        <f t="shared" si="19"/>
        <v>42.015467313170625</v>
      </c>
      <c r="J93" s="8">
        <f t="shared" si="20"/>
        <v>0.35705623292584165</v>
      </c>
      <c r="K93" s="8">
        <f t="shared" si="21"/>
        <v>14.9085</v>
      </c>
      <c r="L93" s="9">
        <f t="shared" si="22"/>
        <v>600073.38459338259</v>
      </c>
      <c r="M93" s="9">
        <f t="shared" si="28"/>
        <v>600.07338459338257</v>
      </c>
      <c r="N93" s="8">
        <f t="shared" si="23"/>
        <v>0.22800645579026813</v>
      </c>
    </row>
    <row r="94" spans="1:14" x14ac:dyDescent="0.25">
      <c r="A94" s="8">
        <v>91.788600000000002</v>
      </c>
      <c r="B94" s="8">
        <f t="shared" si="24"/>
        <v>5300</v>
      </c>
      <c r="C94" s="8">
        <v>0.33239999999999997</v>
      </c>
      <c r="D94" s="8">
        <v>1.0833900000000001</v>
      </c>
      <c r="E94" s="9">
        <f t="shared" si="18"/>
        <v>74.878936953600004</v>
      </c>
      <c r="F94" s="8">
        <f t="shared" si="25"/>
        <v>41558.910889427607</v>
      </c>
      <c r="G94" s="8">
        <f t="shared" si="26"/>
        <v>41.558910889427608</v>
      </c>
      <c r="H94" s="9">
        <f t="shared" si="27"/>
        <v>41819.229327000146</v>
      </c>
      <c r="I94" s="9">
        <f t="shared" si="19"/>
        <v>41.819229327000144</v>
      </c>
      <c r="J94" s="8">
        <f t="shared" si="20"/>
        <v>0.35992281029205803</v>
      </c>
      <c r="K94" s="8">
        <f t="shared" si="21"/>
        <v>14.957999999999998</v>
      </c>
      <c r="L94" s="9">
        <f t="shared" si="22"/>
        <v>591636.04506548145</v>
      </c>
      <c r="M94" s="9">
        <f t="shared" si="28"/>
        <v>591.63604506548143</v>
      </c>
      <c r="N94" s="8">
        <f t="shared" si="23"/>
        <v>0.22619051601976775</v>
      </c>
    </row>
    <row r="95" spans="1:14" x14ac:dyDescent="0.25">
      <c r="A95" s="8">
        <v>90.593800000000002</v>
      </c>
      <c r="B95" s="8">
        <f t="shared" si="24"/>
        <v>5350</v>
      </c>
      <c r="C95" s="8">
        <v>0.33079999999999998</v>
      </c>
      <c r="D95" s="8">
        <v>1.0800700000000001</v>
      </c>
      <c r="E95" s="9">
        <f t="shared" si="18"/>
        <v>73.904247788799992</v>
      </c>
      <c r="F95" s="8">
        <f t="shared" si="25"/>
        <v>41404.905809489988</v>
      </c>
      <c r="G95" s="8">
        <f t="shared" si="26"/>
        <v>41.404905809489989</v>
      </c>
      <c r="H95" s="9">
        <f t="shared" si="27"/>
        <v>41664.259583626219</v>
      </c>
      <c r="I95" s="9">
        <f t="shared" si="19"/>
        <v>41.664259583626226</v>
      </c>
      <c r="J95" s="8">
        <f t="shared" si="20"/>
        <v>0.35952261474745667</v>
      </c>
      <c r="K95" s="8">
        <f t="shared" si="21"/>
        <v>14.885999999999999</v>
      </c>
      <c r="L95" s="9">
        <f t="shared" si="22"/>
        <v>583934.79734360485</v>
      </c>
      <c r="M95" s="9">
        <f t="shared" si="28"/>
        <v>583.93479734360483</v>
      </c>
      <c r="N95" s="8">
        <f t="shared" si="23"/>
        <v>0.2264422955547096</v>
      </c>
    </row>
    <row r="96" spans="1:14" x14ac:dyDescent="0.25">
      <c r="A96" s="8">
        <v>89.6374</v>
      </c>
      <c r="B96" s="8">
        <f t="shared" si="24"/>
        <v>5400</v>
      </c>
      <c r="C96" s="8">
        <v>0.33879999999999999</v>
      </c>
      <c r="D96" s="8">
        <v>1.0789500000000001</v>
      </c>
      <c r="E96" s="9">
        <f t="shared" si="18"/>
        <v>73.124039622399991</v>
      </c>
      <c r="F96" s="8">
        <f t="shared" si="25"/>
        <v>41350.670222137342</v>
      </c>
      <c r="G96" s="8">
        <f t="shared" si="26"/>
        <v>41.350670222137339</v>
      </c>
      <c r="H96" s="9">
        <f t="shared" si="27"/>
        <v>41609.6842731418</v>
      </c>
      <c r="I96" s="9">
        <f t="shared" si="19"/>
        <v>41.609684273141802</v>
      </c>
      <c r="J96" s="8">
        <f t="shared" si="20"/>
        <v>0.36870019078525013</v>
      </c>
      <c r="K96" s="8">
        <f t="shared" si="21"/>
        <v>15.245999999999999</v>
      </c>
      <c r="L96" s="9">
        <f t="shared" si="22"/>
        <v>577770.18960908637</v>
      </c>
      <c r="M96" s="9">
        <f t="shared" si="28"/>
        <v>577.7701896090864</v>
      </c>
      <c r="N96" s="8">
        <f t="shared" si="23"/>
        <v>0.22080576094592691</v>
      </c>
    </row>
    <row r="97" spans="1:14" x14ac:dyDescent="0.25">
      <c r="A97" s="8">
        <v>88.925600000000003</v>
      </c>
      <c r="B97" s="8">
        <f t="shared" si="24"/>
        <v>5450</v>
      </c>
      <c r="C97" s="8">
        <v>0.34379999999999999</v>
      </c>
      <c r="D97" s="8">
        <v>1.0792299999999999</v>
      </c>
      <c r="E97" s="9">
        <f t="shared" si="18"/>
        <v>72.543370265600004</v>
      </c>
      <c r="F97" s="8">
        <f t="shared" si="25"/>
        <v>41402.145635238005</v>
      </c>
      <c r="G97" s="8">
        <f t="shared" si="26"/>
        <v>41.402145635238007</v>
      </c>
      <c r="H97" s="9">
        <f t="shared" si="27"/>
        <v>41661.48212007976</v>
      </c>
      <c r="I97" s="9">
        <f t="shared" si="19"/>
        <v>41.661482120079761</v>
      </c>
      <c r="J97" s="8">
        <f t="shared" si="20"/>
        <v>0.37367628567617989</v>
      </c>
      <c r="K97" s="8">
        <f t="shared" si="21"/>
        <v>15.471000000000002</v>
      </c>
      <c r="L97" s="9">
        <f t="shared" si="22"/>
        <v>573182.18481461727</v>
      </c>
      <c r="M97" s="9">
        <f t="shared" si="28"/>
        <v>573.18218481461724</v>
      </c>
      <c r="N97" s="8">
        <f t="shared" si="23"/>
        <v>0.2178653805657734</v>
      </c>
    </row>
    <row r="98" spans="1:14" x14ac:dyDescent="0.25">
      <c r="A98" s="8">
        <v>88.647400000000005</v>
      </c>
      <c r="B98" s="8">
        <f t="shared" si="24"/>
        <v>5500</v>
      </c>
      <c r="C98" s="8">
        <v>0.3488</v>
      </c>
      <c r="D98" s="8">
        <v>1.0836600000000001</v>
      </c>
      <c r="E98" s="9">
        <f t="shared" si="18"/>
        <v>72.316421382399994</v>
      </c>
      <c r="F98" s="8">
        <f t="shared" si="25"/>
        <v>41651.268660622802</v>
      </c>
      <c r="G98" s="8">
        <f t="shared" si="26"/>
        <v>41.651268660622804</v>
      </c>
      <c r="H98" s="9">
        <f t="shared" si="27"/>
        <v>41912.16561265062</v>
      </c>
      <c r="I98" s="9">
        <f t="shared" si="19"/>
        <v>41.912165612650618</v>
      </c>
      <c r="J98" s="8">
        <f t="shared" si="20"/>
        <v>0.37684326323627759</v>
      </c>
      <c r="K98" s="8">
        <f t="shared" si="21"/>
        <v>15.696</v>
      </c>
      <c r="L98" s="9">
        <f t="shared" si="22"/>
        <v>571389.00845353084</v>
      </c>
      <c r="M98" s="9">
        <f t="shared" si="28"/>
        <v>571.38900845353089</v>
      </c>
      <c r="N98" s="8">
        <f t="shared" si="23"/>
        <v>0.21603444755280521</v>
      </c>
    </row>
    <row r="101" spans="1:14" x14ac:dyDescent="0.25">
      <c r="L101" s="1"/>
    </row>
  </sheetData>
  <mergeCells count="1">
    <mergeCell ref="A2:F4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2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Dylan Brierley</cp:lastModifiedBy>
  <cp:revision/>
  <cp:lastPrinted>2024-03-05T14:27:13Z</cp:lastPrinted>
  <dcterms:created xsi:type="dcterms:W3CDTF">2019-10-18T15:00:30Z</dcterms:created>
  <dcterms:modified xsi:type="dcterms:W3CDTF">2024-03-17T18:26:51Z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